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2199E05-BD65-3541-8D66-9ECBF8D004F2}" xr6:coauthVersionLast="47" xr6:coauthVersionMax="47" xr10:uidLastSave="{00000000-0000-0000-0000-000000000000}"/>
  <bookViews>
    <workbookView xWindow="0" yWindow="760" windowWidth="30240" windowHeight="17580" firstSheet="3" activeTab="4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Sheet4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4" l="1"/>
  <c r="E22" i="14"/>
  <c r="F22" i="14"/>
  <c r="C22" i="14"/>
  <c r="O4" i="14"/>
  <c r="O5" i="14"/>
  <c r="O3" i="14"/>
  <c r="EC77" i="4"/>
  <c r="EB77" i="4"/>
  <c r="EB76" i="4"/>
  <c r="DZ5" i="4"/>
  <c r="DX65" i="4"/>
  <c r="EA77" i="4"/>
  <c r="EA76" i="4"/>
  <c r="DZ76" i="4"/>
  <c r="DZ77" i="4"/>
  <c r="R8" i="1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5" i="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G25" i="11"/>
  <c r="F25" i="11"/>
  <c r="E33" i="11"/>
  <c r="E34" i="11"/>
  <c r="E35" i="11"/>
  <c r="E26" i="11"/>
  <c r="E27" i="11"/>
  <c r="E28" i="11"/>
  <c r="E29" i="11"/>
  <c r="E30" i="11"/>
  <c r="E31" i="11"/>
  <c r="E32" i="11"/>
  <c r="E25" i="11"/>
  <c r="E10" i="14"/>
  <c r="P3" i="14"/>
  <c r="N4" i="14"/>
  <c r="N5" i="14"/>
  <c r="N3" i="14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F10" i="14"/>
  <c r="C10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D5" i="14" l="1"/>
  <c r="E5" i="14"/>
  <c r="C5" i="1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11" i="14"/>
  <c r="F11" i="14"/>
  <c r="F5" i="14" s="1"/>
  <c r="E11" i="14"/>
  <c r="D11" i="1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BJ6" i="4"/>
  <c r="BJ5" i="4"/>
  <c r="BJ7" i="4"/>
  <c r="DK7" i="4" s="1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V36" i="4" l="1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DO41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CZ6" i="4" l="1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Z37" i="4" s="1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BX6" i="4"/>
  <c r="BX7" i="4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CZ12" i="4" l="1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DT5" i="4"/>
  <c r="DU5" i="4" s="1"/>
  <c r="DT44" i="4"/>
  <c r="DT8" i="4"/>
  <c r="DT15" i="4"/>
  <c r="DT12" i="4"/>
  <c r="DT19" i="4"/>
  <c r="DT17" i="4"/>
  <c r="DT53" i="4"/>
  <c r="DT21" i="4"/>
  <c r="DT13" i="4"/>
  <c r="DT7" i="4"/>
  <c r="DT42" i="4"/>
  <c r="DT20" i="4"/>
  <c r="DT9" i="4"/>
  <c r="DT18" i="4"/>
  <c r="DT61" i="4"/>
  <c r="DT16" i="4"/>
  <c r="DT14" i="4"/>
  <c r="DT11" i="4"/>
  <c r="DT10" i="4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EB5" i="4" s="1"/>
  <c r="ED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DC6" i="4" l="1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EB17" i="4" s="1"/>
  <c r="ED17" i="4" s="1"/>
  <c r="AZ9" i="4"/>
  <c r="BA9" i="4" s="1"/>
  <c r="BB9" i="4" s="1"/>
  <c r="EB9" i="4" s="1"/>
  <c r="ED9" i="4" s="1"/>
  <c r="AZ8" i="4"/>
  <c r="BA8" i="4" s="1"/>
  <c r="BB8" i="4" s="1"/>
  <c r="EB8" i="4" s="1"/>
  <c r="ED8" i="4" s="1"/>
  <c r="AZ10" i="4"/>
  <c r="BA10" i="4" s="1"/>
  <c r="BB10" i="4" s="1"/>
  <c r="EB10" i="4" s="1"/>
  <c r="ED10" i="4" s="1"/>
  <c r="AZ6" i="4"/>
  <c r="BA6" i="4" s="1"/>
  <c r="BB6" i="4" s="1"/>
  <c r="EB6" i="4" s="1"/>
  <c r="ED6" i="4" s="1"/>
  <c r="AZ7" i="4"/>
  <c r="BA7" i="4" s="1"/>
  <c r="BB7" i="4" s="1"/>
  <c r="EB7" i="4" s="1"/>
  <c r="ED7" i="4" s="1"/>
  <c r="BD64" i="4"/>
  <c r="BE64" i="4" s="1"/>
  <c r="AZ16" i="4"/>
  <c r="BA16" i="4" s="1"/>
  <c r="BB16" i="4" s="1"/>
  <c r="EB16" i="4" s="1"/>
  <c r="ED16" i="4" s="1"/>
  <c r="AZ12" i="4"/>
  <c r="BA12" i="4" s="1"/>
  <c r="BB12" i="4" s="1"/>
  <c r="EB12" i="4" s="1"/>
  <c r="ED12" i="4" s="1"/>
  <c r="AZ14" i="4"/>
  <c r="BA14" i="4" s="1"/>
  <c r="BB14" i="4" s="1"/>
  <c r="EB14" i="4" s="1"/>
  <c r="ED14" i="4" s="1"/>
  <c r="AZ11" i="4"/>
  <c r="BA11" i="4" s="1"/>
  <c r="BB11" i="4" s="1"/>
  <c r="EB11" i="4" s="1"/>
  <c r="ED11" i="4" s="1"/>
  <c r="BD22" i="4"/>
  <c r="BE22" i="4" s="1"/>
  <c r="AY24" i="4"/>
  <c r="AZ62" i="4" s="1"/>
  <c r="BA62" i="4" s="1"/>
  <c r="BB62" i="4" s="1"/>
  <c r="EB62" i="4" s="1"/>
  <c r="ED62" i="4" s="1"/>
  <c r="AZ13" i="4"/>
  <c r="BA13" i="4" s="1"/>
  <c r="BB13" i="4" s="1"/>
  <c r="EB13" i="4" s="1"/>
  <c r="ED13" i="4" s="1"/>
  <c r="AZ15" i="4"/>
  <c r="BA15" i="4" s="1"/>
  <c r="BB15" i="4" s="1"/>
  <c r="EB15" i="4" s="1"/>
  <c r="ED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EB21" i="4" s="1"/>
  <c r="ED21" i="4" s="1"/>
  <c r="AZ18" i="4"/>
  <c r="BA18" i="4" s="1"/>
  <c r="BB18" i="4" s="1"/>
  <c r="EB18" i="4" s="1"/>
  <c r="ED18" i="4" s="1"/>
  <c r="AZ19" i="4"/>
  <c r="BA19" i="4" s="1"/>
  <c r="BB19" i="4" s="1"/>
  <c r="EB19" i="4" s="1"/>
  <c r="ED19" i="4" s="1"/>
  <c r="AZ22" i="4"/>
  <c r="BA22" i="4" s="1"/>
  <c r="BB22" i="4" s="1"/>
  <c r="EB22" i="4" s="1"/>
  <c r="ED22" i="4" s="1"/>
  <c r="EF22" i="4" s="1"/>
  <c r="W1" i="5" s="1"/>
  <c r="AZ20" i="4"/>
  <c r="BA20" i="4" s="1"/>
  <c r="BB20" i="4" s="1"/>
  <c r="EB20" i="4" s="1"/>
  <c r="ED20" i="4" s="1"/>
  <c r="AZ23" i="4"/>
  <c r="BA23" i="4" s="1"/>
  <c r="BB23" i="4" s="1"/>
  <c r="EB23" i="4" s="1"/>
  <c r="ED23" i="4" s="1"/>
  <c r="BG40" i="4"/>
  <c r="DF7" i="4" l="1"/>
  <c r="DG7" i="4" s="1"/>
  <c r="DI7" i="4"/>
  <c r="DV6" i="4"/>
  <c r="DC7" i="4"/>
  <c r="DB8" i="4"/>
  <c r="DX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EB49" i="4" s="1"/>
  <c r="ED49" i="4" s="1"/>
  <c r="AZ31" i="4"/>
  <c r="BA31" i="4" s="1"/>
  <c r="BB31" i="4" s="1"/>
  <c r="EB31" i="4" s="1"/>
  <c r="ED31" i="4" s="1"/>
  <c r="BD40" i="4"/>
  <c r="BE40" i="4" s="1"/>
  <c r="AZ61" i="4"/>
  <c r="BA61" i="4" s="1"/>
  <c r="BB61" i="4" s="1"/>
  <c r="EB61" i="4" s="1"/>
  <c r="ED61" i="4" s="1"/>
  <c r="AZ43" i="4"/>
  <c r="BA43" i="4" s="1"/>
  <c r="BB43" i="4" s="1"/>
  <c r="EB43" i="4" s="1"/>
  <c r="ED43" i="4" s="1"/>
  <c r="AZ27" i="4"/>
  <c r="BA27" i="4" s="1"/>
  <c r="BB27" i="4" s="1"/>
  <c r="EB27" i="4" s="1"/>
  <c r="ED27" i="4" s="1"/>
  <c r="AZ58" i="4"/>
  <c r="BA58" i="4" s="1"/>
  <c r="BB58" i="4" s="1"/>
  <c r="EB58" i="4" s="1"/>
  <c r="ED58" i="4" s="1"/>
  <c r="EF58" i="4" s="1"/>
  <c r="W3" i="5" s="1"/>
  <c r="AZ40" i="4"/>
  <c r="BA40" i="4" s="1"/>
  <c r="BB40" i="4" s="1"/>
  <c r="EB40" i="4" s="1"/>
  <c r="ED40" i="4" s="1"/>
  <c r="EF40" i="4" s="1"/>
  <c r="W2" i="5" s="1"/>
  <c r="AZ50" i="4"/>
  <c r="BA50" i="4" s="1"/>
  <c r="BB50" i="4" s="1"/>
  <c r="EB50" i="4" s="1"/>
  <c r="ED50" i="4" s="1"/>
  <c r="AZ32" i="4"/>
  <c r="BA32" i="4" s="1"/>
  <c r="BB32" i="4" s="1"/>
  <c r="EB32" i="4" s="1"/>
  <c r="ED32" i="4" s="1"/>
  <c r="AZ25" i="4"/>
  <c r="BA25" i="4" s="1"/>
  <c r="BB25" i="4" s="1"/>
  <c r="EB25" i="4" s="1"/>
  <c r="ED25" i="4" s="1"/>
  <c r="AZ54" i="4"/>
  <c r="BA54" i="4" s="1"/>
  <c r="BB54" i="4" s="1"/>
  <c r="EB54" i="4" s="1"/>
  <c r="ED54" i="4" s="1"/>
  <c r="AZ48" i="4"/>
  <c r="BA48" i="4" s="1"/>
  <c r="BB48" i="4" s="1"/>
  <c r="EB48" i="4" s="1"/>
  <c r="ED48" i="4" s="1"/>
  <c r="AZ37" i="4"/>
  <c r="BA37" i="4" s="1"/>
  <c r="BB37" i="4" s="1"/>
  <c r="EB37" i="4" s="1"/>
  <c r="ED37" i="4" s="1"/>
  <c r="AZ30" i="4"/>
  <c r="BA30" i="4" s="1"/>
  <c r="BB30" i="4" s="1"/>
  <c r="EB30" i="4" s="1"/>
  <c r="ED30" i="4" s="1"/>
  <c r="AZ51" i="4"/>
  <c r="BA51" i="4" s="1"/>
  <c r="BB51" i="4" s="1"/>
  <c r="EB51" i="4" s="1"/>
  <c r="ED51" i="4" s="1"/>
  <c r="AZ57" i="4"/>
  <c r="BA57" i="4" s="1"/>
  <c r="BB57" i="4" s="1"/>
  <c r="EB57" i="4" s="1"/>
  <c r="ED57" i="4" s="1"/>
  <c r="AZ59" i="4"/>
  <c r="BA59" i="4" s="1"/>
  <c r="BB59" i="4" s="1"/>
  <c r="EB59" i="4" s="1"/>
  <c r="ED59" i="4" s="1"/>
  <c r="AZ52" i="4"/>
  <c r="BA52" i="4" s="1"/>
  <c r="BB52" i="4" s="1"/>
  <c r="EB52" i="4" s="1"/>
  <c r="ED52" i="4" s="1"/>
  <c r="AZ42" i="4"/>
  <c r="BA42" i="4" s="1"/>
  <c r="BB42" i="4" s="1"/>
  <c r="EB42" i="4" s="1"/>
  <c r="ED42" i="4" s="1"/>
  <c r="AZ56" i="4"/>
  <c r="BA56" i="4" s="1"/>
  <c r="BB56" i="4" s="1"/>
  <c r="EB56" i="4" s="1"/>
  <c r="ED56" i="4" s="1"/>
  <c r="AZ44" i="4"/>
  <c r="BA44" i="4" s="1"/>
  <c r="BB44" i="4" s="1"/>
  <c r="EB44" i="4" s="1"/>
  <c r="ED44" i="4" s="1"/>
  <c r="AZ64" i="4"/>
  <c r="BA64" i="4" s="1"/>
  <c r="BB64" i="4" s="1"/>
  <c r="EB64" i="4" s="1"/>
  <c r="ED64" i="4" s="1"/>
  <c r="EF64" i="4" s="1"/>
  <c r="W4" i="5" s="1"/>
  <c r="AZ24" i="4"/>
  <c r="BA24" i="4" s="1"/>
  <c r="BB24" i="4" s="1"/>
  <c r="EB24" i="4" s="1"/>
  <c r="ED24" i="4" s="1"/>
  <c r="AZ55" i="4"/>
  <c r="BA55" i="4" s="1"/>
  <c r="BB55" i="4" s="1"/>
  <c r="EB55" i="4" s="1"/>
  <c r="ED55" i="4" s="1"/>
  <c r="AZ46" i="4"/>
  <c r="BA46" i="4" s="1"/>
  <c r="BB46" i="4" s="1"/>
  <c r="EB46" i="4" s="1"/>
  <c r="ED46" i="4" s="1"/>
  <c r="AZ29" i="4"/>
  <c r="BA29" i="4" s="1"/>
  <c r="BB29" i="4" s="1"/>
  <c r="EB29" i="4" s="1"/>
  <c r="ED29" i="4" s="1"/>
  <c r="AZ36" i="4"/>
  <c r="BA36" i="4" s="1"/>
  <c r="BB36" i="4" s="1"/>
  <c r="EB36" i="4" s="1"/>
  <c r="ED36" i="4" s="1"/>
  <c r="AZ28" i="4"/>
  <c r="BA28" i="4" s="1"/>
  <c r="BB28" i="4" s="1"/>
  <c r="EB28" i="4" s="1"/>
  <c r="ED28" i="4" s="1"/>
  <c r="AZ34" i="4"/>
  <c r="BA34" i="4" s="1"/>
  <c r="BB34" i="4" s="1"/>
  <c r="EB34" i="4" s="1"/>
  <c r="ED34" i="4" s="1"/>
  <c r="AZ47" i="4"/>
  <c r="BA47" i="4" s="1"/>
  <c r="BB47" i="4" s="1"/>
  <c r="EB47" i="4" s="1"/>
  <c r="ED47" i="4" s="1"/>
  <c r="AZ60" i="4"/>
  <c r="BA60" i="4" s="1"/>
  <c r="BB60" i="4" s="1"/>
  <c r="EB60" i="4" s="1"/>
  <c r="ED60" i="4" s="1"/>
  <c r="AZ33" i="4"/>
  <c r="BA33" i="4" s="1"/>
  <c r="BB33" i="4" s="1"/>
  <c r="EB33" i="4" s="1"/>
  <c r="ED33" i="4" s="1"/>
  <c r="AZ39" i="4"/>
  <c r="BA39" i="4" s="1"/>
  <c r="BB39" i="4" s="1"/>
  <c r="EB39" i="4" s="1"/>
  <c r="ED39" i="4" s="1"/>
  <c r="AZ41" i="4"/>
  <c r="BA41" i="4" s="1"/>
  <c r="BB41" i="4" s="1"/>
  <c r="EB41" i="4" s="1"/>
  <c r="ED41" i="4" s="1"/>
  <c r="AZ53" i="4"/>
  <c r="BA53" i="4" s="1"/>
  <c r="BB53" i="4" s="1"/>
  <c r="EB53" i="4" s="1"/>
  <c r="ED53" i="4" s="1"/>
  <c r="AZ63" i="4"/>
  <c r="BA63" i="4" s="1"/>
  <c r="BB63" i="4" s="1"/>
  <c r="EB63" i="4" s="1"/>
  <c r="ED63" i="4" s="1"/>
  <c r="AZ38" i="4"/>
  <c r="BA38" i="4" s="1"/>
  <c r="BB38" i="4" s="1"/>
  <c r="EB38" i="4" s="1"/>
  <c r="ED38" i="4" s="1"/>
  <c r="AZ35" i="4"/>
  <c r="BA35" i="4" s="1"/>
  <c r="BB35" i="4" s="1"/>
  <c r="EB35" i="4" s="1"/>
  <c r="ED35" i="4" s="1"/>
  <c r="AZ45" i="4"/>
  <c r="BA45" i="4" s="1"/>
  <c r="BB45" i="4" s="1"/>
  <c r="EB45" i="4" s="1"/>
  <c r="ED45" i="4" s="1"/>
  <c r="AZ26" i="4"/>
  <c r="BA26" i="4" s="1"/>
  <c r="BB26" i="4" s="1"/>
  <c r="EB26" i="4" s="1"/>
  <c r="ED26" i="4" s="1"/>
  <c r="BX9" i="4"/>
  <c r="BZ9" i="4" s="1"/>
  <c r="K7" i="13" l="1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N40" i="4" s="1"/>
  <c r="G121" i="15" s="1"/>
  <c r="BX10" i="4"/>
  <c r="BZ10" i="4" s="1"/>
  <c r="DF9" i="4" l="1"/>
  <c r="DG9" i="4" s="1"/>
  <c r="DI9" i="4"/>
  <c r="DC9" i="4"/>
  <c r="DP8" i="4"/>
  <c r="DH7" i="4"/>
  <c r="DU7" i="4"/>
  <c r="DX11" i="4"/>
  <c r="DB10" i="4"/>
  <c r="DI10" i="4" s="1"/>
  <c r="BF68" i="4"/>
  <c r="BF75" i="4" s="1"/>
  <c r="DJ10" i="4" l="1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s="1"/>
  <c r="DC11" i="4" l="1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s="1"/>
  <c r="DU10" i="4" l="1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s="1"/>
  <c r="DF13" i="4" l="1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s="1"/>
  <c r="DF14" i="4" l="1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BZ15" i="4" s="1"/>
  <c r="DJ15" i="4" l="1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s="1"/>
  <c r="DC16" i="4" l="1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BZ17" i="4" s="1"/>
  <c r="DC17" i="4" l="1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s="1"/>
  <c r="DC18" i="4" l="1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s="1"/>
  <c r="DC19" i="4" l="1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s="1"/>
  <c r="DC20" i="4" l="1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s="1"/>
  <c r="DC21" i="4" l="1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s="1"/>
  <c r="DJ22" i="4" l="1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H64" i="4" s="1"/>
  <c r="DS62" i="4"/>
  <c r="DJ64" i="4"/>
  <c r="DP64" i="4" s="1"/>
  <c r="DN59" i="4"/>
  <c r="DQ59" i="4" s="1"/>
  <c r="DH63" i="4"/>
  <c r="DV63" i="4" s="1"/>
  <c r="K234" i="13" s="1"/>
  <c r="DS63" i="4" l="1"/>
  <c r="DU64" i="4"/>
  <c r="DV64" i="4"/>
  <c r="K241" i="13" s="1"/>
  <c r="DS64" i="4"/>
</calcChain>
</file>

<file path=xl/sharedStrings.xml><?xml version="1.0" encoding="utf-8"?>
<sst xmlns="http://schemas.openxmlformats.org/spreadsheetml/2006/main" count="1374" uniqueCount="639">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</sst>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186422</xdr:colOff>
      <xdr:row>14</xdr:row>
      <xdr:rowOff>81559</xdr:rowOff>
    </xdr:from>
    <xdr:to>
      <xdr:col>188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233028</xdr:colOff>
      <xdr:row>32</xdr:row>
      <xdr:rowOff>81559</xdr:rowOff>
    </xdr:from>
    <xdr:to>
      <xdr:col>193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139817</xdr:colOff>
      <xdr:row>33</xdr:row>
      <xdr:rowOff>34954</xdr:rowOff>
    </xdr:from>
    <xdr:to>
      <xdr:col>191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186</xdr:col>
      <xdr:colOff>792294</xdr:colOff>
      <xdr:row>16</xdr:row>
      <xdr:rowOff>104862</xdr:rowOff>
    </xdr:from>
    <xdr:to>
      <xdr:col>187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188</xdr:col>
      <xdr:colOff>241301</xdr:colOff>
      <xdr:row>14</xdr:row>
      <xdr:rowOff>152400</xdr:rowOff>
    </xdr:from>
    <xdr:to>
      <xdr:col>195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84" t="s">
        <v>14</v>
      </c>
      <c r="E2" s="84"/>
      <c r="F2" s="84"/>
      <c r="G2" s="84"/>
      <c r="H2" s="84" t="s">
        <v>15</v>
      </c>
      <c r="I2" s="84"/>
      <c r="J2" s="84"/>
      <c r="K2" s="84" t="s">
        <v>16</v>
      </c>
      <c r="L2" s="84"/>
      <c r="M2" s="84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84" t="s">
        <v>14</v>
      </c>
      <c r="B4" s="84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84"/>
      <c r="B5" s="84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84"/>
      <c r="B6" s="84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84"/>
      <c r="B7" s="84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84"/>
      <c r="B8" s="84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84"/>
      <c r="B9" s="84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84"/>
      <c r="B10" s="84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84"/>
      <c r="B11" s="84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84"/>
      <c r="B12" s="84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84"/>
      <c r="B13" s="84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84"/>
      <c r="B14" s="84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84"/>
      <c r="B15" s="84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84" t="s">
        <v>15</v>
      </c>
      <c r="B16" s="84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84"/>
      <c r="B17" s="84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84"/>
      <c r="B18" s="84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84"/>
      <c r="B19" s="84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84"/>
      <c r="B20" s="84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84"/>
      <c r="B21" s="84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84"/>
      <c r="B22" s="84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84"/>
      <c r="B23" s="84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84"/>
      <c r="B24" s="84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84" t="s">
        <v>16</v>
      </c>
      <c r="B25" s="84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84"/>
      <c r="B26" s="84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84"/>
      <c r="B27" s="84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84"/>
      <c r="B28" s="84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84"/>
      <c r="B29" s="84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84"/>
      <c r="B30" s="84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84"/>
      <c r="B31" s="84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84"/>
      <c r="B32" s="84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84"/>
      <c r="B33" s="84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84" t="s">
        <v>17</v>
      </c>
      <c r="B34" s="84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84"/>
      <c r="B35" s="84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84"/>
      <c r="B36" s="84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84" t="s">
        <v>214</v>
      </c>
      <c r="D5" s="84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12"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84" t="s">
        <v>54</v>
      </c>
      <c r="H42" s="84"/>
      <c r="I42" s="84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topLeftCell="A39" workbookViewId="0">
      <selection activeCell="D36" sqref="D36"/>
    </sheetView>
  </sheetViews>
  <sheetFormatPr baseColWidth="10" defaultRowHeight="16" x14ac:dyDescent="0.2"/>
  <cols>
    <col min="3" max="3" width="11.33203125" customWidth="1"/>
  </cols>
  <sheetData>
    <row r="3" spans="1:6" x14ac:dyDescent="0.2">
      <c r="A3" t="s">
        <v>533</v>
      </c>
      <c r="B3" t="s">
        <v>588</v>
      </c>
      <c r="C3" t="s">
        <v>589</v>
      </c>
      <c r="D3" t="s">
        <v>590</v>
      </c>
      <c r="E3" t="s">
        <v>591</v>
      </c>
      <c r="F3" t="s">
        <v>592</v>
      </c>
    </row>
    <row r="4" spans="1:6" x14ac:dyDescent="0.2">
      <c r="A4">
        <v>1</v>
      </c>
      <c r="B4">
        <f>VLOOKUP(A4,'Dungeon&amp;Framework'!EP:EQ,2,FALSE)</f>
        <v>48</v>
      </c>
      <c r="C4">
        <v>40</v>
      </c>
      <c r="D4" t="s">
        <v>486</v>
      </c>
    </row>
    <row r="5" spans="1:6" x14ac:dyDescent="0.2">
      <c r="A5">
        <v>2</v>
      </c>
      <c r="B5">
        <f>VLOOKUP(A5,'Dungeon&amp;Framework'!EP:EQ,2,FALSE)</f>
        <v>100</v>
      </c>
      <c r="C5">
        <v>100</v>
      </c>
      <c r="D5" t="s">
        <v>569</v>
      </c>
    </row>
    <row r="6" spans="1:6" x14ac:dyDescent="0.2">
      <c r="A6">
        <v>3</v>
      </c>
      <c r="B6">
        <f>VLOOKUP(A6,'Dungeon&amp;Framework'!EP:EQ,2,FALSE)</f>
        <v>296</v>
      </c>
      <c r="C6">
        <v>300</v>
      </c>
      <c r="D6" t="s">
        <v>576</v>
      </c>
    </row>
    <row r="7" spans="1:6" x14ac:dyDescent="0.2">
      <c r="A7">
        <v>4</v>
      </c>
      <c r="B7">
        <f>VLOOKUP(A7,'Dungeon&amp;Framework'!EP:EQ,2,FALSE)</f>
        <v>636</v>
      </c>
      <c r="C7">
        <v>600</v>
      </c>
      <c r="D7" t="s">
        <v>573</v>
      </c>
    </row>
    <row r="8" spans="1:6" x14ac:dyDescent="0.2">
      <c r="A8">
        <v>5</v>
      </c>
      <c r="B8">
        <f>VLOOKUP(A8,'Dungeon&amp;Framework'!EP:EQ,2,FALSE)</f>
        <v>1116</v>
      </c>
      <c r="C8">
        <v>1000</v>
      </c>
      <c r="D8" t="s">
        <v>593</v>
      </c>
    </row>
    <row r="9" spans="1:6" x14ac:dyDescent="0.2">
      <c r="A9">
        <v>6</v>
      </c>
      <c r="B9">
        <f>VLOOKUP(A9,'Dungeon&amp;Framework'!EP:EQ,2,FALSE)</f>
        <v>1816</v>
      </c>
      <c r="C9">
        <v>1800</v>
      </c>
      <c r="D9" t="s">
        <v>578</v>
      </c>
    </row>
    <row r="10" spans="1:6" x14ac:dyDescent="0.2">
      <c r="A10">
        <v>7</v>
      </c>
      <c r="B10">
        <f>VLOOKUP(A10,'Dungeon&amp;Framework'!EP:EQ,2,FALSE)</f>
        <v>3016</v>
      </c>
      <c r="C10">
        <v>3000</v>
      </c>
      <c r="D10" t="s">
        <v>594</v>
      </c>
    </row>
    <row r="11" spans="1:6" x14ac:dyDescent="0.2">
      <c r="A11">
        <v>8</v>
      </c>
      <c r="B11">
        <f>VLOOKUP(A11,'Dungeon&amp;Framework'!EP:EQ,2,FALSE)</f>
        <v>4616</v>
      </c>
      <c r="C11">
        <v>4600</v>
      </c>
      <c r="D11" t="s">
        <v>577</v>
      </c>
    </row>
    <row r="12" spans="1:6" x14ac:dyDescent="0.2">
      <c r="A12">
        <v>9</v>
      </c>
      <c r="B12">
        <f>VLOOKUP(A12,'Dungeon&amp;Framework'!EP:EQ,2,FALSE)</f>
        <v>8386</v>
      </c>
      <c r="C12">
        <v>8000</v>
      </c>
      <c r="D12" t="s">
        <v>504</v>
      </c>
    </row>
    <row r="13" spans="1:6" x14ac:dyDescent="0.2">
      <c r="A13">
        <v>10</v>
      </c>
      <c r="B13">
        <f>VLOOKUP(A13,'Dungeon&amp;Framework'!EP:EQ,2,FALSE)</f>
        <v>12636</v>
      </c>
      <c r="C13">
        <v>12000</v>
      </c>
      <c r="D13" t="s">
        <v>598</v>
      </c>
    </row>
    <row r="14" spans="1:6" x14ac:dyDescent="0.2">
      <c r="A14">
        <v>11</v>
      </c>
      <c r="B14">
        <f>VLOOKUP(A14,'Dungeon&amp;Framework'!EP:EQ,2,FALSE)</f>
        <v>14476</v>
      </c>
      <c r="C14">
        <v>14000</v>
      </c>
      <c r="D14" t="s">
        <v>595</v>
      </c>
    </row>
    <row r="15" spans="1:6" x14ac:dyDescent="0.2">
      <c r="A15">
        <v>12</v>
      </c>
      <c r="B15">
        <f>VLOOKUP(A15,'Dungeon&amp;Framework'!EP:EQ,2,FALSE)</f>
        <v>18616</v>
      </c>
      <c r="C15">
        <v>18000</v>
      </c>
      <c r="D15" t="s">
        <v>599</v>
      </c>
    </row>
    <row r="16" spans="1:6" x14ac:dyDescent="0.2">
      <c r="A16">
        <v>13</v>
      </c>
      <c r="B16">
        <f>VLOOKUP(A16,'Dungeon&amp;Framework'!ER:ES,2,FALSE)</f>
        <v>27168</v>
      </c>
      <c r="C16">
        <v>26000</v>
      </c>
      <c r="D16" t="s">
        <v>596</v>
      </c>
    </row>
    <row r="17" spans="1:4" x14ac:dyDescent="0.2">
      <c r="A17">
        <v>14</v>
      </c>
      <c r="B17">
        <f>VLOOKUP(A17,'Dungeon&amp;Framework'!ER:ES,2,FALSE)</f>
        <v>35088</v>
      </c>
      <c r="C17">
        <v>35000</v>
      </c>
      <c r="D17" t="s">
        <v>600</v>
      </c>
    </row>
    <row r="18" spans="1:4" x14ac:dyDescent="0.2">
      <c r="A18">
        <v>15</v>
      </c>
      <c r="B18">
        <f>VLOOKUP(A18,'Dungeon&amp;Framework'!ER:ES,2,FALSE)</f>
        <v>41528</v>
      </c>
      <c r="C18">
        <v>41000</v>
      </c>
      <c r="D18" t="s">
        <v>597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DQ2:DQ9"/>
  <sheetViews>
    <sheetView workbookViewId="0">
      <selection activeCell="A9" sqref="A9"/>
    </sheetView>
  </sheetViews>
  <sheetFormatPr baseColWidth="10" defaultRowHeight="16" x14ac:dyDescent="0.2"/>
  <cols>
    <col min="1" max="1" width="24.83203125" customWidth="1"/>
  </cols>
  <sheetData>
    <row r="2" spans="121:121" x14ac:dyDescent="0.2">
      <c r="DQ2" s="16"/>
    </row>
    <row r="3" spans="121:121" x14ac:dyDescent="0.2">
      <c r="DQ3" s="16"/>
    </row>
    <row r="4" spans="121:121" x14ac:dyDescent="0.2">
      <c r="DQ4" s="16"/>
    </row>
    <row r="5" spans="121:121" x14ac:dyDescent="0.2">
      <c r="DQ5" s="16"/>
    </row>
    <row r="6" spans="121:121" x14ac:dyDescent="0.2">
      <c r="DQ6" s="16"/>
    </row>
    <row r="7" spans="121:121" x14ac:dyDescent="0.2">
      <c r="DQ7" s="16"/>
    </row>
    <row r="8" spans="121:121" x14ac:dyDescent="0.2">
      <c r="DQ8" s="16"/>
    </row>
    <row r="9" spans="121:121" x14ac:dyDescent="0.2">
      <c r="DQ9" s="1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320</v>
      </c>
    </row>
    <row r="3" spans="24:24" x14ac:dyDescent="0.2">
      <c r="X3" t="s">
        <v>321</v>
      </c>
    </row>
    <row r="4" spans="24:24" x14ac:dyDescent="0.2">
      <c r="X4" t="s">
        <v>322</v>
      </c>
    </row>
    <row r="5" spans="24:24" x14ac:dyDescent="0.2">
      <c r="X5" t="s">
        <v>323</v>
      </c>
    </row>
    <row r="45" spans="4:4" x14ac:dyDescent="0.2">
      <c r="D45" t="s">
        <v>324</v>
      </c>
    </row>
    <row r="46" spans="4:4" x14ac:dyDescent="0.2">
      <c r="D46" t="s">
        <v>325</v>
      </c>
    </row>
    <row r="47" spans="4:4" x14ac:dyDescent="0.2">
      <c r="D47" t="s">
        <v>326</v>
      </c>
    </row>
    <row r="129" spans="4:7" x14ac:dyDescent="0.2">
      <c r="D129" t="s">
        <v>380</v>
      </c>
    </row>
    <row r="131" spans="4:7" x14ac:dyDescent="0.2">
      <c r="D131" t="s">
        <v>381</v>
      </c>
    </row>
    <row r="135" spans="4:7" x14ac:dyDescent="0.2">
      <c r="D135" t="s">
        <v>445</v>
      </c>
    </row>
    <row r="136" spans="4:7" x14ac:dyDescent="0.2">
      <c r="D136" t="s">
        <v>382</v>
      </c>
    </row>
    <row r="138" spans="4:7" x14ac:dyDescent="0.2">
      <c r="D138" t="s">
        <v>383</v>
      </c>
    </row>
    <row r="140" spans="4:7" x14ac:dyDescent="0.2">
      <c r="D140" t="s">
        <v>386</v>
      </c>
    </row>
    <row r="141" spans="4:7" x14ac:dyDescent="0.2">
      <c r="D141" t="s">
        <v>387</v>
      </c>
    </row>
    <row r="143" spans="4:7" x14ac:dyDescent="0.2">
      <c r="D143" t="s">
        <v>406</v>
      </c>
      <c r="F143" t="s">
        <v>405</v>
      </c>
      <c r="G143" t="s">
        <v>404</v>
      </c>
    </row>
    <row r="144" spans="4:7" x14ac:dyDescent="0.2">
      <c r="D144" t="s">
        <v>389</v>
      </c>
      <c r="F144" t="s">
        <v>395</v>
      </c>
      <c r="G144">
        <v>3</v>
      </c>
    </row>
    <row r="145" spans="4:7" x14ac:dyDescent="0.2">
      <c r="D145" t="s">
        <v>390</v>
      </c>
      <c r="F145" t="s">
        <v>395</v>
      </c>
      <c r="G145">
        <v>3</v>
      </c>
    </row>
    <row r="146" spans="4:7" x14ac:dyDescent="0.2">
      <c r="D146" t="s">
        <v>391</v>
      </c>
      <c r="F146" t="s">
        <v>396</v>
      </c>
      <c r="G146">
        <v>3</v>
      </c>
    </row>
    <row r="147" spans="4:7" x14ac:dyDescent="0.2">
      <c r="D147" t="s">
        <v>392</v>
      </c>
      <c r="F147" t="s">
        <v>396</v>
      </c>
      <c r="G147">
        <v>3</v>
      </c>
    </row>
    <row r="148" spans="4:7" x14ac:dyDescent="0.2">
      <c r="D148" t="s">
        <v>393</v>
      </c>
      <c r="F148" t="s">
        <v>396</v>
      </c>
      <c r="G148">
        <v>3</v>
      </c>
    </row>
    <row r="149" spans="4:7" x14ac:dyDescent="0.2">
      <c r="D149" t="s">
        <v>394</v>
      </c>
      <c r="F149" t="s">
        <v>396</v>
      </c>
      <c r="G149">
        <v>3</v>
      </c>
    </row>
    <row r="150" spans="4:7" x14ac:dyDescent="0.2">
      <c r="D150" t="s">
        <v>403</v>
      </c>
      <c r="F150" t="s">
        <v>396</v>
      </c>
      <c r="G150">
        <v>3</v>
      </c>
    </row>
    <row r="153" spans="4:7" x14ac:dyDescent="0.2">
      <c r="D153" t="s">
        <v>399</v>
      </c>
    </row>
    <row r="155" spans="4:7" x14ac:dyDescent="0.2">
      <c r="D155" t="s">
        <v>407</v>
      </c>
    </row>
    <row r="156" spans="4:7" x14ac:dyDescent="0.2">
      <c r="D156" t="s">
        <v>408</v>
      </c>
    </row>
    <row r="164" spans="5:5" x14ac:dyDescent="0.2">
      <c r="E164" t="s">
        <v>385</v>
      </c>
    </row>
    <row r="187" spans="3:3" x14ac:dyDescent="0.2">
      <c r="C187" t="s">
        <v>510</v>
      </c>
    </row>
    <row r="188" spans="3:3" x14ac:dyDescent="0.2">
      <c r="C188" t="s">
        <v>511</v>
      </c>
    </row>
    <row r="189" spans="3:3" x14ac:dyDescent="0.2">
      <c r="C189" t="s">
        <v>512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H95"/>
  <sheetViews>
    <sheetView workbookViewId="0">
      <pane xSplit="4" ySplit="4" topLeftCell="DW55" activePane="bottomRight" state="frozen"/>
      <selection pane="topRight" activeCell="E1" sqref="E1"/>
      <selection pane="bottomLeft" activeCell="A5" sqref="A5"/>
      <selection pane="bottomRight" activeCell="DZ72" sqref="DZ7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5" customWidth="1"/>
    <col min="107" max="107" width="17.1640625" customWidth="1"/>
    <col min="108" max="108" width="13.6640625" customWidth="1"/>
    <col min="109" max="109" width="19.1640625" customWidth="1"/>
    <col min="110" max="110" width="22" style="78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1" width="9.83203125" customWidth="1"/>
    <col min="152" max="152" width="11.1640625" style="5" customWidth="1"/>
    <col min="154" max="154" width="38" customWidth="1"/>
    <col min="155" max="155" width="24.5" customWidth="1"/>
    <col min="156" max="156" width="27.5" customWidth="1"/>
    <col min="157" max="158" width="23" customWidth="1"/>
    <col min="159" max="159" width="20.83203125" customWidth="1"/>
    <col min="161" max="161" width="14.33203125" customWidth="1"/>
    <col min="162" max="162" width="14.6640625" customWidth="1"/>
    <col min="163" max="163" width="13.83203125" customWidth="1"/>
    <col min="164" max="164" width="14.1640625" customWidth="1"/>
    <col min="188" max="188" width="0" hidden="1" customWidth="1"/>
    <col min="208" max="208" width="29.33203125" customWidth="1"/>
    <col min="209" max="209" width="18.83203125" style="31" customWidth="1"/>
    <col min="210" max="210" width="16.1640625" style="31" customWidth="1"/>
    <col min="211" max="211" width="25.5" style="31" customWidth="1"/>
    <col min="213" max="216" width="10.83203125" style="31"/>
    <col min="218" max="220" width="10.83203125" style="32"/>
    <col min="222" max="224" width="10.83203125" style="32"/>
    <col min="226" max="228" width="10.83203125" style="32"/>
    <col min="230" max="232" width="10.83203125" style="32"/>
    <col min="233" max="233" width="10.83203125" style="34"/>
    <col min="235" max="237" width="10.83203125" style="35"/>
    <col min="240" max="242" width="10.83203125" style="35"/>
  </cols>
  <sheetData>
    <row r="1" spans="1:24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546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H1">
        <v>40</v>
      </c>
      <c r="FI1">
        <v>41</v>
      </c>
      <c r="FJ1">
        <v>42</v>
      </c>
      <c r="FK1">
        <v>43</v>
      </c>
      <c r="FL1">
        <v>44</v>
      </c>
      <c r="FM1">
        <v>45</v>
      </c>
      <c r="FN1">
        <v>46</v>
      </c>
      <c r="FO1">
        <v>47</v>
      </c>
      <c r="FP1">
        <v>48</v>
      </c>
      <c r="FQ1">
        <v>49</v>
      </c>
      <c r="FR1">
        <v>50</v>
      </c>
      <c r="FS1">
        <v>51</v>
      </c>
      <c r="FT1">
        <v>52</v>
      </c>
      <c r="FU1">
        <v>53</v>
      </c>
      <c r="FV1">
        <v>54</v>
      </c>
      <c r="FW1">
        <v>55</v>
      </c>
      <c r="FX1">
        <v>56</v>
      </c>
      <c r="FY1">
        <v>57</v>
      </c>
      <c r="FZ1">
        <v>58</v>
      </c>
      <c r="GA1">
        <v>59</v>
      </c>
      <c r="GB1">
        <v>60</v>
      </c>
      <c r="GC1">
        <v>61</v>
      </c>
      <c r="GD1">
        <v>62</v>
      </c>
      <c r="GE1">
        <v>63</v>
      </c>
      <c r="GF1">
        <v>64</v>
      </c>
      <c r="GG1">
        <v>65</v>
      </c>
      <c r="GH1">
        <v>66</v>
      </c>
      <c r="GI1">
        <v>67</v>
      </c>
      <c r="GJ1">
        <v>68</v>
      </c>
      <c r="GK1">
        <v>69</v>
      </c>
      <c r="GL1">
        <v>70</v>
      </c>
    </row>
    <row r="2" spans="1:24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541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542</v>
      </c>
      <c r="BW2" s="2"/>
      <c r="BX2" s="2"/>
      <c r="BY2" s="2"/>
      <c r="BZ2" s="2"/>
      <c r="CB2" s="2"/>
      <c r="CC2" s="2" t="s">
        <v>543</v>
      </c>
      <c r="CD2" s="2"/>
      <c r="CF2" s="11"/>
      <c r="CG2" s="11" t="s">
        <v>464</v>
      </c>
      <c r="CH2" s="11"/>
      <c r="CI2" s="11"/>
      <c r="CJ2" s="11"/>
      <c r="CK2" s="53" t="s">
        <v>544</v>
      </c>
      <c r="CL2" s="53"/>
      <c r="CM2" s="53"/>
      <c r="CN2" s="53"/>
      <c r="CO2" s="41"/>
      <c r="CP2" s="41"/>
      <c r="CQ2" s="54"/>
      <c r="CR2" s="54"/>
      <c r="CS2" s="54"/>
      <c r="CT2" s="54"/>
      <c r="CU2" s="54"/>
      <c r="CV2" s="54"/>
      <c r="CW2" s="54"/>
      <c r="CX2" s="54"/>
      <c r="CY2" s="54"/>
      <c r="CZ2" s="54" t="s">
        <v>545</v>
      </c>
      <c r="DA2" s="54"/>
      <c r="DB2" s="76"/>
      <c r="DC2" s="54"/>
      <c r="DD2" s="54"/>
      <c r="DE2" s="54"/>
      <c r="DF2" s="79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547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X2" s="28" t="s">
        <v>294</v>
      </c>
      <c r="EY2" s="28"/>
      <c r="EZ2" s="28"/>
      <c r="FA2" s="28"/>
      <c r="FB2" s="28"/>
      <c r="FC2" s="28"/>
      <c r="FJ2" t="s">
        <v>233</v>
      </c>
      <c r="FX2" t="s">
        <v>238</v>
      </c>
      <c r="GE2" s="6"/>
      <c r="GF2" s="6"/>
      <c r="GG2" s="6"/>
      <c r="GH2" s="6"/>
      <c r="GI2" s="30"/>
      <c r="GJ2" s="6" t="s">
        <v>283</v>
      </c>
      <c r="GK2" s="6"/>
      <c r="GL2" s="6"/>
      <c r="GM2" s="6"/>
      <c r="GN2" s="6"/>
      <c r="GO2" s="6"/>
      <c r="GP2" s="6"/>
      <c r="GQ2" s="6"/>
      <c r="GR2" s="6"/>
      <c r="GS2" s="6"/>
      <c r="GY2" s="27" t="s">
        <v>316</v>
      </c>
      <c r="GZ2" s="27"/>
    </row>
    <row r="3" spans="1:242" ht="24" x14ac:dyDescent="0.3">
      <c r="AZ3" s="84" t="s">
        <v>377</v>
      </c>
      <c r="BA3" s="84"/>
      <c r="BB3" s="84"/>
      <c r="BD3" s="84" t="s">
        <v>375</v>
      </c>
      <c r="BE3" s="84"/>
      <c r="BF3" s="84"/>
      <c r="BG3" s="84"/>
      <c r="CG3" t="s">
        <v>477</v>
      </c>
      <c r="CK3" t="s">
        <v>480</v>
      </c>
      <c r="CM3" t="s">
        <v>465</v>
      </c>
      <c r="CQ3" s="84" t="s">
        <v>515</v>
      </c>
      <c r="CR3" s="84"/>
      <c r="CS3" s="84"/>
      <c r="CT3" s="84"/>
      <c r="CU3" s="84"/>
      <c r="CV3" s="84"/>
      <c r="CW3" s="84"/>
      <c r="CX3" s="84"/>
      <c r="CY3" s="46"/>
      <c r="CZ3" s="46"/>
      <c r="DA3" s="46"/>
      <c r="DB3" s="77"/>
      <c r="DC3" s="46"/>
      <c r="DD3" s="46"/>
      <c r="DE3" s="46"/>
      <c r="DF3" s="80"/>
      <c r="DU3" t="s">
        <v>622</v>
      </c>
      <c r="EH3" s="7"/>
      <c r="EX3" s="29" t="s">
        <v>295</v>
      </c>
      <c r="FE3" t="s">
        <v>287</v>
      </c>
      <c r="GE3" s="6"/>
      <c r="GF3" s="6"/>
      <c r="GG3" s="6"/>
      <c r="GH3" s="6"/>
      <c r="GI3" s="30" t="s">
        <v>285</v>
      </c>
      <c r="GJ3" s="6"/>
      <c r="GK3" s="6"/>
      <c r="GL3" s="6"/>
      <c r="GM3" s="6"/>
      <c r="GN3" s="6"/>
      <c r="GO3" s="6"/>
      <c r="GP3" s="6"/>
      <c r="GQ3" s="6"/>
      <c r="GR3" s="6"/>
      <c r="GS3" s="6"/>
      <c r="GY3" s="27" t="s">
        <v>315</v>
      </c>
      <c r="GZ3" s="27"/>
      <c r="HA3" s="86" t="s">
        <v>49</v>
      </c>
      <c r="HB3" s="86"/>
      <c r="HC3" s="86"/>
      <c r="HE3" s="86" t="s">
        <v>50</v>
      </c>
      <c r="HF3" s="86"/>
      <c r="HG3" s="86"/>
      <c r="HJ3" s="88" t="s">
        <v>51</v>
      </c>
      <c r="HK3" s="88"/>
      <c r="HL3" s="88"/>
      <c r="HN3" s="88" t="s">
        <v>104</v>
      </c>
      <c r="HO3" s="88"/>
      <c r="HP3" s="88"/>
      <c r="HR3" s="88" t="s">
        <v>112</v>
      </c>
      <c r="HS3" s="88"/>
      <c r="HT3" s="88"/>
      <c r="HV3" s="88" t="s">
        <v>113</v>
      </c>
      <c r="HW3" s="88"/>
      <c r="HX3" s="88"/>
      <c r="IA3" s="85" t="s">
        <v>129</v>
      </c>
      <c r="IB3" s="85"/>
      <c r="IC3" s="85"/>
      <c r="IF3" s="85" t="s">
        <v>105</v>
      </c>
      <c r="IG3" s="85"/>
      <c r="IH3" s="85"/>
    </row>
    <row r="4" spans="1:242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353</v>
      </c>
      <c r="AU4" t="s">
        <v>352</v>
      </c>
      <c r="AW4" t="s">
        <v>354</v>
      </c>
      <c r="AX4" t="s">
        <v>355</v>
      </c>
      <c r="AY4" t="s">
        <v>356</v>
      </c>
      <c r="AZ4" t="s">
        <v>376</v>
      </c>
      <c r="BA4" t="s">
        <v>362</v>
      </c>
      <c r="BB4" t="s">
        <v>378</v>
      </c>
      <c r="BC4" t="s">
        <v>379</v>
      </c>
      <c r="BD4" t="s">
        <v>357</v>
      </c>
      <c r="BE4" t="s">
        <v>362</v>
      </c>
      <c r="BF4" t="s">
        <v>365</v>
      </c>
      <c r="BG4" s="39" t="s">
        <v>366</v>
      </c>
      <c r="BH4" s="39" t="s">
        <v>415</v>
      </c>
      <c r="BI4" s="39" t="s">
        <v>410</v>
      </c>
      <c r="BJ4" s="45" t="s">
        <v>416</v>
      </c>
      <c r="BS4" t="s">
        <v>409</v>
      </c>
      <c r="BT4" t="s">
        <v>388</v>
      </c>
      <c r="BU4" t="s">
        <v>397</v>
      </c>
      <c r="BV4" t="s">
        <v>534</v>
      </c>
      <c r="BW4" t="s">
        <v>398</v>
      </c>
      <c r="BX4" t="s">
        <v>601</v>
      </c>
      <c r="BY4" t="s">
        <v>602</v>
      </c>
      <c r="BZ4" t="s">
        <v>417</v>
      </c>
      <c r="CB4" t="s">
        <v>422</v>
      </c>
      <c r="CC4" t="s">
        <v>424</v>
      </c>
      <c r="CD4" t="s">
        <v>421</v>
      </c>
      <c r="CF4" t="s">
        <v>463</v>
      </c>
      <c r="CG4" t="s">
        <v>462</v>
      </c>
      <c r="CI4" t="s">
        <v>476</v>
      </c>
      <c r="CJ4" t="s">
        <v>478</v>
      </c>
      <c r="CK4" t="s">
        <v>479</v>
      </c>
      <c r="CL4" t="s">
        <v>481</v>
      </c>
      <c r="CM4" t="s">
        <v>461</v>
      </c>
      <c r="CN4" t="s">
        <v>482</v>
      </c>
      <c r="CO4" t="s">
        <v>483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536</v>
      </c>
      <c r="CZ4" t="s">
        <v>614</v>
      </c>
      <c r="DA4" t="s">
        <v>623</v>
      </c>
      <c r="DB4" s="75" t="s">
        <v>615</v>
      </c>
      <c r="DC4" t="s">
        <v>516</v>
      </c>
      <c r="DD4" t="s">
        <v>517</v>
      </c>
      <c r="DE4" t="s">
        <v>518</v>
      </c>
      <c r="DF4" s="78" t="s">
        <v>616</v>
      </c>
      <c r="DG4" t="s">
        <v>617</v>
      </c>
      <c r="DH4" t="s">
        <v>539</v>
      </c>
      <c r="DI4" t="s">
        <v>618</v>
      </c>
      <c r="DJ4" t="s">
        <v>619</v>
      </c>
      <c r="DK4" t="s">
        <v>529</v>
      </c>
      <c r="DL4" t="s">
        <v>520</v>
      </c>
      <c r="DM4" t="s">
        <v>535</v>
      </c>
      <c r="DN4" t="s">
        <v>620</v>
      </c>
      <c r="DO4" t="s">
        <v>621</v>
      </c>
      <c r="DP4" t="s">
        <v>519</v>
      </c>
      <c r="DQ4" t="s">
        <v>521</v>
      </c>
      <c r="DR4" t="s">
        <v>537</v>
      </c>
      <c r="DS4" t="s">
        <v>540</v>
      </c>
      <c r="DT4" t="s">
        <v>530</v>
      </c>
      <c r="DU4" t="s">
        <v>531</v>
      </c>
      <c r="DV4" t="s">
        <v>532</v>
      </c>
      <c r="DX4" t="s">
        <v>624</v>
      </c>
      <c r="DY4" t="s">
        <v>612</v>
      </c>
      <c r="DZ4" t="s">
        <v>613</v>
      </c>
      <c r="EB4" t="s">
        <v>548</v>
      </c>
      <c r="EC4" t="s">
        <v>549</v>
      </c>
      <c r="ED4" t="s">
        <v>550</v>
      </c>
      <c r="EE4" t="s">
        <v>551</v>
      </c>
      <c r="EF4" t="s">
        <v>552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586</v>
      </c>
      <c r="ES4" s="7" t="s">
        <v>587</v>
      </c>
      <c r="EX4" t="s">
        <v>292</v>
      </c>
      <c r="EY4" t="s">
        <v>296</v>
      </c>
      <c r="EZ4" t="s">
        <v>297</v>
      </c>
      <c r="FA4" t="s">
        <v>298</v>
      </c>
      <c r="FB4" t="s">
        <v>299</v>
      </c>
      <c r="FC4" t="s">
        <v>293</v>
      </c>
      <c r="FE4" t="s">
        <v>288</v>
      </c>
      <c r="FF4" t="s">
        <v>289</v>
      </c>
      <c r="FG4" t="s">
        <v>290</v>
      </c>
      <c r="FH4" t="s">
        <v>291</v>
      </c>
      <c r="FJ4" t="s">
        <v>224</v>
      </c>
      <c r="FK4" t="s">
        <v>225</v>
      </c>
      <c r="FL4" t="s">
        <v>226</v>
      </c>
      <c r="FM4" t="s">
        <v>227</v>
      </c>
      <c r="FN4" t="s">
        <v>228</v>
      </c>
      <c r="FO4" t="s">
        <v>229</v>
      </c>
      <c r="FP4" t="s">
        <v>230</v>
      </c>
      <c r="FQ4" t="s">
        <v>231</v>
      </c>
      <c r="FS4" t="s">
        <v>234</v>
      </c>
      <c r="FU4" t="s">
        <v>235</v>
      </c>
      <c r="FX4" t="s">
        <v>239</v>
      </c>
      <c r="FY4" t="s">
        <v>240</v>
      </c>
      <c r="FZ4" t="s">
        <v>241</v>
      </c>
      <c r="GE4" s="6"/>
      <c r="GF4" s="6"/>
      <c r="GG4" s="6"/>
      <c r="GH4" s="6"/>
      <c r="GI4" s="6" t="s">
        <v>302</v>
      </c>
      <c r="GJ4" s="6"/>
      <c r="GK4" s="6"/>
      <c r="GL4" s="6"/>
      <c r="GM4" s="6"/>
      <c r="GN4" s="6"/>
      <c r="GO4" s="6"/>
      <c r="GP4" s="6"/>
      <c r="GQ4" s="6"/>
      <c r="GR4" s="6"/>
      <c r="GS4" s="6"/>
      <c r="GU4" t="s">
        <v>314</v>
      </c>
      <c r="GY4" t="s">
        <v>313</v>
      </c>
      <c r="HA4" s="31" t="s">
        <v>310</v>
      </c>
      <c r="HB4" s="31" t="s">
        <v>312</v>
      </c>
      <c r="HC4" s="31" t="s">
        <v>311</v>
      </c>
      <c r="HE4" s="31" t="s">
        <v>310</v>
      </c>
      <c r="HF4" s="31" t="s">
        <v>312</v>
      </c>
      <c r="HG4" s="31" t="s">
        <v>311</v>
      </c>
      <c r="HJ4" s="33" t="s">
        <v>310</v>
      </c>
      <c r="HK4" s="33" t="s">
        <v>312</v>
      </c>
      <c r="HL4" s="33" t="s">
        <v>311</v>
      </c>
      <c r="HN4" s="33" t="s">
        <v>310</v>
      </c>
      <c r="HO4" s="33" t="s">
        <v>312</v>
      </c>
      <c r="HP4" s="33" t="s">
        <v>311</v>
      </c>
      <c r="HR4" s="33" t="s">
        <v>310</v>
      </c>
      <c r="HS4" s="33" t="s">
        <v>312</v>
      </c>
      <c r="HT4" s="33" t="s">
        <v>311</v>
      </c>
      <c r="HV4" s="33" t="s">
        <v>310</v>
      </c>
      <c r="HW4" s="33" t="s">
        <v>312</v>
      </c>
      <c r="HX4" s="33" t="s">
        <v>311</v>
      </c>
      <c r="IA4" s="36" t="s">
        <v>310</v>
      </c>
      <c r="IB4" s="36" t="s">
        <v>312</v>
      </c>
      <c r="IC4" s="36" t="s">
        <v>311</v>
      </c>
      <c r="IF4" s="36" t="s">
        <v>310</v>
      </c>
      <c r="IG4" s="36" t="s">
        <v>312</v>
      </c>
      <c r="IH4" s="36" t="s">
        <v>311</v>
      </c>
    </row>
    <row r="5" spans="1:242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92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0" t="s">
        <v>466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9">
        <v>0</v>
      </c>
      <c r="DB5" s="75">
        <f>CZ5*(1-DA5)</f>
        <v>15000</v>
      </c>
      <c r="DC5">
        <f>SUM($DB$5:DB5)</f>
        <v>15000</v>
      </c>
      <c r="DD5" s="49">
        <v>0</v>
      </c>
      <c r="DE5" s="49">
        <f>1-DD5</f>
        <v>1</v>
      </c>
      <c r="DF5" s="78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84">
        <f>SUM(DI5:DI22)</f>
        <v>915000</v>
      </c>
      <c r="DO5" s="84">
        <f>DK22</f>
        <v>54</v>
      </c>
      <c r="DP5">
        <f>DJ5/DK5</f>
        <v>5000</v>
      </c>
      <c r="DQ5" s="84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84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U5" s="52"/>
      <c r="EX5" t="s">
        <v>300</v>
      </c>
      <c r="GE5" t="s">
        <v>242</v>
      </c>
      <c r="GP5" t="s">
        <v>279</v>
      </c>
      <c r="GU5" t="s">
        <v>317</v>
      </c>
    </row>
    <row r="6" spans="1:242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92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0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9">
        <v>0</v>
      </c>
      <c r="DB6" s="75">
        <f t="shared" ref="DB6:DB64" si="13">CZ6*(1-DA6)</f>
        <v>15000</v>
      </c>
      <c r="DC6">
        <f>SUM($DB$5:DB6)</f>
        <v>30000</v>
      </c>
      <c r="DD6" s="49">
        <v>0</v>
      </c>
      <c r="DE6" s="49">
        <f t="shared" ref="DE6:DE22" si="14">1-DD6</f>
        <v>1</v>
      </c>
      <c r="DF6" s="78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84"/>
      <c r="DO6" s="84"/>
      <c r="DP6">
        <f t="shared" ref="DP6:DP64" si="19">DJ6/DK6</f>
        <v>5000</v>
      </c>
      <c r="DQ6" s="84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84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U6" s="52"/>
    </row>
    <row r="7" spans="1:242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92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0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9">
        <v>0</v>
      </c>
      <c r="DB7" s="75">
        <f t="shared" si="13"/>
        <v>30000</v>
      </c>
      <c r="DC7">
        <f>SUM($DB$5:DB7)</f>
        <v>60000</v>
      </c>
      <c r="DD7" s="49">
        <v>0</v>
      </c>
      <c r="DE7" s="49">
        <f t="shared" si="14"/>
        <v>1</v>
      </c>
      <c r="DF7" s="78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84"/>
      <c r="DO7" s="84"/>
      <c r="DP7">
        <f t="shared" si="19"/>
        <v>6666.666666666667</v>
      </c>
      <c r="DQ7" s="84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84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U7" s="52"/>
      <c r="GE7" t="s">
        <v>243</v>
      </c>
      <c r="GG7" t="s">
        <v>247</v>
      </c>
      <c r="GP7" t="s">
        <v>280</v>
      </c>
      <c r="GU7" s="2" t="s">
        <v>318</v>
      </c>
      <c r="GV7" s="2"/>
    </row>
    <row r="8" spans="1:242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92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0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9">
        <v>0</v>
      </c>
      <c r="DB8" s="75">
        <f t="shared" si="13"/>
        <v>30000</v>
      </c>
      <c r="DC8">
        <f>SUM($DB$5:DB8)</f>
        <v>90000</v>
      </c>
      <c r="DD8" s="49">
        <v>0</v>
      </c>
      <c r="DE8" s="49">
        <f t="shared" si="14"/>
        <v>1</v>
      </c>
      <c r="DF8" s="78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84"/>
      <c r="DO8" s="84"/>
      <c r="DP8">
        <f t="shared" si="19"/>
        <v>7500</v>
      </c>
      <c r="DQ8" s="84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84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U8" s="52"/>
      <c r="GG8" t="s">
        <v>251</v>
      </c>
      <c r="GP8" t="s">
        <v>281</v>
      </c>
    </row>
    <row r="9" spans="1:242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92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0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9">
        <v>0</v>
      </c>
      <c r="DB9" s="75">
        <f t="shared" si="13"/>
        <v>45000</v>
      </c>
      <c r="DC9">
        <f>SUM($DB$5:DB9)</f>
        <v>135000</v>
      </c>
      <c r="DD9" s="49">
        <v>0</v>
      </c>
      <c r="DE9" s="49">
        <f t="shared" si="14"/>
        <v>1</v>
      </c>
      <c r="DF9" s="78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84"/>
      <c r="DO9" s="84"/>
      <c r="DP9">
        <f t="shared" si="19"/>
        <v>9000</v>
      </c>
      <c r="DQ9" s="84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84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U9" s="52"/>
      <c r="GE9" t="s">
        <v>244</v>
      </c>
      <c r="GG9" t="s">
        <v>249</v>
      </c>
      <c r="GP9" t="s">
        <v>282</v>
      </c>
    </row>
    <row r="10" spans="1:24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92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0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9">
        <v>0</v>
      </c>
      <c r="DB10" s="75">
        <f t="shared" si="13"/>
        <v>90000</v>
      </c>
      <c r="DC10">
        <f>SUM($DB$5:DB10)</f>
        <v>225000</v>
      </c>
      <c r="DD10" s="49">
        <v>0</v>
      </c>
      <c r="DE10" s="49">
        <f t="shared" si="14"/>
        <v>1</v>
      </c>
      <c r="DF10" s="78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84"/>
      <c r="DO10" s="84"/>
      <c r="DP10">
        <f t="shared" si="19"/>
        <v>12500</v>
      </c>
      <c r="DQ10" s="84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84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U10" s="52"/>
      <c r="GE10" t="s">
        <v>245</v>
      </c>
      <c r="GG10" t="s">
        <v>248</v>
      </c>
      <c r="GP10" t="s">
        <v>284</v>
      </c>
    </row>
    <row r="11" spans="1:24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92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0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9">
        <v>0</v>
      </c>
      <c r="DB11" s="75">
        <f t="shared" si="13"/>
        <v>45000</v>
      </c>
      <c r="DC11">
        <f>SUM($DB$5:DB11)</f>
        <v>270000</v>
      </c>
      <c r="DD11" s="49">
        <v>0</v>
      </c>
      <c r="DE11" s="49">
        <f t="shared" si="14"/>
        <v>1</v>
      </c>
      <c r="DF11" s="78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84"/>
      <c r="DO11" s="84"/>
      <c r="DP11">
        <f t="shared" si="19"/>
        <v>12857.142857142857</v>
      </c>
      <c r="DQ11" s="84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84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U11" s="52"/>
      <c r="GE11" t="s">
        <v>246</v>
      </c>
    </row>
    <row r="12" spans="1:24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92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0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9">
        <v>0</v>
      </c>
      <c r="DB12" s="75">
        <f t="shared" si="13"/>
        <v>90000</v>
      </c>
      <c r="DC12">
        <f>SUM($DB$5:DB12)</f>
        <v>360000</v>
      </c>
      <c r="DD12" s="49">
        <v>0</v>
      </c>
      <c r="DE12" s="49">
        <f t="shared" si="14"/>
        <v>1</v>
      </c>
      <c r="DF12" s="78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84"/>
      <c r="DO12" s="84"/>
      <c r="DP12">
        <f t="shared" si="19"/>
        <v>15000</v>
      </c>
      <c r="DQ12" s="84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84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U12" s="52"/>
      <c r="GG12" t="s">
        <v>250</v>
      </c>
      <c r="GU12" t="s">
        <v>319</v>
      </c>
    </row>
    <row r="13" spans="1:24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92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0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9">
        <v>0</v>
      </c>
      <c r="DB13" s="75">
        <f t="shared" si="13"/>
        <v>60000</v>
      </c>
      <c r="DC13">
        <f>SUM($DB$5:DB13)</f>
        <v>420000</v>
      </c>
      <c r="DD13" s="49">
        <v>0.5</v>
      </c>
      <c r="DE13" s="49">
        <f t="shared" si="14"/>
        <v>0.5</v>
      </c>
      <c r="DF13" s="78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84"/>
      <c r="DO13" s="84"/>
      <c r="DP13">
        <f t="shared" si="19"/>
        <v>14444.444444444445</v>
      </c>
      <c r="DQ13" s="84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84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U13" s="52"/>
    </row>
    <row r="14" spans="1:242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0" t="s">
        <v>183</v>
      </c>
      <c r="G14" t="str">
        <f t="shared" si="2"/>
        <v>紫1</v>
      </c>
      <c r="H14">
        <f>VLOOKUP(G14,Reference1!C:E,3,FALSE)</f>
        <v>579</v>
      </c>
      <c r="I14" s="92"/>
      <c r="K14" t="s">
        <v>164</v>
      </c>
      <c r="V14" s="2" t="s">
        <v>340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0"/>
      <c r="CI14" s="44">
        <f t="shared" si="11"/>
        <v>10</v>
      </c>
      <c r="CJ14" s="44">
        <f>CI14*'Chest&amp;Cards&amp;Offer'!$J$70</f>
        <v>900</v>
      </c>
      <c r="CK14" s="44"/>
      <c r="CL14" s="44" t="s">
        <v>467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9">
        <v>0</v>
      </c>
      <c r="DB14" s="75">
        <f t="shared" si="13"/>
        <v>45000</v>
      </c>
      <c r="DC14">
        <f>SUM($DB$5:DB14)</f>
        <v>465000</v>
      </c>
      <c r="DD14" s="49">
        <v>0.5</v>
      </c>
      <c r="DE14" s="49">
        <f t="shared" si="14"/>
        <v>0.5</v>
      </c>
      <c r="DF14" s="78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84"/>
      <c r="DO14" s="84"/>
      <c r="DP14">
        <f t="shared" si="19"/>
        <v>13750</v>
      </c>
      <c r="DQ14" s="84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84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2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0"/>
      <c r="G15" t="str">
        <f t="shared" si="2"/>
        <v>紫2</v>
      </c>
      <c r="H15">
        <f>VLOOKUP(G15,Reference1!C:E,3,FALSE)</f>
        <v>521.1</v>
      </c>
      <c r="I15" s="92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0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9">
        <v>0</v>
      </c>
      <c r="DB15" s="75">
        <f t="shared" si="13"/>
        <v>90000</v>
      </c>
      <c r="DC15">
        <f>SUM($DB$5:DB15)</f>
        <v>555000</v>
      </c>
      <c r="DD15" s="49">
        <v>0.5</v>
      </c>
      <c r="DE15" s="49">
        <f t="shared" si="14"/>
        <v>0.5</v>
      </c>
      <c r="DF15" s="78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84"/>
      <c r="DO15" s="84"/>
      <c r="DP15">
        <f t="shared" si="19"/>
        <v>13863.636363636364</v>
      </c>
      <c r="DQ15" s="84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84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EX15" t="s">
        <v>301</v>
      </c>
    </row>
    <row r="16" spans="1:242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0"/>
      <c r="G16" t="str">
        <f t="shared" si="2"/>
        <v>紫3</v>
      </c>
      <c r="H16">
        <f>VLOOKUP(G16,Reference1!C:E,3,FALSE)</f>
        <v>463.20000000000005</v>
      </c>
      <c r="I16" s="92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0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9">
        <v>0</v>
      </c>
      <c r="DB16" s="75">
        <f t="shared" si="13"/>
        <v>180000</v>
      </c>
      <c r="DC16">
        <f>SUM($DB$5:DB16)</f>
        <v>735000</v>
      </c>
      <c r="DD16" s="49">
        <v>0.5</v>
      </c>
      <c r="DE16" s="49">
        <f t="shared" si="14"/>
        <v>0.5</v>
      </c>
      <c r="DF16" s="78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84"/>
      <c r="DO16" s="84"/>
      <c r="DP16">
        <f t="shared" si="19"/>
        <v>15208.333333333334</v>
      </c>
      <c r="DQ16" s="84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84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4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0"/>
      <c r="G17" t="str">
        <f t="shared" si="2"/>
        <v>紫1</v>
      </c>
      <c r="H17">
        <f>VLOOKUP(G17,Reference1!C:E,3,FALSE)</f>
        <v>579</v>
      </c>
      <c r="I17" s="92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0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9">
        <v>0</v>
      </c>
      <c r="DB17" s="75">
        <f t="shared" si="13"/>
        <v>45000</v>
      </c>
      <c r="DC17">
        <f>SUM($DB$5:DB17)</f>
        <v>780000</v>
      </c>
      <c r="DD17" s="49">
        <v>0.5</v>
      </c>
      <c r="DE17" s="49">
        <f t="shared" si="14"/>
        <v>0.5</v>
      </c>
      <c r="DF17" s="78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84"/>
      <c r="DO17" s="84"/>
      <c r="DP17">
        <f t="shared" si="19"/>
        <v>14615.384615384615</v>
      </c>
      <c r="DQ17" s="84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84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4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0"/>
      <c r="G18" t="str">
        <f t="shared" si="2"/>
        <v>紫2</v>
      </c>
      <c r="H18">
        <f>VLOOKUP(G18,Reference1!C:E,3,FALSE)</f>
        <v>521.1</v>
      </c>
      <c r="I18" s="92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0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9">
        <v>0</v>
      </c>
      <c r="DB18" s="75">
        <f t="shared" si="13"/>
        <v>90000</v>
      </c>
      <c r="DC18">
        <f>SUM($DB$5:DB18)</f>
        <v>870000</v>
      </c>
      <c r="DD18" s="49">
        <v>0.5</v>
      </c>
      <c r="DE18" s="49">
        <f t="shared" si="14"/>
        <v>0.5</v>
      </c>
      <c r="DF18" s="78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84"/>
      <c r="DO18" s="84"/>
      <c r="DP18">
        <f t="shared" si="19"/>
        <v>14642.857142857143</v>
      </c>
      <c r="DQ18" s="84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84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4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0"/>
      <c r="G19" t="str">
        <f t="shared" si="2"/>
        <v>紫3</v>
      </c>
      <c r="H19">
        <f>VLOOKUP(G19,Reference1!C:E,3,FALSE)</f>
        <v>463.20000000000005</v>
      </c>
      <c r="I19" s="92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554400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0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9">
        <v>0</v>
      </c>
      <c r="DB19" s="75">
        <f t="shared" si="13"/>
        <v>180000</v>
      </c>
      <c r="DC19">
        <f>SUM($DB$5:DB19)</f>
        <v>1050000</v>
      </c>
      <c r="DD19" s="49">
        <v>0.5</v>
      </c>
      <c r="DE19" s="49">
        <f t="shared" si="14"/>
        <v>0.5</v>
      </c>
      <c r="DF19" s="78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84"/>
      <c r="DO19" s="84"/>
      <c r="DP19">
        <f t="shared" si="19"/>
        <v>15666.666666666666</v>
      </c>
      <c r="DQ19" s="84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84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92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566400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0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9">
        <v>0</v>
      </c>
      <c r="DB20" s="75">
        <f t="shared" si="13"/>
        <v>60000</v>
      </c>
      <c r="DC20">
        <f>SUM($DB$5:DB20)</f>
        <v>1110000</v>
      </c>
      <c r="DD20" s="49">
        <v>0.5</v>
      </c>
      <c r="DE20" s="49">
        <f t="shared" si="14"/>
        <v>0.5</v>
      </c>
      <c r="DF20" s="78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84"/>
      <c r="DO20" s="84"/>
      <c r="DP20">
        <f t="shared" si="19"/>
        <v>15312.5</v>
      </c>
      <c r="DQ20" s="84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84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92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686400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0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9">
        <v>0</v>
      </c>
      <c r="DB21" s="75">
        <f t="shared" si="13"/>
        <v>180000</v>
      </c>
      <c r="DC21">
        <f>SUM($DB$5:DB21)</f>
        <v>1290000</v>
      </c>
      <c r="DD21" s="49">
        <v>0.5</v>
      </c>
      <c r="DE21" s="49">
        <f t="shared" si="14"/>
        <v>0.5</v>
      </c>
      <c r="DF21" s="78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84"/>
      <c r="DO21" s="84"/>
      <c r="DP21">
        <f t="shared" si="19"/>
        <v>16176.470588235294</v>
      </c>
      <c r="DQ21" s="84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84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92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806400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423</v>
      </c>
      <c r="CF22">
        <f>BJ22</f>
        <v>54</v>
      </c>
      <c r="CG22">
        <f>BJ22</f>
        <v>54</v>
      </c>
      <c r="CH22" s="90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CK22*2</f>
        <v>3906.6666666666665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9">
        <v>0</v>
      </c>
      <c r="DB22" s="75">
        <f t="shared" si="13"/>
        <v>180000</v>
      </c>
      <c r="DC22">
        <f>SUM($DB$5:DB22)</f>
        <v>1470000</v>
      </c>
      <c r="DD22" s="49">
        <v>0.5</v>
      </c>
      <c r="DE22" s="49">
        <f t="shared" si="14"/>
        <v>0.5</v>
      </c>
      <c r="DF22" s="78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84"/>
      <c r="DO22" s="84"/>
      <c r="DP22">
        <f t="shared" si="19"/>
        <v>16944.444444444445</v>
      </c>
      <c r="DQ22" s="84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84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4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93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830400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425</v>
      </c>
      <c r="CG23">
        <f t="shared" si="10"/>
        <v>57</v>
      </c>
      <c r="CH23" s="84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9">
        <v>0.4</v>
      </c>
      <c r="DB23" s="75">
        <f t="shared" si="13"/>
        <v>72000</v>
      </c>
      <c r="DC23">
        <f>SUM($DB$5:DB23)</f>
        <v>1542000</v>
      </c>
      <c r="DD23" s="49">
        <v>0.5</v>
      </c>
      <c r="DE23" s="49">
        <f t="shared" ref="DE23:DE62" si="34">1-DD23</f>
        <v>0.5</v>
      </c>
      <c r="DF23" s="78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84">
        <f>SUM(DI23:DI40)</f>
        <v>1986000</v>
      </c>
      <c r="DO23" s="84">
        <f>DK40-DK22</f>
        <v>66</v>
      </c>
      <c r="DP23">
        <f t="shared" si="19"/>
        <v>16684.21052631579</v>
      </c>
      <c r="DQ23" s="84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84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EX23" s="11" t="s">
        <v>303</v>
      </c>
    </row>
    <row r="24" spans="1:154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93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854400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84"/>
      <c r="CI24" s="44">
        <f t="shared" ref="CI24:CJ64" si="35">CI6</f>
        <v>2</v>
      </c>
      <c r="CJ24" s="44">
        <f t="shared" si="35"/>
        <v>180</v>
      </c>
      <c r="CK24" s="43"/>
      <c r="CL24" s="44" t="s">
        <v>470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9">
        <v>0.4</v>
      </c>
      <c r="DB24" s="75">
        <f t="shared" si="13"/>
        <v>72000</v>
      </c>
      <c r="DC24">
        <f>SUM($DB$5:DB24)</f>
        <v>1614000</v>
      </c>
      <c r="DD24" s="49">
        <v>0.5</v>
      </c>
      <c r="DE24" s="49">
        <f t="shared" si="34"/>
        <v>0.5</v>
      </c>
      <c r="DF24" s="78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84"/>
      <c r="DO24" s="84"/>
      <c r="DP24">
        <f t="shared" si="19"/>
        <v>16450</v>
      </c>
      <c r="DQ24" s="84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84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EX24" t="s">
        <v>304</v>
      </c>
    </row>
    <row r="25" spans="1:15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93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890400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84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9">
        <v>0.4</v>
      </c>
      <c r="DB25" s="75">
        <f t="shared" si="13"/>
        <v>210000</v>
      </c>
      <c r="DC25">
        <f>SUM($DB$5:DB25)</f>
        <v>1824000</v>
      </c>
      <c r="DD25" s="49">
        <v>0.5</v>
      </c>
      <c r="DE25" s="49">
        <f t="shared" si="34"/>
        <v>0.5</v>
      </c>
      <c r="DF25" s="78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84"/>
      <c r="DO25" s="84"/>
      <c r="DP25">
        <f t="shared" si="19"/>
        <v>17333.333333333332</v>
      </c>
      <c r="DQ25" s="84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84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93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926400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84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9">
        <v>0.4</v>
      </c>
      <c r="DB26" s="75">
        <f t="shared" si="13"/>
        <v>210000</v>
      </c>
      <c r="DC26">
        <f>SUM($DB$5:DB26)</f>
        <v>2034000</v>
      </c>
      <c r="DD26" s="49">
        <v>0.5</v>
      </c>
      <c r="DE26" s="49">
        <f t="shared" si="34"/>
        <v>0.5</v>
      </c>
      <c r="DF26" s="78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84"/>
      <c r="DO26" s="84"/>
      <c r="DP26">
        <f t="shared" si="19"/>
        <v>18136.363636363636</v>
      </c>
      <c r="DQ26" s="84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84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EX26" t="s">
        <v>305</v>
      </c>
    </row>
    <row r="27" spans="1:15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93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1166400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84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9">
        <v>0.4</v>
      </c>
      <c r="DB27" s="75">
        <f t="shared" si="13"/>
        <v>162000</v>
      </c>
      <c r="DC27">
        <f>SUM($DB$5:DB27)</f>
        <v>2196000</v>
      </c>
      <c r="DD27" s="49">
        <v>0.5</v>
      </c>
      <c r="DE27" s="49">
        <f t="shared" si="34"/>
        <v>0.5</v>
      </c>
      <c r="DF27" s="78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84"/>
      <c r="DO27" s="84"/>
      <c r="DP27">
        <f t="shared" si="19"/>
        <v>18257.142857142859</v>
      </c>
      <c r="DQ27" s="84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84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EX27" t="s">
        <v>306</v>
      </c>
    </row>
    <row r="28" spans="1:15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93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1526400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84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9">
        <v>0.4</v>
      </c>
      <c r="DB28" s="75">
        <f t="shared" si="13"/>
        <v>210000</v>
      </c>
      <c r="DC28">
        <f>SUM($DB$5:DB28)</f>
        <v>2406000</v>
      </c>
      <c r="DD28" s="49">
        <v>0.5</v>
      </c>
      <c r="DE28" s="49">
        <f t="shared" si="34"/>
        <v>0.5</v>
      </c>
      <c r="DF28" s="78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84"/>
      <c r="DO28" s="84"/>
      <c r="DP28">
        <f t="shared" si="19"/>
        <v>18689.18918918919</v>
      </c>
      <c r="DQ28" s="84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84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EX28" t="s">
        <v>307</v>
      </c>
    </row>
    <row r="29" spans="1:15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93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1766400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84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9">
        <v>0.4</v>
      </c>
      <c r="DB29" s="75">
        <f t="shared" si="13"/>
        <v>162000</v>
      </c>
      <c r="DC29">
        <f>SUM($DB$5:DB29)</f>
        <v>2568000</v>
      </c>
      <c r="DD29" s="49">
        <v>0.5</v>
      </c>
      <c r="DE29" s="49">
        <f t="shared" si="34"/>
        <v>0.5</v>
      </c>
      <c r="DF29" s="78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84"/>
      <c r="DO29" s="84"/>
      <c r="DP29">
        <f t="shared" si="19"/>
        <v>18769.23076923077</v>
      </c>
      <c r="DQ29" s="84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84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EX29" t="s">
        <v>308</v>
      </c>
    </row>
    <row r="30" spans="1:154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93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2126400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84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9">
        <v>0.4</v>
      </c>
      <c r="DB30" s="75">
        <f t="shared" si="13"/>
        <v>210000</v>
      </c>
      <c r="DC30">
        <f>SUM($DB$5:DB30)</f>
        <v>2778000</v>
      </c>
      <c r="DD30" s="49">
        <v>0.5</v>
      </c>
      <c r="DE30" s="49">
        <f t="shared" si="34"/>
        <v>0.5</v>
      </c>
      <c r="DF30" s="78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84"/>
      <c r="DO30" s="84"/>
      <c r="DP30">
        <f t="shared" si="19"/>
        <v>19134.146341463416</v>
      </c>
      <c r="DQ30" s="84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84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EX30" t="s">
        <v>309</v>
      </c>
    </row>
    <row r="31" spans="1:154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93"/>
      <c r="K31" t="s">
        <v>169</v>
      </c>
      <c r="M31" s="91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341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2366400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84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9">
        <v>0.4</v>
      </c>
      <c r="DB31" s="75">
        <f t="shared" si="13"/>
        <v>162000</v>
      </c>
      <c r="DC31">
        <f>SUM($DB$5:DB31)</f>
        <v>2940000</v>
      </c>
      <c r="DD31" s="49">
        <v>0.5</v>
      </c>
      <c r="DE31" s="49">
        <f t="shared" si="34"/>
        <v>0.5</v>
      </c>
      <c r="DF31" s="78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84"/>
      <c r="DO31" s="84"/>
      <c r="DP31">
        <f t="shared" si="19"/>
        <v>19186.046511627908</v>
      </c>
      <c r="DQ31" s="84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84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4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93"/>
      <c r="K32" t="s">
        <v>170</v>
      </c>
      <c r="M32" s="91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2726400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84"/>
      <c r="CI32" s="44">
        <f t="shared" si="35"/>
        <v>10</v>
      </c>
      <c r="CJ32" s="44">
        <f t="shared" si="35"/>
        <v>900</v>
      </c>
      <c r="CK32" s="43"/>
      <c r="CL32" t="s">
        <v>469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9">
        <v>0.4</v>
      </c>
      <c r="DB32" s="75">
        <f t="shared" si="13"/>
        <v>210000</v>
      </c>
      <c r="DC32">
        <f>SUM($DB$5:DB32)</f>
        <v>3150000</v>
      </c>
      <c r="DD32" s="49">
        <v>0.5</v>
      </c>
      <c r="DE32" s="49">
        <f t="shared" si="34"/>
        <v>0.5</v>
      </c>
      <c r="DF32" s="78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84"/>
      <c r="DO32" s="84"/>
      <c r="DP32">
        <f t="shared" si="19"/>
        <v>19500</v>
      </c>
      <c r="DQ32" s="84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84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1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93"/>
      <c r="M33" s="91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2966400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84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9">
        <v>0.4</v>
      </c>
      <c r="DB33" s="75">
        <f t="shared" si="13"/>
        <v>162000</v>
      </c>
      <c r="DC33">
        <f>SUM($DB$5:DB33)</f>
        <v>3312000</v>
      </c>
      <c r="DD33" s="49">
        <v>0.5</v>
      </c>
      <c r="DE33" s="49">
        <f t="shared" si="34"/>
        <v>0.5</v>
      </c>
      <c r="DF33" s="78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84"/>
      <c r="DO33" s="84"/>
      <c r="DP33">
        <f t="shared" si="19"/>
        <v>19531.91489361702</v>
      </c>
      <c r="DQ33" s="84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84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1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93"/>
      <c r="M34" s="91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3326400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84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9">
        <v>0.4</v>
      </c>
      <c r="DB34" s="75">
        <f t="shared" si="13"/>
        <v>210000</v>
      </c>
      <c r="DC34">
        <f>SUM($DB$5:DB34)</f>
        <v>3522000</v>
      </c>
      <c r="DD34" s="49">
        <v>0.5</v>
      </c>
      <c r="DE34" s="49">
        <f t="shared" si="34"/>
        <v>0.5</v>
      </c>
      <c r="DF34" s="78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84"/>
      <c r="DO34" s="84"/>
      <c r="DP34">
        <f t="shared" si="19"/>
        <v>19806.122448979593</v>
      </c>
      <c r="DQ34" s="84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84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1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93"/>
      <c r="M35" s="91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3386400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84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9">
        <v>0.4</v>
      </c>
      <c r="DB35" s="75">
        <f t="shared" si="13"/>
        <v>240000</v>
      </c>
      <c r="DC35">
        <f>SUM($DB$5:DB35)</f>
        <v>3762000</v>
      </c>
      <c r="DD35" s="49">
        <v>0.5</v>
      </c>
      <c r="DE35" s="49">
        <f t="shared" si="34"/>
        <v>0.5</v>
      </c>
      <c r="DF35" s="78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84"/>
      <c r="DO35" s="84"/>
      <c r="DP35">
        <f t="shared" si="19"/>
        <v>20405.940594059404</v>
      </c>
      <c r="DQ35" s="84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84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1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93"/>
      <c r="K36" t="s">
        <v>171</v>
      </c>
      <c r="M36" s="91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3446400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84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9">
        <v>0.4</v>
      </c>
      <c r="DB36" s="75">
        <f t="shared" si="13"/>
        <v>240000</v>
      </c>
      <c r="DC36">
        <f>SUM($DB$5:DB36)</f>
        <v>4002000</v>
      </c>
      <c r="DD36" s="49">
        <v>0.5</v>
      </c>
      <c r="DE36" s="49">
        <f t="shared" si="34"/>
        <v>0.5</v>
      </c>
      <c r="DF36" s="78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84"/>
      <c r="DO36" s="84"/>
      <c r="DP36">
        <f t="shared" si="19"/>
        <v>20971.153846153848</v>
      </c>
      <c r="DQ36" s="84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84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1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93"/>
      <c r="K37" t="s">
        <v>172</v>
      </c>
      <c r="M37" s="91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4046400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84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9">
        <v>0.4</v>
      </c>
      <c r="DB37" s="75">
        <f t="shared" si="13"/>
        <v>360000</v>
      </c>
      <c r="DC37">
        <f>SUM($DB$5:DB37)</f>
        <v>4362000</v>
      </c>
      <c r="DD37" s="49">
        <v>0.5</v>
      </c>
      <c r="DE37" s="49">
        <f t="shared" si="34"/>
        <v>0.5</v>
      </c>
      <c r="DF37" s="78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84"/>
      <c r="DO37" s="84"/>
      <c r="DP37">
        <f t="shared" si="19"/>
        <v>21861.111111111109</v>
      </c>
      <c r="DQ37" s="84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84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1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93"/>
      <c r="K38" t="s">
        <v>173</v>
      </c>
      <c r="M38" s="91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4646400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84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9">
        <v>0.4</v>
      </c>
      <c r="DB38" s="75">
        <f t="shared" si="13"/>
        <v>360000</v>
      </c>
      <c r="DC38">
        <f>SUM($DB$5:DB38)</f>
        <v>4722000</v>
      </c>
      <c r="DD38" s="49">
        <v>0.5</v>
      </c>
      <c r="DE38" s="49">
        <f t="shared" si="34"/>
        <v>0.5</v>
      </c>
      <c r="DF38" s="78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84"/>
      <c r="DO38" s="84"/>
      <c r="DP38">
        <f t="shared" si="19"/>
        <v>22687.5</v>
      </c>
      <c r="DQ38" s="84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84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1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93"/>
      <c r="M39" s="91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5246400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84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9">
        <v>0.4</v>
      </c>
      <c r="DB39" s="75">
        <f t="shared" si="13"/>
        <v>360000</v>
      </c>
      <c r="DC39">
        <f>SUM($DB$5:DB39)</f>
        <v>5082000</v>
      </c>
      <c r="DD39" s="49">
        <v>0.5</v>
      </c>
      <c r="DE39" s="49">
        <f t="shared" si="34"/>
        <v>0.5</v>
      </c>
      <c r="DF39" s="78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84"/>
      <c r="DO39" s="84"/>
      <c r="DP39">
        <f t="shared" si="19"/>
        <v>23456.896551724138</v>
      </c>
      <c r="DQ39" s="84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84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1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93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5846400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84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CK40*2</f>
        <v>9340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9">
        <v>0.4</v>
      </c>
      <c r="DB40" s="75">
        <f t="shared" si="13"/>
        <v>360000</v>
      </c>
      <c r="DC40">
        <f>SUM($DB$5:DB40)</f>
        <v>5442000</v>
      </c>
      <c r="DD40" s="49">
        <v>0.5</v>
      </c>
      <c r="DE40" s="49">
        <f t="shared" si="34"/>
        <v>0.5</v>
      </c>
      <c r="DF40" s="78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84"/>
      <c r="DO40" s="84"/>
      <c r="DP40">
        <f t="shared" si="19"/>
        <v>24175</v>
      </c>
      <c r="DQ40" s="84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84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E40" t="s">
        <v>252</v>
      </c>
    </row>
    <row r="41" spans="1:191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8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5942400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426</v>
      </c>
      <c r="CG41">
        <f t="shared" si="10"/>
        <v>124</v>
      </c>
      <c r="CH41" s="84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9">
        <v>0.4</v>
      </c>
      <c r="DB41" s="75">
        <f t="shared" si="13"/>
        <v>480000</v>
      </c>
      <c r="DC41">
        <f>SUM($DB$5:DB41)</f>
        <v>5922000</v>
      </c>
      <c r="DD41" s="49">
        <v>0.5</v>
      </c>
      <c r="DE41" s="49">
        <f t="shared" si="34"/>
        <v>0.5</v>
      </c>
      <c r="DF41" s="78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84">
        <f>SUM(DI41:DI58)</f>
        <v>7320000</v>
      </c>
      <c r="DO41" s="84">
        <f>DK58-DK41</f>
        <v>80</v>
      </c>
      <c r="DP41">
        <f t="shared" si="19"/>
        <v>25330.645161290322</v>
      </c>
      <c r="DQ41" s="84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84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E41" t="s">
        <v>253</v>
      </c>
    </row>
    <row r="42" spans="1:191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8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6038400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84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9">
        <v>0.4</v>
      </c>
      <c r="DB42" s="75">
        <f t="shared" si="13"/>
        <v>480000</v>
      </c>
      <c r="DC42">
        <f>SUM($DB$5:DB42)</f>
        <v>6402000</v>
      </c>
      <c r="DD42" s="49">
        <v>0.5</v>
      </c>
      <c r="DE42" s="49">
        <f t="shared" si="34"/>
        <v>0.5</v>
      </c>
      <c r="DF42" s="78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84"/>
      <c r="DO42" s="84"/>
      <c r="DP42">
        <f t="shared" si="19"/>
        <v>26414.0625</v>
      </c>
      <c r="DQ42" s="84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84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E42" s="25" t="s">
        <v>255</v>
      </c>
      <c r="GF42" s="25"/>
      <c r="GG42" s="25"/>
      <c r="GH42" s="25"/>
    </row>
    <row r="43" spans="1:191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8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6182400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84"/>
      <c r="CI43" s="44">
        <f t="shared" si="35"/>
        <v>3</v>
      </c>
      <c r="CJ43" s="44">
        <f t="shared" si="35"/>
        <v>270</v>
      </c>
      <c r="CK43" s="43"/>
      <c r="CL43" t="s">
        <v>468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9">
        <v>0.4</v>
      </c>
      <c r="DB43" s="75">
        <f t="shared" si="13"/>
        <v>0</v>
      </c>
      <c r="DC43">
        <f>SUM($DB$5:DB43)</f>
        <v>6402000</v>
      </c>
      <c r="DD43" s="49">
        <v>0.5</v>
      </c>
      <c r="DE43" s="49">
        <f t="shared" si="34"/>
        <v>0.5</v>
      </c>
      <c r="DF43" s="78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84"/>
      <c r="DO43" s="84"/>
      <c r="DP43">
        <f t="shared" si="19"/>
        <v>25613.636363636364</v>
      </c>
      <c r="DQ43" s="84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84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E43" t="s">
        <v>256</v>
      </c>
      <c r="GI43" t="s">
        <v>257</v>
      </c>
    </row>
    <row r="44" spans="1:191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8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6326400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84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9">
        <v>0.4</v>
      </c>
      <c r="DB44" s="75">
        <f t="shared" si="13"/>
        <v>0</v>
      </c>
      <c r="DC44">
        <f>SUM($DB$5:DB44)</f>
        <v>6402000</v>
      </c>
      <c r="DD44" s="49">
        <v>0.5</v>
      </c>
      <c r="DE44" s="49">
        <f t="shared" si="34"/>
        <v>0.5</v>
      </c>
      <c r="DF44" s="78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84"/>
      <c r="DO44" s="84"/>
      <c r="DP44">
        <f t="shared" si="19"/>
        <v>24860.294117647059</v>
      </c>
      <c r="DQ44" s="84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84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E44" t="s">
        <v>254</v>
      </c>
    </row>
    <row r="45" spans="1:191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8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7286400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358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84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9">
        <v>0.4</v>
      </c>
      <c r="DB45" s="75">
        <f t="shared" si="13"/>
        <v>720000</v>
      </c>
      <c r="DC45">
        <f>SUM($DB$5:DB45)</f>
        <v>7122000</v>
      </c>
      <c r="DD45" s="49">
        <v>0.5</v>
      </c>
      <c r="DE45" s="49">
        <f t="shared" si="34"/>
        <v>0.5</v>
      </c>
      <c r="DF45" s="78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84"/>
      <c r="DO45" s="84"/>
      <c r="DP45">
        <f t="shared" si="19"/>
        <v>26531.91489361702</v>
      </c>
      <c r="DQ45" s="84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84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1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8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8726400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84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9">
        <v>0.4</v>
      </c>
      <c r="DB46" s="75">
        <f t="shared" si="13"/>
        <v>1080000</v>
      </c>
      <c r="DC46">
        <f>SUM($DB$5:DB46)</f>
        <v>8202000</v>
      </c>
      <c r="DD46" s="49">
        <v>0.5</v>
      </c>
      <c r="DE46" s="49">
        <f t="shared" si="34"/>
        <v>0.5</v>
      </c>
      <c r="DF46" s="78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84"/>
      <c r="DO46" s="84"/>
      <c r="DP46">
        <f t="shared" si="19"/>
        <v>29321.917808219179</v>
      </c>
      <c r="DQ46" s="84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84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1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8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9686400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84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9">
        <v>0.4</v>
      </c>
      <c r="DB47" s="75">
        <f t="shared" si="13"/>
        <v>720000</v>
      </c>
      <c r="DC47">
        <f>SUM($DB$5:DB47)</f>
        <v>8922000</v>
      </c>
      <c r="DD47" s="49">
        <v>0.5</v>
      </c>
      <c r="DE47" s="49">
        <f t="shared" si="34"/>
        <v>0.5</v>
      </c>
      <c r="DF47" s="78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84"/>
      <c r="DO47" s="84"/>
      <c r="DP47">
        <f t="shared" si="19"/>
        <v>30735.099337748343</v>
      </c>
      <c r="DQ47" s="84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84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1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8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11126400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84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9">
        <v>0.4</v>
      </c>
      <c r="DB48" s="75">
        <f t="shared" si="13"/>
        <v>1080000</v>
      </c>
      <c r="DC48">
        <f>SUM($DB$5:DB48)</f>
        <v>10002000</v>
      </c>
      <c r="DD48" s="49">
        <v>0.5</v>
      </c>
      <c r="DE48" s="49">
        <f t="shared" si="34"/>
        <v>0.5</v>
      </c>
      <c r="DF48" s="78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84"/>
      <c r="DO48" s="84"/>
      <c r="DP48">
        <f t="shared" si="19"/>
        <v>33211.538461538461</v>
      </c>
      <c r="DQ48" s="84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84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0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87"/>
      <c r="K49" t="s">
        <v>175</v>
      </c>
      <c r="V49" s="16" t="s">
        <v>342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12086400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84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9">
        <v>0.4</v>
      </c>
      <c r="DB49" s="75">
        <f t="shared" si="13"/>
        <v>720000</v>
      </c>
      <c r="DC49">
        <f t="shared" ref="DC49:DC64" si="41">CY49*(1-DA49)</f>
        <v>10134000</v>
      </c>
      <c r="DD49" s="49">
        <v>0.5</v>
      </c>
      <c r="DE49" s="49">
        <f t="shared" si="34"/>
        <v>0.5</v>
      </c>
      <c r="DF49" s="78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84"/>
      <c r="DO49" s="84"/>
      <c r="DP49">
        <f t="shared" si="19"/>
        <v>34416.149068322979</v>
      </c>
      <c r="DQ49" s="84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84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0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8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13526400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84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9">
        <v>0.4</v>
      </c>
      <c r="DB50" s="75">
        <f t="shared" si="13"/>
        <v>1080000</v>
      </c>
      <c r="DC50">
        <f t="shared" si="41"/>
        <v>11214000</v>
      </c>
      <c r="DD50" s="49">
        <v>0.5</v>
      </c>
      <c r="DE50" s="49">
        <f t="shared" si="34"/>
        <v>0.5</v>
      </c>
      <c r="DF50" s="78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84"/>
      <c r="DO50" s="84"/>
      <c r="DP50">
        <f t="shared" si="19"/>
        <v>36632.530120481926</v>
      </c>
      <c r="DQ50" s="84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84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0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8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14486400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359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84"/>
      <c r="CI51" s="44">
        <f t="shared" si="35"/>
        <v>11</v>
      </c>
      <c r="CJ51" s="44">
        <f t="shared" si="35"/>
        <v>990</v>
      </c>
      <c r="CK51" s="43"/>
      <c r="CL51" t="s">
        <v>471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9">
        <v>0.4</v>
      </c>
      <c r="DB51" s="75">
        <f t="shared" si="13"/>
        <v>720000</v>
      </c>
      <c r="DC51">
        <f t="shared" si="41"/>
        <v>11934000</v>
      </c>
      <c r="DD51" s="49">
        <v>0.5</v>
      </c>
      <c r="DE51" s="49">
        <f t="shared" si="34"/>
        <v>0.5</v>
      </c>
      <c r="DF51" s="78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84"/>
      <c r="DO51" s="84"/>
      <c r="DP51">
        <f t="shared" si="19"/>
        <v>37666.666666666664</v>
      </c>
      <c r="DQ51" s="84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84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E51" s="26" t="s">
        <v>268</v>
      </c>
      <c r="GF51" s="26"/>
      <c r="GG51" s="26"/>
      <c r="GH51" s="26"/>
    </row>
    <row r="52" spans="1:190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8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15926400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360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84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9">
        <v>0.4</v>
      </c>
      <c r="DB52" s="75">
        <f t="shared" si="13"/>
        <v>1080000</v>
      </c>
      <c r="DC52">
        <f t="shared" si="41"/>
        <v>13014000</v>
      </c>
      <c r="DD52" s="49">
        <v>0.5</v>
      </c>
      <c r="DE52" s="49">
        <f t="shared" si="34"/>
        <v>0.5</v>
      </c>
      <c r="DF52" s="78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84"/>
      <c r="DO52" s="84"/>
      <c r="DP52">
        <f t="shared" si="19"/>
        <v>39664.772727272728</v>
      </c>
      <c r="DQ52" s="84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84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E52" t="s">
        <v>269</v>
      </c>
    </row>
    <row r="53" spans="1:190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8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16130400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84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9">
        <v>0.4</v>
      </c>
      <c r="DB53" s="75">
        <f t="shared" si="13"/>
        <v>600000</v>
      </c>
      <c r="DC53">
        <f t="shared" si="41"/>
        <v>13614000</v>
      </c>
      <c r="DD53" s="49">
        <v>0.5</v>
      </c>
      <c r="DE53" s="49">
        <f t="shared" si="34"/>
        <v>0.5</v>
      </c>
      <c r="DF53" s="78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84"/>
      <c r="DO53" s="84"/>
      <c r="DP53">
        <f t="shared" si="19"/>
        <v>40450</v>
      </c>
      <c r="DQ53" s="84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84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E53" t="s">
        <v>270</v>
      </c>
    </row>
    <row r="54" spans="1:190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8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16334400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84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9">
        <v>0.4</v>
      </c>
      <c r="DB54" s="75">
        <f t="shared" si="13"/>
        <v>600000</v>
      </c>
      <c r="DC54">
        <f t="shared" si="41"/>
        <v>14214000</v>
      </c>
      <c r="DD54" s="49">
        <v>0.5</v>
      </c>
      <c r="DE54" s="49">
        <f t="shared" si="34"/>
        <v>0.5</v>
      </c>
      <c r="DF54" s="78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84"/>
      <c r="DO54" s="84"/>
      <c r="DP54">
        <f t="shared" si="19"/>
        <v>41201.086956521736</v>
      </c>
      <c r="DQ54" s="84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84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0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8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18374400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361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84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9">
        <v>0.4</v>
      </c>
      <c r="DB55" s="75">
        <f t="shared" si="13"/>
        <v>1320000</v>
      </c>
      <c r="DC55">
        <f t="shared" si="41"/>
        <v>15534000</v>
      </c>
      <c r="DD55" s="49">
        <v>0.5</v>
      </c>
      <c r="DE55" s="49">
        <f t="shared" si="34"/>
        <v>0.5</v>
      </c>
      <c r="DF55" s="78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84"/>
      <c r="DO55" s="84"/>
      <c r="DP55">
        <f t="shared" si="19"/>
        <v>43603.174603174601</v>
      </c>
      <c r="DQ55" s="84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84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0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8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20414400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84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9">
        <v>0.4</v>
      </c>
      <c r="DB56" s="75">
        <f t="shared" si="13"/>
        <v>1320000</v>
      </c>
      <c r="DC56">
        <f t="shared" si="41"/>
        <v>16854000</v>
      </c>
      <c r="DD56" s="49">
        <v>0.5</v>
      </c>
      <c r="DE56" s="49">
        <f t="shared" si="34"/>
        <v>0.5</v>
      </c>
      <c r="DF56" s="78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84"/>
      <c r="DO56" s="84"/>
      <c r="DP56">
        <f t="shared" si="19"/>
        <v>45881.443298969069</v>
      </c>
      <c r="DQ56" s="84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84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0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8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22454400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84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9">
        <v>0.4</v>
      </c>
      <c r="DB57" s="75">
        <f t="shared" si="13"/>
        <v>1320000</v>
      </c>
      <c r="DC57">
        <f t="shared" si="41"/>
        <v>18174000</v>
      </c>
      <c r="DD57" s="49">
        <v>0.5</v>
      </c>
      <c r="DE57" s="49">
        <f t="shared" si="34"/>
        <v>0.5</v>
      </c>
      <c r="DF57" s="78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84"/>
      <c r="DO57" s="84"/>
      <c r="DP57">
        <f t="shared" si="19"/>
        <v>48045.226130653267</v>
      </c>
      <c r="DQ57" s="84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84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E57" t="s">
        <v>271</v>
      </c>
    </row>
    <row r="58" spans="1:190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8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24494400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84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CK58*2</f>
        <v>37766.666666666664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9">
        <v>0.4</v>
      </c>
      <c r="DB58" s="75">
        <f t="shared" si="13"/>
        <v>1320000</v>
      </c>
      <c r="DC58">
        <f t="shared" si="41"/>
        <v>19494000</v>
      </c>
      <c r="DD58" s="49">
        <v>0.5</v>
      </c>
      <c r="DE58" s="49">
        <f t="shared" si="34"/>
        <v>0.5</v>
      </c>
      <c r="DF58" s="78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84"/>
      <c r="DO58" s="84"/>
      <c r="DP58">
        <f t="shared" si="19"/>
        <v>50102.941176470587</v>
      </c>
      <c r="DQ58" s="84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84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0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89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24770400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427</v>
      </c>
      <c r="CG59">
        <f t="shared" si="10"/>
        <v>208</v>
      </c>
      <c r="CH59" s="84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9">
        <v>0.5</v>
      </c>
      <c r="DB59" s="75">
        <f t="shared" si="13"/>
        <v>600000</v>
      </c>
      <c r="DC59">
        <f t="shared" si="41"/>
        <v>16845000</v>
      </c>
      <c r="DD59" s="49">
        <v>0.5</v>
      </c>
      <c r="DE59" s="49">
        <f t="shared" si="34"/>
        <v>0.5</v>
      </c>
      <c r="DF59" s="78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84">
        <f>SUM(DI59:DI64)</f>
        <v>3300000</v>
      </c>
      <c r="DO59" s="84">
        <f>DK64-DK59</f>
        <v>32</v>
      </c>
      <c r="DP59">
        <f t="shared" si="19"/>
        <v>50581.730769230766</v>
      </c>
      <c r="DQ59" s="84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84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0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89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25046400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84"/>
      <c r="CI60" s="44">
        <f t="shared" si="35"/>
        <v>2</v>
      </c>
      <c r="CJ60" s="44">
        <f t="shared" si="35"/>
        <v>180</v>
      </c>
      <c r="CK60" s="43"/>
      <c r="CL60" t="s">
        <v>472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9">
        <v>0.5</v>
      </c>
      <c r="DB60" s="75">
        <f t="shared" si="13"/>
        <v>600000</v>
      </c>
      <c r="DC60">
        <f t="shared" si="41"/>
        <v>17445000</v>
      </c>
      <c r="DD60" s="49">
        <v>0.5</v>
      </c>
      <c r="DE60" s="49">
        <f t="shared" si="34"/>
        <v>0.5</v>
      </c>
      <c r="DF60" s="78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84"/>
      <c r="DO60" s="84"/>
      <c r="DP60">
        <f t="shared" si="19"/>
        <v>51042.452830188682</v>
      </c>
      <c r="DQ60" s="84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84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0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89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27806400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84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9">
        <v>0.5</v>
      </c>
      <c r="DB61" s="75">
        <f t="shared" si="13"/>
        <v>1350000</v>
      </c>
      <c r="DC61">
        <f t="shared" si="41"/>
        <v>18795000</v>
      </c>
      <c r="DD61" s="49">
        <v>0.5</v>
      </c>
      <c r="DE61" s="49">
        <f t="shared" si="34"/>
        <v>0.5</v>
      </c>
      <c r="DF61" s="78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84"/>
      <c r="DO61" s="84"/>
      <c r="DP61">
        <f t="shared" si="19"/>
        <v>52493.150684931505</v>
      </c>
      <c r="DQ61" s="84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84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0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89"/>
      <c r="K62" t="s">
        <v>180</v>
      </c>
      <c r="V62" s="28" t="s">
        <v>343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30566400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84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9">
        <v>0.5</v>
      </c>
      <c r="DB62" s="75">
        <f t="shared" si="13"/>
        <v>1350000</v>
      </c>
      <c r="DC62">
        <f t="shared" si="41"/>
        <v>20145000</v>
      </c>
      <c r="DD62" s="49">
        <v>0.5</v>
      </c>
      <c r="DE62" s="49">
        <f t="shared" si="34"/>
        <v>0.5</v>
      </c>
      <c r="DF62" s="78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84"/>
      <c r="DO62" s="84"/>
      <c r="DP62">
        <f t="shared" si="19"/>
        <v>53853.982300884956</v>
      </c>
      <c r="DQ62" s="84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84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E62" t="s">
        <v>274</v>
      </c>
    </row>
    <row r="63" spans="1:190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89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33326400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84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9">
        <v>0.5</v>
      </c>
      <c r="DB63" s="75">
        <f t="shared" si="13"/>
        <v>1350000</v>
      </c>
      <c r="DC63">
        <f t="shared" si="41"/>
        <v>21495000</v>
      </c>
      <c r="DD63" s="49">
        <v>0.5</v>
      </c>
      <c r="DE63" s="49">
        <f t="shared" ref="DE63:DE64" si="45">1-DD63</f>
        <v>0.5</v>
      </c>
      <c r="DF63" s="78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84"/>
      <c r="DO63" s="84"/>
      <c r="DP63">
        <f t="shared" si="19"/>
        <v>55133.047210300429</v>
      </c>
      <c r="DQ63" s="84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84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E63" t="s">
        <v>275</v>
      </c>
    </row>
    <row r="64" spans="1:190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89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36086400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84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CK64*2</f>
        <v>26840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9">
        <v>0.5</v>
      </c>
      <c r="DB64" s="75">
        <f t="shared" si="13"/>
        <v>1350000</v>
      </c>
      <c r="DC64">
        <f t="shared" si="41"/>
        <v>22845000</v>
      </c>
      <c r="DD64" s="49">
        <v>0.5</v>
      </c>
      <c r="DE64" s="49">
        <f t="shared" si="45"/>
        <v>0.5</v>
      </c>
      <c r="DF64" s="78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84"/>
      <c r="DO64" s="84"/>
      <c r="DP64">
        <f t="shared" si="19"/>
        <v>56337.5</v>
      </c>
      <c r="DQ64" s="84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84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87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625</v>
      </c>
      <c r="EH65" s="7"/>
      <c r="EI65" s="7"/>
      <c r="EJ65" s="7"/>
      <c r="EK65" s="7"/>
      <c r="EL65" s="7"/>
      <c r="EM65" s="7"/>
      <c r="EN65" s="7"/>
      <c r="GE65" t="s">
        <v>276</v>
      </c>
    </row>
    <row r="66" spans="1:187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DZ66" t="s">
        <v>626</v>
      </c>
      <c r="EH66" s="7"/>
      <c r="EI66" s="7"/>
      <c r="EJ66" s="7"/>
      <c r="EK66" s="7"/>
      <c r="EL66" s="7"/>
      <c r="EM66" s="7"/>
      <c r="EN66" s="7"/>
    </row>
    <row r="67" spans="1:187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DZ67" t="s">
        <v>627</v>
      </c>
      <c r="EH67" s="7"/>
      <c r="EI67" s="7"/>
      <c r="EJ67" s="7"/>
      <c r="EK67" s="7"/>
      <c r="EL67" s="7"/>
      <c r="EM67" s="7"/>
      <c r="EN67" s="7"/>
    </row>
    <row r="68" spans="1:187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374</v>
      </c>
      <c r="BF68">
        <f>SUM(BF5:BF64)</f>
        <v>1005.8</v>
      </c>
      <c r="DZ68" t="s">
        <v>628</v>
      </c>
      <c r="EH68" s="7"/>
      <c r="EI68" s="7"/>
      <c r="EJ68" s="7"/>
      <c r="EK68" s="7"/>
      <c r="EL68" s="7"/>
      <c r="EM68" s="7"/>
      <c r="EN68" s="7"/>
      <c r="GE68" t="s">
        <v>278</v>
      </c>
    </row>
    <row r="69" spans="1:187" x14ac:dyDescent="0.2">
      <c r="A69" s="7"/>
      <c r="B69" s="7"/>
      <c r="BE69" t="s">
        <v>400</v>
      </c>
      <c r="BF69">
        <v>3</v>
      </c>
      <c r="GE69" t="s">
        <v>277</v>
      </c>
    </row>
    <row r="70" spans="1:187" x14ac:dyDescent="0.2">
      <c r="A70" s="7"/>
      <c r="B70" s="7"/>
      <c r="BE70" t="s">
        <v>629</v>
      </c>
      <c r="DZ70" s="83" t="s">
        <v>636</v>
      </c>
    </row>
    <row r="71" spans="1:187" x14ac:dyDescent="0.2">
      <c r="A71" s="7"/>
      <c r="B71" s="7"/>
      <c r="BE71" t="s">
        <v>630</v>
      </c>
      <c r="DY71" s="1"/>
      <c r="DZ71" s="1">
        <v>240</v>
      </c>
      <c r="EA71" s="1"/>
    </row>
    <row r="72" spans="1:187" x14ac:dyDescent="0.2">
      <c r="A72" s="7"/>
      <c r="B72" s="7"/>
      <c r="DY72" s="1"/>
      <c r="DZ72" s="1" t="s">
        <v>631</v>
      </c>
      <c r="EA72" s="1"/>
    </row>
    <row r="73" spans="1:187" x14ac:dyDescent="0.2">
      <c r="A73" s="7"/>
      <c r="B73" s="7"/>
      <c r="DY73" s="1"/>
      <c r="DZ73" s="1" t="s">
        <v>632</v>
      </c>
      <c r="EA73" s="1"/>
    </row>
    <row r="74" spans="1:187" x14ac:dyDescent="0.2">
      <c r="A74" s="7"/>
      <c r="B74" s="7"/>
      <c r="BE74" t="s">
        <v>401</v>
      </c>
      <c r="DY74" s="1"/>
      <c r="DZ74" s="1" t="s">
        <v>633</v>
      </c>
      <c r="EA74" s="1"/>
    </row>
    <row r="75" spans="1:187" x14ac:dyDescent="0.2">
      <c r="A75" s="7"/>
      <c r="B75" s="7"/>
      <c r="BF75">
        <f>BF68*BF69</f>
        <v>3017.3999999999996</v>
      </c>
      <c r="DY75" s="1"/>
      <c r="DZ75" s="1"/>
      <c r="EA75" s="1"/>
    </row>
    <row r="76" spans="1:187" x14ac:dyDescent="0.2">
      <c r="A76" s="7"/>
      <c r="B76" s="7"/>
      <c r="X76" t="s">
        <v>331</v>
      </c>
      <c r="DY76" s="1" t="s">
        <v>634</v>
      </c>
      <c r="DZ76" s="1">
        <f>DG64</f>
        <v>13161000</v>
      </c>
      <c r="EA76" s="82">
        <f>DZ76/($DZ$76+$DZ$77)</f>
        <v>0.35283993115318418</v>
      </c>
      <c r="EB76">
        <f>$DX$65*EA76</f>
        <v>6706781.4113597246</v>
      </c>
      <c r="EI76" t="s">
        <v>331</v>
      </c>
    </row>
    <row r="77" spans="1:187" x14ac:dyDescent="0.2">
      <c r="A77" s="7"/>
      <c r="B77" s="7"/>
      <c r="BE77" t="s">
        <v>402</v>
      </c>
      <c r="DY77" s="1" t="s">
        <v>635</v>
      </c>
      <c r="DZ77" s="1">
        <f>DY64*'Chest&amp;Cards&amp;Offer'!P3</f>
        <v>24139200</v>
      </c>
      <c r="EA77" s="82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87" x14ac:dyDescent="0.2">
      <c r="A78" s="7"/>
      <c r="B78" s="7"/>
    </row>
    <row r="79" spans="1:187" x14ac:dyDescent="0.2">
      <c r="A79" s="7"/>
      <c r="B79" s="7"/>
    </row>
    <row r="80" spans="1:187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E3:HG3"/>
    <mergeCell ref="HJ3:HL3"/>
    <mergeCell ref="HN3:HP3"/>
    <mergeCell ref="HR3:HT3"/>
    <mergeCell ref="BD3:BG3"/>
    <mergeCell ref="CQ3:CX3"/>
    <mergeCell ref="IA3:IC3"/>
    <mergeCell ref="IF3:IH3"/>
    <mergeCell ref="HA3:HC3"/>
    <mergeCell ref="I41:I58"/>
    <mergeCell ref="HV3:HX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abSelected="1" zoomScale="91" workbookViewId="0">
      <selection activeCell="H29" sqref="H29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327</v>
      </c>
      <c r="D1" t="s">
        <v>608</v>
      </c>
      <c r="I1" t="s">
        <v>609</v>
      </c>
      <c r="K1" t="s">
        <v>538</v>
      </c>
      <c r="M1" t="s">
        <v>610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332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333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334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335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336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337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338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339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418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C1" zoomScale="134" workbookViewId="0">
      <selection activeCell="K26" sqref="K26:M28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606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5" t="s">
        <v>265</v>
      </c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7"/>
    </row>
    <row r="5" spans="1:32" x14ac:dyDescent="0.2">
      <c r="T5" s="58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60"/>
    </row>
    <row r="6" spans="1:32" ht="18" x14ac:dyDescent="0.2">
      <c r="T6" s="61" t="s">
        <v>47</v>
      </c>
      <c r="U6" s="62" t="s">
        <v>258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</row>
    <row r="7" spans="1:32" ht="18" x14ac:dyDescent="0.2">
      <c r="T7" s="63" t="s">
        <v>259</v>
      </c>
      <c r="U7" s="64" t="s">
        <v>260</v>
      </c>
      <c r="V7" s="65" t="s">
        <v>261</v>
      </c>
      <c r="W7" s="66" t="s">
        <v>219</v>
      </c>
      <c r="X7" s="59"/>
      <c r="Y7" s="59"/>
      <c r="Z7" s="59"/>
      <c r="AA7" s="59"/>
      <c r="AB7" s="59"/>
      <c r="AC7" s="59"/>
      <c r="AD7" s="59"/>
      <c r="AE7" s="59"/>
      <c r="AF7" s="60"/>
    </row>
    <row r="8" spans="1:32" ht="18" x14ac:dyDescent="0.2">
      <c r="E8" s="94" t="s">
        <v>222</v>
      </c>
      <c r="F8" s="94"/>
      <c r="G8" s="94"/>
      <c r="H8" s="1"/>
      <c r="I8" s="1"/>
      <c r="K8" s="94" t="s">
        <v>513</v>
      </c>
      <c r="L8" s="94"/>
      <c r="M8" s="94"/>
      <c r="O8" s="1"/>
      <c r="P8" s="94" t="s">
        <v>514</v>
      </c>
      <c r="Q8" s="94"/>
      <c r="R8" s="94"/>
      <c r="T8" s="61" t="s">
        <v>262</v>
      </c>
      <c r="U8" s="62">
        <v>1</v>
      </c>
      <c r="V8" s="62">
        <v>1</v>
      </c>
      <c r="W8" s="62">
        <v>1</v>
      </c>
      <c r="X8" s="62">
        <v>1</v>
      </c>
      <c r="Y8" s="59"/>
      <c r="Z8" s="59"/>
      <c r="AA8" s="59"/>
      <c r="AB8" s="59"/>
      <c r="AC8" s="59"/>
      <c r="AD8" s="59"/>
      <c r="AE8" s="59"/>
      <c r="AF8" s="60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/>
      <c r="I9" s="1" t="s">
        <v>286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61">
        <v>2</v>
      </c>
      <c r="U9" s="62">
        <v>2</v>
      </c>
      <c r="V9" s="62">
        <v>2</v>
      </c>
      <c r="W9" s="62">
        <v>2</v>
      </c>
      <c r="X9" s="62">
        <v>2</v>
      </c>
      <c r="Y9" s="59"/>
      <c r="Z9" s="59"/>
      <c r="AA9" s="59"/>
      <c r="AB9" s="59"/>
      <c r="AC9" s="59"/>
      <c r="AD9" s="59"/>
      <c r="AE9" s="59"/>
      <c r="AF9" s="60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/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61">
        <v>3</v>
      </c>
      <c r="U10" s="62">
        <v>4</v>
      </c>
      <c r="V10" s="62">
        <v>4</v>
      </c>
      <c r="W10" s="62">
        <v>4</v>
      </c>
      <c r="X10" s="62">
        <v>4</v>
      </c>
      <c r="Y10" s="59"/>
      <c r="Z10" s="59"/>
      <c r="AA10" s="59"/>
      <c r="AB10" s="59"/>
      <c r="AC10" s="59"/>
      <c r="AD10" s="59"/>
      <c r="AE10" s="59"/>
      <c r="AF10" s="60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/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61">
        <v>4</v>
      </c>
      <c r="U11" s="62">
        <v>10</v>
      </c>
      <c r="V11" s="62">
        <v>10</v>
      </c>
      <c r="W11" s="62">
        <v>10</v>
      </c>
      <c r="X11" s="62">
        <v>10</v>
      </c>
      <c r="Y11" s="59"/>
      <c r="Z11" s="59"/>
      <c r="AA11" s="59"/>
      <c r="AB11" s="59"/>
      <c r="AC11" s="59"/>
      <c r="AD11" s="59"/>
      <c r="AE11" s="59"/>
      <c r="AF11" s="60"/>
    </row>
    <row r="12" spans="1:32" ht="18" x14ac:dyDescent="0.2">
      <c r="C12">
        <v>2</v>
      </c>
      <c r="E12" s="74">
        <v>5</v>
      </c>
      <c r="F12" s="74">
        <v>5</v>
      </c>
      <c r="G12" s="74">
        <v>5</v>
      </c>
      <c r="H12" s="1"/>
      <c r="I12" s="1">
        <f>SUM($G$11:G12)</f>
        <v>6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61">
        <v>5</v>
      </c>
      <c r="U12" s="62">
        <v>20</v>
      </c>
      <c r="V12" s="62">
        <v>20</v>
      </c>
      <c r="W12" s="62">
        <v>20</v>
      </c>
      <c r="X12" s="62">
        <v>20</v>
      </c>
      <c r="Y12" s="59"/>
      <c r="Z12" s="59"/>
      <c r="AA12" s="59"/>
      <c r="AB12" s="59"/>
      <c r="AC12" s="59"/>
      <c r="AD12" s="59"/>
      <c r="AE12" s="59"/>
      <c r="AF12" s="60"/>
    </row>
    <row r="13" spans="1:32" ht="18" x14ac:dyDescent="0.2">
      <c r="C13">
        <v>3</v>
      </c>
      <c r="E13" s="74">
        <v>10</v>
      </c>
      <c r="F13" s="74">
        <v>10</v>
      </c>
      <c r="G13" s="74">
        <v>10</v>
      </c>
      <c r="H13" s="1"/>
      <c r="I13" s="1">
        <f>SUM($G$11:G13)</f>
        <v>16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61">
        <v>6</v>
      </c>
      <c r="U13" s="62">
        <v>50</v>
      </c>
      <c r="V13" s="62">
        <v>50</v>
      </c>
      <c r="W13" s="62">
        <v>50</v>
      </c>
      <c r="X13" s="62" t="s">
        <v>18</v>
      </c>
      <c r="Y13" s="59"/>
      <c r="Z13" s="59"/>
      <c r="AA13" s="59"/>
      <c r="AB13" s="59"/>
      <c r="AC13" s="59"/>
      <c r="AD13" s="59"/>
      <c r="AE13" s="59"/>
      <c r="AF13" s="60"/>
    </row>
    <row r="14" spans="1:32" ht="18" x14ac:dyDescent="0.2">
      <c r="C14">
        <v>4</v>
      </c>
      <c r="E14" s="74">
        <v>20</v>
      </c>
      <c r="F14" s="74">
        <v>20</v>
      </c>
      <c r="G14" s="74">
        <v>20</v>
      </c>
      <c r="H14" s="1"/>
      <c r="I14" s="1">
        <f>SUM($G$11:G14)</f>
        <v>36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61">
        <v>7</v>
      </c>
      <c r="U14" s="62">
        <v>100</v>
      </c>
      <c r="V14" s="62">
        <v>100</v>
      </c>
      <c r="W14" s="62">
        <v>100</v>
      </c>
      <c r="X14" s="62" t="s">
        <v>263</v>
      </c>
      <c r="Y14" s="59"/>
      <c r="Z14" s="59"/>
      <c r="AA14" s="59"/>
      <c r="AB14" s="59"/>
      <c r="AC14" s="59"/>
      <c r="AD14" s="59"/>
      <c r="AE14" s="59"/>
      <c r="AF14" s="60"/>
    </row>
    <row r="15" spans="1:32" ht="18" x14ac:dyDescent="0.2">
      <c r="C15">
        <v>5</v>
      </c>
      <c r="E15" s="74">
        <v>30</v>
      </c>
      <c r="F15" s="74">
        <v>30</v>
      </c>
      <c r="G15" s="74">
        <v>30</v>
      </c>
      <c r="H15" s="1"/>
      <c r="I15" s="1">
        <f>SUM($G$11:G15)</f>
        <v>66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61">
        <v>8</v>
      </c>
      <c r="U15" s="62">
        <v>200</v>
      </c>
      <c r="V15" s="62">
        <v>200</v>
      </c>
      <c r="W15" s="62">
        <v>200</v>
      </c>
      <c r="X15" s="62" t="s">
        <v>263</v>
      </c>
      <c r="Y15" s="59"/>
      <c r="Z15" s="59"/>
      <c r="AA15" s="59"/>
      <c r="AB15" s="59"/>
      <c r="AC15" s="59"/>
      <c r="AD15" s="59"/>
      <c r="AE15" s="59"/>
      <c r="AF15" s="60"/>
    </row>
    <row r="16" spans="1:32" ht="18" x14ac:dyDescent="0.2">
      <c r="C16">
        <v>6</v>
      </c>
      <c r="E16" s="74">
        <v>50</v>
      </c>
      <c r="F16" s="74">
        <v>50</v>
      </c>
      <c r="G16" s="74">
        <v>50</v>
      </c>
      <c r="H16" s="1"/>
      <c r="I16" s="1">
        <f>SUM($G$11:G16)</f>
        <v>116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61">
        <v>9</v>
      </c>
      <c r="U16" s="62">
        <v>400</v>
      </c>
      <c r="V16" s="62">
        <v>400</v>
      </c>
      <c r="W16" s="62" t="s">
        <v>263</v>
      </c>
      <c r="X16" s="62" t="s">
        <v>263</v>
      </c>
      <c r="Y16" s="59"/>
      <c r="Z16" s="59"/>
      <c r="AA16" s="59"/>
      <c r="AB16" s="59"/>
      <c r="AC16" s="59"/>
      <c r="AD16" s="59"/>
      <c r="AE16" s="59"/>
      <c r="AF16" s="60"/>
    </row>
    <row r="17" spans="3:32" ht="18" x14ac:dyDescent="0.2">
      <c r="C17">
        <v>7</v>
      </c>
      <c r="E17" s="74">
        <v>80</v>
      </c>
      <c r="F17" s="74">
        <v>80</v>
      </c>
      <c r="G17" s="74">
        <v>80</v>
      </c>
      <c r="H17" s="1"/>
      <c r="I17" s="1">
        <f>SUM($G$11:G17)</f>
        <v>196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61">
        <v>10</v>
      </c>
      <c r="U17" s="62">
        <v>800</v>
      </c>
      <c r="V17" s="62">
        <v>800</v>
      </c>
      <c r="W17" s="62" t="s">
        <v>263</v>
      </c>
      <c r="X17" s="62" t="s">
        <v>263</v>
      </c>
      <c r="Y17" s="59"/>
      <c r="Z17" s="59"/>
      <c r="AA17" s="59"/>
      <c r="AB17" s="59"/>
      <c r="AC17" s="59"/>
      <c r="AD17" s="59"/>
      <c r="AE17" s="59"/>
      <c r="AF17" s="60"/>
    </row>
    <row r="18" spans="3:32" ht="18" x14ac:dyDescent="0.2">
      <c r="C18">
        <v>8</v>
      </c>
      <c r="E18" s="74">
        <v>120</v>
      </c>
      <c r="F18" s="74">
        <v>120</v>
      </c>
      <c r="G18" s="74">
        <v>120</v>
      </c>
      <c r="H18" s="1"/>
      <c r="I18" s="1">
        <f>SUM($G$11:G18)</f>
        <v>316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61">
        <v>11</v>
      </c>
      <c r="U18" s="62">
        <v>1000</v>
      </c>
      <c r="V18" s="62">
        <v>1000</v>
      </c>
      <c r="W18" s="62" t="s">
        <v>263</v>
      </c>
      <c r="X18" s="62" t="s">
        <v>263</v>
      </c>
      <c r="Y18" s="59"/>
      <c r="Z18" s="59"/>
      <c r="AA18" s="59"/>
      <c r="AB18" s="59"/>
      <c r="AC18" s="59"/>
      <c r="AD18" s="59"/>
      <c r="AE18" s="59"/>
      <c r="AF18" s="60"/>
    </row>
    <row r="19" spans="3:32" ht="18" x14ac:dyDescent="0.2">
      <c r="C19">
        <v>9</v>
      </c>
      <c r="E19" s="74">
        <v>170</v>
      </c>
      <c r="F19" s="74">
        <v>170</v>
      </c>
      <c r="G19" s="74">
        <v>170</v>
      </c>
      <c r="H19" s="1"/>
      <c r="I19" s="1">
        <f>SUM($G$11:G19)</f>
        <v>486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61">
        <v>12</v>
      </c>
      <c r="U19" s="62">
        <v>2000</v>
      </c>
      <c r="V19" s="62" t="s">
        <v>263</v>
      </c>
      <c r="W19" s="62" t="s">
        <v>263</v>
      </c>
      <c r="X19" s="62" t="s">
        <v>263</v>
      </c>
      <c r="Y19" s="59"/>
      <c r="Z19" s="59"/>
      <c r="AA19" s="59"/>
      <c r="AB19" s="59"/>
      <c r="AC19" s="59"/>
      <c r="AD19" s="59"/>
      <c r="AE19" s="59"/>
      <c r="AF19" s="60"/>
    </row>
    <row r="20" spans="3:32" ht="18" x14ac:dyDescent="0.2">
      <c r="C20">
        <v>10</v>
      </c>
      <c r="E20" s="74">
        <v>230</v>
      </c>
      <c r="F20" s="74">
        <v>230</v>
      </c>
      <c r="G20" s="74">
        <v>230</v>
      </c>
      <c r="H20" s="1"/>
      <c r="I20" s="1">
        <f>SUM($G$11:G20)</f>
        <v>716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61">
        <v>13</v>
      </c>
      <c r="U20" s="62">
        <v>5000</v>
      </c>
      <c r="V20" s="62" t="s">
        <v>263</v>
      </c>
      <c r="W20" s="62" t="s">
        <v>263</v>
      </c>
      <c r="X20" s="62" t="s">
        <v>263</v>
      </c>
      <c r="Y20" s="59"/>
      <c r="Z20" s="59"/>
      <c r="AA20" s="59"/>
      <c r="AB20" s="59"/>
      <c r="AC20" s="59"/>
      <c r="AD20" s="59"/>
      <c r="AE20" s="59"/>
      <c r="AF20" s="60"/>
    </row>
    <row r="21" spans="3:32" ht="18" x14ac:dyDescent="0.2">
      <c r="T21" s="61" t="s">
        <v>264</v>
      </c>
      <c r="U21" s="62">
        <v>9586</v>
      </c>
      <c r="V21" s="62">
        <v>2586</v>
      </c>
      <c r="W21" s="62">
        <v>386</v>
      </c>
      <c r="X21" s="62">
        <v>36</v>
      </c>
      <c r="Y21" s="59"/>
      <c r="Z21" s="59"/>
      <c r="AA21" s="59"/>
      <c r="AB21" s="59"/>
      <c r="AC21" s="59"/>
      <c r="AD21" s="59"/>
      <c r="AE21" s="59"/>
      <c r="AF21" s="60"/>
    </row>
    <row r="22" spans="3:32" x14ac:dyDescent="0.2">
      <c r="H22" s="59"/>
      <c r="I22" s="59"/>
      <c r="T22" s="58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60"/>
    </row>
    <row r="23" spans="3:32" x14ac:dyDescent="0.2">
      <c r="E23" t="s">
        <v>611</v>
      </c>
      <c r="H23" s="59"/>
      <c r="I23" s="59"/>
      <c r="T23" s="58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60"/>
    </row>
    <row r="24" spans="3:32" x14ac:dyDescent="0.2">
      <c r="E24" s="1" t="s">
        <v>217</v>
      </c>
      <c r="F24" s="1" t="s">
        <v>218</v>
      </c>
      <c r="G24" s="1" t="s">
        <v>220</v>
      </c>
      <c r="H24" s="59"/>
      <c r="I24" s="59"/>
      <c r="K24" s="1" t="s">
        <v>102</v>
      </c>
      <c r="L24" s="1" t="s">
        <v>103</v>
      </c>
      <c r="M24" s="1" t="s">
        <v>219</v>
      </c>
      <c r="T24" s="58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60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9"/>
      <c r="I25" s="59"/>
      <c r="K25" s="1">
        <v>0</v>
      </c>
      <c r="L25" s="1">
        <v>0</v>
      </c>
      <c r="M25" s="1">
        <v>0</v>
      </c>
      <c r="T25" s="61" t="s">
        <v>47</v>
      </c>
      <c r="U25" s="62" t="s">
        <v>266</v>
      </c>
      <c r="V25" s="59"/>
      <c r="W25" s="59"/>
      <c r="X25" s="59"/>
      <c r="Y25" s="59"/>
      <c r="Z25" s="59" t="s">
        <v>267</v>
      </c>
      <c r="AA25" s="59"/>
      <c r="AB25" s="62" t="s">
        <v>47</v>
      </c>
      <c r="AC25" s="62" t="s">
        <v>266</v>
      </c>
      <c r="AD25" s="59"/>
      <c r="AE25" s="59"/>
      <c r="AF25" s="60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9"/>
      <c r="K26" s="1">
        <v>15000</v>
      </c>
      <c r="L26" s="1">
        <v>30000</v>
      </c>
      <c r="M26" s="1">
        <v>60000</v>
      </c>
      <c r="T26" s="63" t="s">
        <v>259</v>
      </c>
      <c r="U26" s="64" t="s">
        <v>260</v>
      </c>
      <c r="V26" s="65" t="s">
        <v>261</v>
      </c>
      <c r="W26" s="66" t="s">
        <v>219</v>
      </c>
      <c r="X26" s="59"/>
      <c r="Y26" s="59"/>
      <c r="Z26" s="59"/>
      <c r="AA26" s="59"/>
      <c r="AB26" s="67" t="s">
        <v>259</v>
      </c>
      <c r="AC26" s="64" t="s">
        <v>260</v>
      </c>
      <c r="AD26" s="65" t="s">
        <v>261</v>
      </c>
      <c r="AE26" s="66" t="s">
        <v>219</v>
      </c>
      <c r="AF26" s="60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600000</v>
      </c>
      <c r="I27" s="59"/>
      <c r="K27" s="1">
        <v>30000</v>
      </c>
      <c r="L27" s="1">
        <v>60000</v>
      </c>
      <c r="M27" s="1">
        <v>120000</v>
      </c>
      <c r="T27" s="61" t="s">
        <v>262</v>
      </c>
      <c r="U27" s="62" t="s">
        <v>263</v>
      </c>
      <c r="V27" s="62" t="s">
        <v>263</v>
      </c>
      <c r="W27" s="62" t="s">
        <v>263</v>
      </c>
      <c r="X27" s="62" t="s">
        <v>263</v>
      </c>
      <c r="Y27" s="59"/>
      <c r="Z27" s="59"/>
      <c r="AA27" s="59"/>
      <c r="AB27" s="62" t="s">
        <v>262</v>
      </c>
      <c r="AC27" s="62" t="s">
        <v>263</v>
      </c>
      <c r="AD27" s="62" t="s">
        <v>263</v>
      </c>
      <c r="AE27" s="62" t="s">
        <v>263</v>
      </c>
      <c r="AF27" s="68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1200000</v>
      </c>
      <c r="I28" s="59"/>
      <c r="K28" s="1">
        <v>60000</v>
      </c>
      <c r="L28" s="1">
        <v>120000</v>
      </c>
      <c r="M28" s="1">
        <v>150000</v>
      </c>
      <c r="T28" s="61">
        <v>2</v>
      </c>
      <c r="U28" s="62">
        <v>5</v>
      </c>
      <c r="V28" s="62">
        <v>50</v>
      </c>
      <c r="W28" s="62">
        <v>400</v>
      </c>
      <c r="X28" s="69">
        <v>5000</v>
      </c>
      <c r="Y28" s="59"/>
      <c r="Z28" s="59"/>
      <c r="AA28" s="59"/>
      <c r="AB28" s="62">
        <v>2</v>
      </c>
      <c r="AC28" s="62"/>
      <c r="AD28" s="62"/>
      <c r="AE28" s="62"/>
      <c r="AF28" s="70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2400000</v>
      </c>
      <c r="I29" s="59"/>
      <c r="K29" s="1">
        <v>120000</v>
      </c>
      <c r="L29" s="1">
        <v>150000</v>
      </c>
      <c r="M29" s="1">
        <v>200000</v>
      </c>
      <c r="T29" s="61">
        <v>3</v>
      </c>
      <c r="U29" s="62">
        <v>20</v>
      </c>
      <c r="V29" s="62">
        <v>150</v>
      </c>
      <c r="W29" s="69">
        <v>2000</v>
      </c>
      <c r="X29" s="69">
        <v>20000</v>
      </c>
      <c r="Y29" s="59"/>
      <c r="Z29" s="59"/>
      <c r="AA29" s="59"/>
      <c r="AB29" s="62">
        <v>3</v>
      </c>
      <c r="AC29" s="62"/>
      <c r="AD29" s="62"/>
      <c r="AE29" s="69"/>
      <c r="AF29" s="70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3600000</v>
      </c>
      <c r="I30" s="59"/>
      <c r="K30" s="1">
        <v>150000</v>
      </c>
      <c r="L30" s="1">
        <v>200000</v>
      </c>
      <c r="M30" s="1">
        <v>400000</v>
      </c>
      <c r="T30" s="61">
        <v>4</v>
      </c>
      <c r="U30" s="62">
        <v>50</v>
      </c>
      <c r="V30" s="62">
        <v>400</v>
      </c>
      <c r="W30" s="69">
        <v>4000</v>
      </c>
      <c r="X30" s="69">
        <v>50000</v>
      </c>
      <c r="Y30" s="59"/>
      <c r="Z30" s="59"/>
      <c r="AA30" s="59"/>
      <c r="AB30" s="62">
        <v>4</v>
      </c>
      <c r="AC30" s="62"/>
      <c r="AD30" s="62"/>
      <c r="AE30" s="69"/>
      <c r="AF30" s="70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6000000</v>
      </c>
      <c r="I31" s="59"/>
      <c r="K31" s="1">
        <v>200000</v>
      </c>
      <c r="L31" s="1">
        <v>400000</v>
      </c>
      <c r="M31" s="1">
        <v>800000</v>
      </c>
      <c r="T31" s="61">
        <v>5</v>
      </c>
      <c r="U31" s="62">
        <v>150</v>
      </c>
      <c r="V31" s="69">
        <v>1000</v>
      </c>
      <c r="W31" s="69">
        <v>8000</v>
      </c>
      <c r="X31" s="69">
        <v>100000</v>
      </c>
      <c r="Y31" s="59"/>
      <c r="Z31" s="59"/>
      <c r="AA31" s="59"/>
      <c r="AB31" s="62">
        <v>5</v>
      </c>
      <c r="AC31" s="62"/>
      <c r="AD31" s="69"/>
      <c r="AE31" s="69"/>
      <c r="AF31" s="70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9600000</v>
      </c>
      <c r="I32" s="59"/>
      <c r="J32" s="34"/>
      <c r="K32" s="1">
        <v>400000</v>
      </c>
      <c r="L32" s="1">
        <v>800000</v>
      </c>
      <c r="M32" s="1">
        <v>1000000</v>
      </c>
      <c r="T32" s="61">
        <v>6</v>
      </c>
      <c r="U32" s="62">
        <v>400</v>
      </c>
      <c r="V32" s="69">
        <v>2000</v>
      </c>
      <c r="W32" s="69">
        <v>20000</v>
      </c>
      <c r="X32" s="62" t="s">
        <v>18</v>
      </c>
      <c r="Y32" s="59"/>
      <c r="Z32" s="59"/>
      <c r="AA32" s="59"/>
      <c r="AB32" s="62">
        <v>6</v>
      </c>
      <c r="AC32" s="62"/>
      <c r="AD32" s="69"/>
      <c r="AE32" s="69"/>
      <c r="AF32" s="68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14400000</v>
      </c>
      <c r="I33" s="59"/>
      <c r="J33" s="34"/>
      <c r="K33" s="1">
        <v>800000</v>
      </c>
      <c r="L33" s="1">
        <v>1000000</v>
      </c>
      <c r="M33" s="1">
        <v>1200000</v>
      </c>
      <c r="T33" s="61">
        <v>7</v>
      </c>
      <c r="U33" s="69">
        <v>1000</v>
      </c>
      <c r="V33" s="69">
        <v>4000</v>
      </c>
      <c r="W33" s="69">
        <v>50000</v>
      </c>
      <c r="X33" s="62" t="s">
        <v>263</v>
      </c>
      <c r="Y33" s="59"/>
      <c r="Z33" s="59"/>
      <c r="AA33" s="59"/>
      <c r="AB33" s="62">
        <v>7</v>
      </c>
      <c r="AC33" s="69"/>
      <c r="AD33" s="69"/>
      <c r="AE33" s="69"/>
      <c r="AF33" s="68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20400000</v>
      </c>
      <c r="I34" s="59"/>
      <c r="J34" s="34"/>
      <c r="K34" s="1">
        <v>1000000</v>
      </c>
      <c r="L34" s="1">
        <v>1200000</v>
      </c>
      <c r="M34" s="1">
        <v>1500000</v>
      </c>
      <c r="T34" s="61">
        <v>8</v>
      </c>
      <c r="U34" s="69">
        <v>2000</v>
      </c>
      <c r="V34" s="69">
        <v>8000</v>
      </c>
      <c r="W34" s="69">
        <v>100000</v>
      </c>
      <c r="X34" s="62" t="s">
        <v>263</v>
      </c>
      <c r="Y34" s="59"/>
      <c r="Z34" s="59"/>
      <c r="AA34" s="59"/>
      <c r="AB34" s="62">
        <v>8</v>
      </c>
      <c r="AC34" s="69"/>
      <c r="AD34" s="69"/>
      <c r="AE34" s="69"/>
      <c r="AF34" s="68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27600000</v>
      </c>
      <c r="I35" s="59"/>
      <c r="J35" s="34"/>
      <c r="K35" s="1">
        <v>1200000</v>
      </c>
      <c r="L35" s="1">
        <v>1500000</v>
      </c>
      <c r="M35" s="1">
        <v>1800000</v>
      </c>
      <c r="T35" s="61">
        <v>9</v>
      </c>
      <c r="U35" s="69">
        <v>4000</v>
      </c>
      <c r="V35" s="69">
        <v>20000</v>
      </c>
      <c r="W35" s="62" t="s">
        <v>263</v>
      </c>
      <c r="X35" s="62" t="s">
        <v>263</v>
      </c>
      <c r="Y35" s="59"/>
      <c r="Z35" s="59"/>
      <c r="AA35" s="59"/>
      <c r="AB35" s="62">
        <v>9</v>
      </c>
      <c r="AC35" s="69"/>
      <c r="AD35" s="69"/>
      <c r="AE35" s="62"/>
      <c r="AF35" s="68"/>
    </row>
    <row r="36" spans="1:32" ht="18" x14ac:dyDescent="0.2">
      <c r="T36" s="61">
        <v>10</v>
      </c>
      <c r="U36" s="69">
        <v>8000</v>
      </c>
      <c r="V36" s="69">
        <v>50000</v>
      </c>
      <c r="W36" s="62" t="s">
        <v>263</v>
      </c>
      <c r="X36" s="62" t="s">
        <v>263</v>
      </c>
      <c r="Y36" s="59"/>
      <c r="Z36" s="59"/>
      <c r="AA36" s="59"/>
      <c r="AB36" s="62">
        <v>10</v>
      </c>
      <c r="AC36" s="69"/>
      <c r="AD36" s="69"/>
      <c r="AE36" s="62"/>
      <c r="AF36" s="68"/>
    </row>
    <row r="37" spans="1:32" ht="18" x14ac:dyDescent="0.2">
      <c r="T37" s="61">
        <v>11</v>
      </c>
      <c r="U37" s="69">
        <v>20000</v>
      </c>
      <c r="V37" s="69">
        <v>100000</v>
      </c>
      <c r="W37" s="62" t="s">
        <v>263</v>
      </c>
      <c r="X37" s="62" t="s">
        <v>263</v>
      </c>
      <c r="Y37" s="59"/>
      <c r="Z37" s="59"/>
      <c r="AA37" s="59"/>
      <c r="AB37" s="62">
        <v>11</v>
      </c>
      <c r="AC37" s="69"/>
      <c r="AD37" s="69"/>
      <c r="AE37" s="62"/>
      <c r="AF37" s="68"/>
    </row>
    <row r="38" spans="1:32" ht="18" x14ac:dyDescent="0.2">
      <c r="T38" s="61">
        <v>12</v>
      </c>
      <c r="U38" s="69">
        <v>50000</v>
      </c>
      <c r="V38" s="62" t="s">
        <v>263</v>
      </c>
      <c r="W38" s="62" t="s">
        <v>263</v>
      </c>
      <c r="X38" s="62" t="s">
        <v>263</v>
      </c>
      <c r="Y38" s="59"/>
      <c r="Z38" s="59"/>
      <c r="AA38" s="59"/>
      <c r="AB38" s="62">
        <v>12</v>
      </c>
      <c r="AC38" s="69"/>
      <c r="AD38" s="62"/>
      <c r="AE38" s="62"/>
      <c r="AF38" s="68"/>
    </row>
    <row r="39" spans="1:32" ht="18" x14ac:dyDescent="0.2">
      <c r="T39" s="61">
        <v>13</v>
      </c>
      <c r="U39" s="69">
        <v>100000</v>
      </c>
      <c r="V39" s="62" t="s">
        <v>263</v>
      </c>
      <c r="W39" s="62" t="s">
        <v>263</v>
      </c>
      <c r="X39" s="62" t="s">
        <v>263</v>
      </c>
      <c r="Y39" s="59"/>
      <c r="Z39" s="59"/>
      <c r="AA39" s="59"/>
      <c r="AB39" s="62">
        <v>13</v>
      </c>
      <c r="AC39" s="69"/>
      <c r="AD39" s="62"/>
      <c r="AE39" s="62"/>
      <c r="AF39" s="68"/>
    </row>
    <row r="40" spans="1:32" ht="18" x14ac:dyDescent="0.2">
      <c r="T40" s="61" t="s">
        <v>264</v>
      </c>
      <c r="U40" s="69">
        <v>185625</v>
      </c>
      <c r="V40" s="69">
        <v>185600</v>
      </c>
      <c r="W40" s="69">
        <v>184400</v>
      </c>
      <c r="X40" s="69">
        <v>175000</v>
      </c>
      <c r="Y40" s="59"/>
      <c r="Z40" s="59"/>
      <c r="AA40" s="59"/>
      <c r="AB40" s="62" t="s">
        <v>264</v>
      </c>
      <c r="AC40" s="69"/>
      <c r="AD40" s="69"/>
      <c r="AE40" s="69"/>
      <c r="AF40" s="70"/>
    </row>
    <row r="41" spans="1:32" x14ac:dyDescent="0.2">
      <c r="T41" s="58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60"/>
    </row>
    <row r="42" spans="1:32" x14ac:dyDescent="0.2">
      <c r="T42" s="58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60"/>
    </row>
    <row r="43" spans="1:32" x14ac:dyDescent="0.2">
      <c r="T43" s="71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</row>
    <row r="45" spans="1:32" x14ac:dyDescent="0.2">
      <c r="A45" s="28"/>
      <c r="B45" s="28"/>
      <c r="C45" s="28"/>
      <c r="D45" s="28"/>
      <c r="E45" s="28"/>
      <c r="F45" s="28" t="s">
        <v>607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94" t="s">
        <v>584</v>
      </c>
      <c r="F51" s="94"/>
      <c r="G51" s="94"/>
      <c r="I51" s="1"/>
      <c r="J51" s="94" t="s">
        <v>585</v>
      </c>
      <c r="K51" s="94"/>
      <c r="L51" s="94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4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4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4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4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4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4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4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4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4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topLeftCell="D1" workbookViewId="0">
      <pane ySplit="1" topLeftCell="A204" activePane="bottomLeft" state="frozen"/>
      <selection pane="bottomLeft" activeCell="G288" sqref="G288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454</v>
      </c>
      <c r="C1" t="s">
        <v>449</v>
      </c>
      <c r="D1" t="s">
        <v>473</v>
      </c>
      <c r="E1" t="s">
        <v>450</v>
      </c>
      <c r="F1" t="s">
        <v>451</v>
      </c>
      <c r="G1" t="s">
        <v>605</v>
      </c>
      <c r="H1" t="s">
        <v>475</v>
      </c>
      <c r="I1" t="s">
        <v>54</v>
      </c>
      <c r="J1" t="s">
        <v>434</v>
      </c>
      <c r="K1" t="s">
        <v>452</v>
      </c>
      <c r="L1" t="s">
        <v>453</v>
      </c>
      <c r="M1" t="s">
        <v>509</v>
      </c>
      <c r="N1" t="s">
        <v>433</v>
      </c>
      <c r="O1" t="s">
        <v>474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553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554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555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490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493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488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492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487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488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493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486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484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491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488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495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494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490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488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502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496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497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503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501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487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495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504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497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496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499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505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488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498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484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501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506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498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488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507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501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496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497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488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506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487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493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501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499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500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504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507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505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498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507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508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506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500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488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493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503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487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502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507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493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496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488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493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503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487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502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507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493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496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488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493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503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487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502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507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493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496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488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493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503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487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502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507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493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496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488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493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503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487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523</v>
      </c>
    </row>
    <row r="420" spans="3:13" hidden="1" x14ac:dyDescent="0.2">
      <c r="L420" t="s">
        <v>524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525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526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527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528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workbookViewId="0">
      <selection activeCell="P19" sqref="P19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419</v>
      </c>
      <c r="N2" t="s">
        <v>420</v>
      </c>
      <c r="O2" t="s">
        <v>432</v>
      </c>
      <c r="P2" t="s">
        <v>363</v>
      </c>
      <c r="R2" s="28" t="s">
        <v>604</v>
      </c>
    </row>
    <row r="3" spans="1:18" x14ac:dyDescent="0.2">
      <c r="C3" t="s">
        <v>347</v>
      </c>
      <c r="D3" t="s">
        <v>344</v>
      </c>
      <c r="E3" t="s">
        <v>345</v>
      </c>
      <c r="F3" t="s">
        <v>346</v>
      </c>
      <c r="K3" t="s">
        <v>351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:N5" si="0">M4*60*2</f>
        <v>12000</v>
      </c>
      <c r="O4">
        <f t="shared" ref="O4:O5" si="1">N4/$R$3</f>
        <v>50</v>
      </c>
    </row>
    <row r="5" spans="1:18" x14ac:dyDescent="0.2">
      <c r="B5" s="1" t="s">
        <v>431</v>
      </c>
      <c r="C5" s="1">
        <f>C11*$R$8</f>
        <v>36000</v>
      </c>
      <c r="D5" s="1">
        <f t="shared" ref="D5:E5" si="2">D11*$R$8</f>
        <v>72000</v>
      </c>
      <c r="E5" s="1">
        <f t="shared" si="2"/>
        <v>300000</v>
      </c>
      <c r="F5" s="1">
        <f>F11*$R$8</f>
        <v>600000</v>
      </c>
      <c r="L5" t="s">
        <v>348</v>
      </c>
      <c r="M5">
        <v>1000</v>
      </c>
      <c r="N5">
        <f t="shared" si="0"/>
        <v>120000</v>
      </c>
      <c r="O5">
        <f t="shared" si="1"/>
        <v>500</v>
      </c>
    </row>
    <row r="6" spans="1:18" x14ac:dyDescent="0.2">
      <c r="A6" s="84" t="s">
        <v>349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84"/>
      <c r="B7" s="1" t="s">
        <v>103</v>
      </c>
      <c r="C7" s="1">
        <v>2</v>
      </c>
      <c r="D7" s="1">
        <v>4</v>
      </c>
      <c r="E7" s="1">
        <v>10</v>
      </c>
      <c r="F7" s="1">
        <v>30</v>
      </c>
      <c r="R7" s="28" t="s">
        <v>603</v>
      </c>
    </row>
    <row r="8" spans="1:18" x14ac:dyDescent="0.2">
      <c r="A8" s="84"/>
      <c r="B8" s="1" t="s">
        <v>348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350</v>
      </c>
      <c r="C10" s="1">
        <f>C6*$N$3+C7*$N$4+C8*$N$5</f>
        <v>36000</v>
      </c>
      <c r="D10" s="1">
        <f t="shared" ref="D10:F10" si="3">D6*$N$3+D7*$N$4+D8*$N$5</f>
        <v>72000</v>
      </c>
      <c r="E10" s="1">
        <f>E6*$N$3+E7*$N$4+E8*$N$5</f>
        <v>300000</v>
      </c>
      <c r="F10" s="1">
        <f t="shared" si="3"/>
        <v>600000</v>
      </c>
    </row>
    <row r="11" spans="1:18" x14ac:dyDescent="0.2">
      <c r="B11" s="1" t="s">
        <v>428</v>
      </c>
      <c r="C11" s="81">
        <f>C10/$R$3</f>
        <v>150</v>
      </c>
      <c r="D11" s="81">
        <f t="shared" ref="D11:F11" si="4">D10/$R$3</f>
        <v>300</v>
      </c>
      <c r="E11" s="81">
        <f t="shared" si="4"/>
        <v>1250</v>
      </c>
      <c r="F11" s="81">
        <f t="shared" si="4"/>
        <v>2500</v>
      </c>
    </row>
    <row r="14" spans="1:18" x14ac:dyDescent="0.2">
      <c r="C14" s="94" t="s">
        <v>429</v>
      </c>
      <c r="D14" s="94"/>
      <c r="E14" s="94"/>
      <c r="F14" s="94"/>
      <c r="K14" t="s">
        <v>437</v>
      </c>
    </row>
    <row r="15" spans="1:18" x14ac:dyDescent="0.2">
      <c r="C15" t="s">
        <v>347</v>
      </c>
      <c r="D15" t="s">
        <v>344</v>
      </c>
      <c r="E15" t="s">
        <v>345</v>
      </c>
      <c r="F15" t="s">
        <v>346</v>
      </c>
      <c r="K15" s="16" t="s">
        <v>438</v>
      </c>
    </row>
    <row r="16" spans="1:18" x14ac:dyDescent="0.2">
      <c r="K16" s="16" t="s">
        <v>439</v>
      </c>
    </row>
    <row r="18" spans="1:10" x14ac:dyDescent="0.2">
      <c r="B18" t="s">
        <v>638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348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637</v>
      </c>
      <c r="C22">
        <f>SUM(C18:C20)</f>
        <v>14</v>
      </c>
      <c r="D22">
        <f t="shared" ref="D22:F22" si="5">SUM(D18:D20)</f>
        <v>29</v>
      </c>
      <c r="E22">
        <f t="shared" si="5"/>
        <v>71</v>
      </c>
      <c r="F22">
        <f t="shared" si="5"/>
        <v>32</v>
      </c>
    </row>
    <row r="23" spans="1:10" x14ac:dyDescent="0.2">
      <c r="A23" s="16" t="s">
        <v>430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48" t="s">
        <v>389</v>
      </c>
      <c r="C25" s="48"/>
      <c r="D25" s="48" t="s">
        <v>395</v>
      </c>
      <c r="E25" s="48">
        <v>3</v>
      </c>
    </row>
    <row r="26" spans="1:10" x14ac:dyDescent="0.2">
      <c r="B26" s="48" t="s">
        <v>390</v>
      </c>
      <c r="C26" s="48"/>
      <c r="D26" s="48" t="s">
        <v>395</v>
      </c>
      <c r="E26" s="48">
        <v>3</v>
      </c>
    </row>
    <row r="27" spans="1:10" x14ac:dyDescent="0.2">
      <c r="B27" t="s">
        <v>391</v>
      </c>
      <c r="D27" t="s">
        <v>396</v>
      </c>
      <c r="E27">
        <v>3</v>
      </c>
    </row>
    <row r="28" spans="1:10" x14ac:dyDescent="0.2">
      <c r="B28" t="s">
        <v>392</v>
      </c>
      <c r="D28" t="s">
        <v>396</v>
      </c>
      <c r="E28">
        <v>3</v>
      </c>
    </row>
    <row r="29" spans="1:10" x14ac:dyDescent="0.2">
      <c r="B29" t="s">
        <v>393</v>
      </c>
      <c r="D29" t="s">
        <v>396</v>
      </c>
      <c r="E29">
        <v>3</v>
      </c>
    </row>
    <row r="30" spans="1:10" x14ac:dyDescent="0.2">
      <c r="B30" t="s">
        <v>394</v>
      </c>
      <c r="D30" t="s">
        <v>396</v>
      </c>
      <c r="E30">
        <v>3</v>
      </c>
    </row>
    <row r="31" spans="1:10" x14ac:dyDescent="0.2">
      <c r="B31" t="s">
        <v>403</v>
      </c>
      <c r="D31" t="s">
        <v>396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442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440</v>
      </c>
      <c r="G34" s="1" t="s">
        <v>431</v>
      </c>
      <c r="H34" s="1" t="s">
        <v>432</v>
      </c>
      <c r="I34" s="1" t="s">
        <v>384</v>
      </c>
      <c r="J34" s="1" t="s">
        <v>435</v>
      </c>
      <c r="K34" s="1" t="s">
        <v>441</v>
      </c>
      <c r="L34" s="1" t="s">
        <v>436</v>
      </c>
      <c r="M34" s="1"/>
      <c r="N34" s="1" t="s">
        <v>434</v>
      </c>
      <c r="O34" s="1" t="s">
        <v>433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6">(C36*$N$5+D36*$N$4+E36*$N$3+F36)/$P$3</f>
        <v>9.5</v>
      </c>
      <c r="K36" s="1">
        <f>H36/100</f>
        <v>0</v>
      </c>
      <c r="L36" s="1">
        <f t="shared" ref="L36:L41" si="7">I36</f>
        <v>5</v>
      </c>
      <c r="M36" s="1"/>
      <c r="N36" s="1">
        <f>SUM(J36:L36)</f>
        <v>14.5</v>
      </c>
      <c r="O36" s="1">
        <f t="shared" ref="O36:O41" si="8">N36/A36</f>
        <v>2.905811623246493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6"/>
        <v>18</v>
      </c>
      <c r="K37" s="1">
        <f t="shared" ref="K37:K41" si="9">H37/100</f>
        <v>0</v>
      </c>
      <c r="L37" s="1">
        <f t="shared" si="7"/>
        <v>10</v>
      </c>
      <c r="M37" s="1"/>
      <c r="N37" s="1">
        <f t="shared" ref="N37:N41" si="10">SUM(J37:L37)</f>
        <v>28</v>
      </c>
      <c r="O37" s="1">
        <f t="shared" si="8"/>
        <v>2.8028028028028027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6"/>
        <v>35</v>
      </c>
      <c r="K38" s="1">
        <f t="shared" si="9"/>
        <v>0</v>
      </c>
      <c r="L38" s="1">
        <f t="shared" si="7"/>
        <v>20</v>
      </c>
      <c r="M38" s="1"/>
      <c r="N38" s="1">
        <f t="shared" si="10"/>
        <v>55</v>
      </c>
      <c r="O38" s="1">
        <f t="shared" si="8"/>
        <v>2.7513756878439222</v>
      </c>
    </row>
    <row r="39" spans="1:15" x14ac:dyDescent="0.2">
      <c r="A39" s="50">
        <v>29.99</v>
      </c>
      <c r="B39" s="50"/>
      <c r="C39" s="50">
        <v>3</v>
      </c>
      <c r="D39" s="50">
        <v>40</v>
      </c>
      <c r="E39" s="50"/>
      <c r="F39" s="50">
        <v>360000</v>
      </c>
      <c r="G39" s="50"/>
      <c r="H39" s="50"/>
      <c r="I39" s="50">
        <v>30</v>
      </c>
      <c r="J39" s="50">
        <f t="shared" ref="J39:J41" si="11">(C39*$N$5+D39*$N$4+E39*$N$3+F39)/$P$3</f>
        <v>50</v>
      </c>
      <c r="K39" s="50">
        <f t="shared" si="9"/>
        <v>0</v>
      </c>
      <c r="L39" s="50">
        <f t="shared" si="7"/>
        <v>30</v>
      </c>
      <c r="M39" s="50"/>
      <c r="N39" s="50">
        <f t="shared" si="10"/>
        <v>80</v>
      </c>
      <c r="O39" s="50">
        <f t="shared" si="8"/>
        <v>2.6675558519506501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11"/>
        <v>80</v>
      </c>
      <c r="K40" s="1">
        <f t="shared" si="9"/>
        <v>0</v>
      </c>
      <c r="L40" s="1">
        <f t="shared" si="7"/>
        <v>50</v>
      </c>
      <c r="M40" s="1"/>
      <c r="N40" s="1">
        <f t="shared" si="10"/>
        <v>130</v>
      </c>
      <c r="O40" s="1">
        <f t="shared" si="8"/>
        <v>2.6005201040208039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11"/>
        <v>140</v>
      </c>
      <c r="K41" s="1">
        <f t="shared" si="9"/>
        <v>0</v>
      </c>
      <c r="L41" s="1">
        <f t="shared" si="7"/>
        <v>100</v>
      </c>
      <c r="M41" s="1"/>
      <c r="N41" s="1">
        <f t="shared" si="10"/>
        <v>240</v>
      </c>
      <c r="O41" s="1">
        <f t="shared" si="8"/>
        <v>2.4002400240024002</v>
      </c>
    </row>
    <row r="46" spans="1:15" x14ac:dyDescent="0.2">
      <c r="A46" s="16" t="s">
        <v>443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444</v>
      </c>
    </row>
    <row r="50" spans="2:2" x14ac:dyDescent="0.2">
      <c r="B50" t="s">
        <v>459</v>
      </c>
    </row>
    <row r="51" spans="2:2" x14ac:dyDescent="0.2">
      <c r="B51" t="s">
        <v>460</v>
      </c>
    </row>
    <row r="67" spans="1:10" x14ac:dyDescent="0.2">
      <c r="A67" s="16" t="s">
        <v>446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447</v>
      </c>
      <c r="D69" t="s">
        <v>384</v>
      </c>
      <c r="F69" t="s">
        <v>54</v>
      </c>
      <c r="G69" t="s">
        <v>433</v>
      </c>
      <c r="J69" t="s">
        <v>448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12">(C71*$J$70+D71*100)/100</f>
        <v>19</v>
      </c>
      <c r="G71">
        <f t="shared" ref="G71:G75" si="13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12"/>
        <v>34.799999999999997</v>
      </c>
      <c r="G72">
        <f t="shared" si="13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12"/>
        <v>65</v>
      </c>
      <c r="G73" s="7">
        <f t="shared" si="13"/>
        <v>3.2516258129064535</v>
      </c>
      <c r="H73" s="7"/>
      <c r="I73" s="7"/>
      <c r="J73" s="7"/>
    </row>
    <row r="74" spans="1:10" x14ac:dyDescent="0.2">
      <c r="B74" s="51">
        <v>29.99</v>
      </c>
      <c r="C74" s="51">
        <v>60</v>
      </c>
      <c r="D74" s="51">
        <v>40</v>
      </c>
      <c r="E74" s="51"/>
      <c r="F74" s="51">
        <f t="shared" si="12"/>
        <v>94</v>
      </c>
      <c r="G74" s="51">
        <f t="shared" si="13"/>
        <v>3.134378126042014</v>
      </c>
      <c r="H74" s="51"/>
      <c r="I74" s="51"/>
      <c r="J74" s="51"/>
    </row>
    <row r="75" spans="1:10" x14ac:dyDescent="0.2">
      <c r="B75">
        <v>49.99</v>
      </c>
      <c r="C75">
        <v>120</v>
      </c>
      <c r="D75">
        <v>50</v>
      </c>
      <c r="F75">
        <f t="shared" si="12"/>
        <v>158</v>
      </c>
      <c r="G75">
        <f t="shared" si="13"/>
        <v>3.160632126425285</v>
      </c>
    </row>
    <row r="79" spans="1:10" x14ac:dyDescent="0.2">
      <c r="A79" s="16" t="s">
        <v>522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O1"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556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557</v>
      </c>
      <c r="W2">
        <f>'Dungeon&amp;Framework'!EF40</f>
        <v>66.457606837606832</v>
      </c>
    </row>
    <row r="3" spans="1:32" x14ac:dyDescent="0.2">
      <c r="O3" t="s">
        <v>194</v>
      </c>
      <c r="U3" t="s">
        <v>558</v>
      </c>
      <c r="W3">
        <f>'Dungeon&amp;Framework'!EF58</f>
        <v>179.59389743589745</v>
      </c>
    </row>
    <row r="4" spans="1:32" x14ac:dyDescent="0.2">
      <c r="C4" t="s">
        <v>195</v>
      </c>
      <c r="U4" t="s">
        <v>559</v>
      </c>
      <c r="W4">
        <f>'Dungeon&amp;Framework'!EF64</f>
        <v>242.43761061946901</v>
      </c>
    </row>
    <row r="5" spans="1:32" x14ac:dyDescent="0.2">
      <c r="A5" s="98" t="s">
        <v>37</v>
      </c>
      <c r="B5" s="99"/>
      <c r="C5" s="99"/>
      <c r="D5" s="99"/>
      <c r="E5" s="99"/>
      <c r="F5" s="99"/>
      <c r="G5" s="99"/>
      <c r="H5" s="100"/>
      <c r="J5" s="101" t="s">
        <v>38</v>
      </c>
      <c r="K5" s="102"/>
      <c r="L5" s="102"/>
      <c r="M5" s="102"/>
      <c r="N5" s="102"/>
      <c r="O5" s="102"/>
      <c r="P5" s="102"/>
      <c r="Q5" s="103"/>
      <c r="S5" s="95" t="s">
        <v>39</v>
      </c>
      <c r="T5" s="96"/>
      <c r="U5" s="96"/>
      <c r="V5" s="96"/>
      <c r="W5" s="96"/>
      <c r="X5" s="96"/>
      <c r="Y5" s="96"/>
      <c r="Z5" s="97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328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329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560</v>
      </c>
      <c r="D8" s="24">
        <v>-1</v>
      </c>
      <c r="E8" s="24">
        <v>2</v>
      </c>
      <c r="F8" s="23" t="s">
        <v>562</v>
      </c>
      <c r="G8" s="23"/>
      <c r="H8" s="23">
        <v>6</v>
      </c>
      <c r="I8" t="s">
        <v>561</v>
      </c>
      <c r="J8" s="20">
        <v>-1</v>
      </c>
      <c r="K8" s="20">
        <v>1</v>
      </c>
      <c r="L8" s="19" t="s">
        <v>560</v>
      </c>
      <c r="M8" s="20">
        <v>-1</v>
      </c>
      <c r="N8" s="20">
        <v>2</v>
      </c>
      <c r="O8" s="19" t="s">
        <v>562</v>
      </c>
      <c r="P8" s="20">
        <v>-1</v>
      </c>
      <c r="Q8" s="20">
        <v>4</v>
      </c>
      <c r="R8" t="s">
        <v>571</v>
      </c>
      <c r="S8" s="22">
        <v>-1</v>
      </c>
      <c r="T8" s="22">
        <v>1</v>
      </c>
      <c r="U8" s="21" t="s">
        <v>562</v>
      </c>
      <c r="V8" s="22">
        <v>-1</v>
      </c>
      <c r="W8" s="22">
        <v>2</v>
      </c>
      <c r="X8" s="21" t="s">
        <v>560</v>
      </c>
      <c r="Y8" s="22">
        <v>-1</v>
      </c>
      <c r="Z8" s="22">
        <v>4</v>
      </c>
      <c r="AA8" t="s">
        <v>570</v>
      </c>
      <c r="AB8" s="7" t="s">
        <v>330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560</v>
      </c>
      <c r="G9" s="23"/>
      <c r="H9" s="23">
        <v>7</v>
      </c>
      <c r="I9" t="s">
        <v>560</v>
      </c>
      <c r="J9" s="20"/>
      <c r="K9" s="20"/>
      <c r="L9" s="19"/>
      <c r="M9" s="20"/>
      <c r="N9" s="20">
        <v>3</v>
      </c>
      <c r="O9" s="19" t="s">
        <v>560</v>
      </c>
      <c r="P9" s="19"/>
      <c r="Q9" s="19">
        <v>5</v>
      </c>
      <c r="R9" t="s">
        <v>560</v>
      </c>
      <c r="S9" s="22"/>
      <c r="T9" s="22"/>
      <c r="U9" s="21"/>
      <c r="V9" s="22"/>
      <c r="W9" s="22">
        <v>3</v>
      </c>
      <c r="X9" s="21" t="s">
        <v>567</v>
      </c>
      <c r="Y9" s="21"/>
      <c r="Z9" s="21">
        <v>5</v>
      </c>
      <c r="AA9" t="s">
        <v>560</v>
      </c>
    </row>
    <row r="10" spans="1:32" x14ac:dyDescent="0.2">
      <c r="A10" s="24"/>
      <c r="B10" s="24"/>
      <c r="C10" s="23"/>
      <c r="D10" s="24"/>
      <c r="E10" s="24">
        <v>4</v>
      </c>
      <c r="F10" s="23" t="s">
        <v>562</v>
      </c>
      <c r="G10" s="23"/>
      <c r="H10" s="23">
        <v>8</v>
      </c>
      <c r="I10" t="s">
        <v>562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563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570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567</v>
      </c>
      <c r="G11" s="23"/>
      <c r="H11" s="23">
        <v>9</v>
      </c>
      <c r="I11" t="s">
        <v>560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560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563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567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560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560</v>
      </c>
      <c r="S13" s="22"/>
      <c r="T13" s="21"/>
      <c r="U13" s="21"/>
      <c r="V13" s="21"/>
      <c r="W13" s="21"/>
      <c r="X13" s="21"/>
      <c r="Y13" s="21"/>
      <c r="Z13" s="21"/>
      <c r="AC13" t="s">
        <v>368</v>
      </c>
      <c r="AD13" t="s">
        <v>367</v>
      </c>
      <c r="AE13" t="s">
        <v>369</v>
      </c>
      <c r="AF13" t="s">
        <v>370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562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571</v>
      </c>
      <c r="S14" s="22"/>
      <c r="T14" s="21"/>
      <c r="U14" s="21"/>
      <c r="V14" s="21"/>
      <c r="W14" s="21"/>
      <c r="X14" s="21"/>
      <c r="Y14" s="21"/>
      <c r="Z14" s="21"/>
      <c r="AB14" t="s">
        <v>371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560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372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561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373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411</v>
      </c>
      <c r="AD19" t="s">
        <v>412</v>
      </c>
      <c r="AE19" t="s">
        <v>413</v>
      </c>
      <c r="AF19" t="s">
        <v>414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371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372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373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564</v>
      </c>
      <c r="D25" s="24">
        <v>-1</v>
      </c>
      <c r="E25" s="24">
        <v>3</v>
      </c>
      <c r="F25" s="23" t="s">
        <v>563</v>
      </c>
      <c r="G25" s="23"/>
      <c r="H25" s="23">
        <v>8</v>
      </c>
      <c r="I25" t="s">
        <v>569</v>
      </c>
      <c r="J25" s="20">
        <v>-1</v>
      </c>
      <c r="K25" s="20">
        <v>1</v>
      </c>
      <c r="L25" s="19" t="s">
        <v>564</v>
      </c>
      <c r="M25" s="20">
        <v>-1</v>
      </c>
      <c r="N25" s="20">
        <v>2</v>
      </c>
      <c r="O25" s="19" t="s">
        <v>563</v>
      </c>
      <c r="P25" s="20">
        <v>-1</v>
      </c>
      <c r="Q25" s="19">
        <v>6</v>
      </c>
      <c r="R25" t="s">
        <v>572</v>
      </c>
      <c r="S25" s="22">
        <v>-1</v>
      </c>
      <c r="T25" s="22">
        <v>1</v>
      </c>
      <c r="U25" s="21" t="s">
        <v>564</v>
      </c>
      <c r="V25" s="22">
        <v>-1</v>
      </c>
      <c r="W25" s="22">
        <v>2</v>
      </c>
      <c r="X25" s="21" t="s">
        <v>563</v>
      </c>
      <c r="Y25" s="22">
        <v>-1</v>
      </c>
      <c r="Z25" s="21">
        <v>5</v>
      </c>
      <c r="AA25" t="s">
        <v>561</v>
      </c>
    </row>
    <row r="26" spans="1:32" x14ac:dyDescent="0.2">
      <c r="A26" s="23"/>
      <c r="B26" s="24">
        <v>2</v>
      </c>
      <c r="C26" s="23" t="s">
        <v>562</v>
      </c>
      <c r="D26" s="24"/>
      <c r="E26" s="24">
        <v>4</v>
      </c>
      <c r="F26" s="23" t="s">
        <v>565</v>
      </c>
      <c r="G26" s="23"/>
      <c r="H26" s="23">
        <v>9</v>
      </c>
      <c r="I26" t="s">
        <v>562</v>
      </c>
      <c r="J26" s="20"/>
      <c r="K26" s="20"/>
      <c r="L26" s="19"/>
      <c r="M26" s="20"/>
      <c r="N26" s="20">
        <v>3</v>
      </c>
      <c r="O26" s="19" t="s">
        <v>565</v>
      </c>
      <c r="P26" s="19"/>
      <c r="Q26" s="19">
        <v>7</v>
      </c>
      <c r="R26" t="s">
        <v>564</v>
      </c>
      <c r="S26" s="22"/>
      <c r="T26" s="22"/>
      <c r="U26" s="21"/>
      <c r="V26" s="22"/>
      <c r="W26" s="22">
        <v>3</v>
      </c>
      <c r="X26" s="21" t="s">
        <v>564</v>
      </c>
      <c r="Y26" s="21"/>
      <c r="Z26" s="21">
        <v>6</v>
      </c>
      <c r="AA26" t="s">
        <v>564</v>
      </c>
    </row>
    <row r="27" spans="1:32" x14ac:dyDescent="0.2">
      <c r="A27" s="24"/>
      <c r="B27" s="24"/>
      <c r="C27" s="23"/>
      <c r="D27" s="24"/>
      <c r="E27" s="24">
        <v>5</v>
      </c>
      <c r="F27" s="23" t="s">
        <v>562</v>
      </c>
      <c r="G27" s="23"/>
      <c r="H27" s="23">
        <v>10</v>
      </c>
      <c r="I27" t="s">
        <v>565</v>
      </c>
      <c r="J27" s="20"/>
      <c r="K27" s="20"/>
      <c r="L27" s="19"/>
      <c r="M27" s="20"/>
      <c r="N27" s="20">
        <v>4</v>
      </c>
      <c r="O27" s="19" t="s">
        <v>562</v>
      </c>
      <c r="P27" s="19"/>
      <c r="Q27" s="19">
        <v>8</v>
      </c>
      <c r="R27" t="s">
        <v>563</v>
      </c>
      <c r="S27" s="22"/>
      <c r="T27" s="22"/>
      <c r="U27" s="21"/>
      <c r="V27" s="22"/>
      <c r="W27" s="22">
        <v>4</v>
      </c>
      <c r="X27" s="21" t="s">
        <v>568</v>
      </c>
      <c r="Y27" s="21"/>
      <c r="Z27" s="21">
        <v>7</v>
      </c>
      <c r="AA27" t="s">
        <v>562</v>
      </c>
      <c r="AB27" t="s">
        <v>455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565</v>
      </c>
      <c r="G28" s="23"/>
      <c r="H28" s="23">
        <v>11</v>
      </c>
      <c r="I28" t="s">
        <v>562</v>
      </c>
      <c r="J28" s="20"/>
      <c r="K28" s="20"/>
      <c r="L28" s="19"/>
      <c r="M28" s="20"/>
      <c r="N28" s="20">
        <v>5</v>
      </c>
      <c r="O28" s="19" t="s">
        <v>568</v>
      </c>
      <c r="P28" s="19"/>
      <c r="Q28" s="19">
        <v>9</v>
      </c>
      <c r="R28" t="s">
        <v>565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561</v>
      </c>
      <c r="AB28" t="s">
        <v>456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568</v>
      </c>
      <c r="G29" s="23"/>
      <c r="H29" s="23">
        <v>12</v>
      </c>
      <c r="I29" t="s">
        <v>564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567</v>
      </c>
      <c r="S29" s="21"/>
      <c r="T29" s="21"/>
      <c r="U29" s="21"/>
      <c r="V29" s="22"/>
      <c r="W29" s="22"/>
      <c r="X29" s="21"/>
      <c r="Y29" s="21"/>
      <c r="Z29" s="21"/>
      <c r="AB29" t="s">
        <v>457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562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565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565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572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562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458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569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566</v>
      </c>
      <c r="D45" s="24">
        <v>-1</v>
      </c>
      <c r="E45" s="24">
        <v>4</v>
      </c>
      <c r="F45" s="23" t="s">
        <v>566</v>
      </c>
      <c r="G45" s="23"/>
      <c r="H45" s="23">
        <v>10</v>
      </c>
      <c r="I45" t="s">
        <v>573</v>
      </c>
      <c r="J45" s="20">
        <v>-1</v>
      </c>
      <c r="K45" s="20">
        <v>1</v>
      </c>
      <c r="L45" s="19" t="s">
        <v>566</v>
      </c>
      <c r="M45" s="20">
        <v>-1</v>
      </c>
      <c r="N45" s="20">
        <v>3</v>
      </c>
      <c r="O45" s="19" t="s">
        <v>566</v>
      </c>
      <c r="P45" s="20">
        <v>-1</v>
      </c>
      <c r="Q45" s="20">
        <v>8</v>
      </c>
      <c r="R45" t="s">
        <v>574</v>
      </c>
      <c r="S45" s="22">
        <v>-1</v>
      </c>
      <c r="T45" s="22">
        <v>1</v>
      </c>
      <c r="U45" s="21" t="s">
        <v>566</v>
      </c>
      <c r="V45" s="22">
        <v>-1</v>
      </c>
      <c r="W45" s="22">
        <v>2</v>
      </c>
      <c r="X45" s="21" t="s">
        <v>566</v>
      </c>
      <c r="Y45" s="22">
        <v>-1</v>
      </c>
      <c r="Z45" s="21">
        <v>6</v>
      </c>
      <c r="AA45" t="s">
        <v>575</v>
      </c>
    </row>
    <row r="46" spans="1:27" x14ac:dyDescent="0.2">
      <c r="A46" s="23"/>
      <c r="B46" s="24">
        <v>2</v>
      </c>
      <c r="C46" s="23" t="s">
        <v>486</v>
      </c>
      <c r="D46" s="24"/>
      <c r="E46" s="24">
        <v>5</v>
      </c>
      <c r="F46" s="23" t="s">
        <v>489</v>
      </c>
      <c r="G46" s="23"/>
      <c r="H46" s="23">
        <v>11</v>
      </c>
      <c r="I46" t="s">
        <v>566</v>
      </c>
      <c r="J46" s="20"/>
      <c r="K46" s="20">
        <v>2</v>
      </c>
      <c r="L46" s="19" t="s">
        <v>486</v>
      </c>
      <c r="M46" s="20"/>
      <c r="N46" s="20">
        <v>4</v>
      </c>
      <c r="O46" s="19" t="s">
        <v>489</v>
      </c>
      <c r="P46" s="19"/>
      <c r="Q46" s="19">
        <v>9</v>
      </c>
      <c r="R46" t="s">
        <v>566</v>
      </c>
      <c r="S46" s="22"/>
      <c r="T46" s="22"/>
      <c r="U46" s="21"/>
      <c r="V46" s="22"/>
      <c r="W46" s="22">
        <v>3</v>
      </c>
      <c r="X46" s="21" t="s">
        <v>489</v>
      </c>
      <c r="Y46" s="21"/>
      <c r="Z46" s="21">
        <v>7</v>
      </c>
      <c r="AA46" t="s">
        <v>566</v>
      </c>
    </row>
    <row r="47" spans="1:27" x14ac:dyDescent="0.2">
      <c r="A47" s="24"/>
      <c r="B47" s="24">
        <v>3</v>
      </c>
      <c r="C47" s="23" t="s">
        <v>568</v>
      </c>
      <c r="D47" s="24"/>
      <c r="E47" s="24">
        <v>6</v>
      </c>
      <c r="F47" s="23" t="s">
        <v>485</v>
      </c>
      <c r="G47" s="23"/>
      <c r="H47" s="23">
        <v>12</v>
      </c>
      <c r="I47" t="s">
        <v>486</v>
      </c>
      <c r="J47" s="20"/>
      <c r="K47" s="20"/>
      <c r="L47" s="19"/>
      <c r="M47" s="20"/>
      <c r="N47" s="20">
        <v>5</v>
      </c>
      <c r="O47" s="19" t="s">
        <v>485</v>
      </c>
      <c r="P47" s="19"/>
      <c r="Q47" s="19">
        <v>10</v>
      </c>
      <c r="R47" t="s">
        <v>486</v>
      </c>
      <c r="S47" s="22"/>
      <c r="T47" s="22"/>
      <c r="U47" s="21"/>
      <c r="V47" s="22"/>
      <c r="W47" s="22">
        <v>4</v>
      </c>
      <c r="X47" s="21" t="s">
        <v>485</v>
      </c>
      <c r="Y47" s="21"/>
      <c r="Z47" s="21">
        <v>8</v>
      </c>
      <c r="AA47" t="s">
        <v>489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489</v>
      </c>
      <c r="G48" s="23"/>
      <c r="H48" s="23">
        <v>13</v>
      </c>
      <c r="I48" t="s">
        <v>485</v>
      </c>
      <c r="J48" s="20"/>
      <c r="K48" s="20"/>
      <c r="L48" s="19"/>
      <c r="M48" s="20"/>
      <c r="N48" s="20">
        <v>6</v>
      </c>
      <c r="O48" s="19" t="s">
        <v>489</v>
      </c>
      <c r="P48" s="19"/>
      <c r="Q48" s="19">
        <v>11</v>
      </c>
      <c r="R48" t="s">
        <v>568</v>
      </c>
      <c r="S48" s="22"/>
      <c r="T48" s="22"/>
      <c r="U48" s="21"/>
      <c r="V48" s="22"/>
      <c r="W48" s="22">
        <v>5</v>
      </c>
      <c r="X48" s="21" t="s">
        <v>489</v>
      </c>
      <c r="Y48" s="21"/>
      <c r="Z48" s="21">
        <v>9</v>
      </c>
      <c r="AA48" t="s">
        <v>568</v>
      </c>
    </row>
    <row r="49" spans="1:27" x14ac:dyDescent="0.2">
      <c r="A49" s="24"/>
      <c r="B49" s="24"/>
      <c r="C49" s="23"/>
      <c r="D49" s="24"/>
      <c r="E49" s="24">
        <v>8</v>
      </c>
      <c r="F49" s="23" t="s">
        <v>485</v>
      </c>
      <c r="G49" s="23"/>
      <c r="H49" s="23">
        <v>14</v>
      </c>
      <c r="I49" t="s">
        <v>489</v>
      </c>
      <c r="J49" s="19"/>
      <c r="K49" s="20"/>
      <c r="L49" s="19"/>
      <c r="M49" s="20"/>
      <c r="N49" s="20">
        <v>7</v>
      </c>
      <c r="O49" s="19" t="s">
        <v>485</v>
      </c>
      <c r="P49" s="19"/>
      <c r="Q49" s="19">
        <v>12</v>
      </c>
      <c r="R49" t="s">
        <v>489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575</v>
      </c>
    </row>
    <row r="50" spans="1:27" x14ac:dyDescent="0.2">
      <c r="A50" s="24"/>
      <c r="B50" s="24"/>
      <c r="C50" s="23"/>
      <c r="D50" s="24"/>
      <c r="E50" s="24">
        <v>9</v>
      </c>
      <c r="F50" s="23" t="s">
        <v>568</v>
      </c>
      <c r="G50" s="23"/>
      <c r="H50" s="23">
        <v>15</v>
      </c>
      <c r="I50" t="s">
        <v>485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485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568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574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486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573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580</v>
      </c>
      <c r="D65" s="24">
        <v>-1</v>
      </c>
      <c r="E65" s="24">
        <v>5</v>
      </c>
      <c r="F65" s="23" t="s">
        <v>583</v>
      </c>
      <c r="G65" s="23"/>
      <c r="H65" s="23">
        <v>12</v>
      </c>
      <c r="I65" t="s">
        <v>577</v>
      </c>
      <c r="J65" s="20">
        <v>-1</v>
      </c>
      <c r="K65" s="20">
        <v>1</v>
      </c>
      <c r="L65" s="19" t="s">
        <v>580</v>
      </c>
      <c r="M65" s="20">
        <v>-1</v>
      </c>
      <c r="N65" s="20">
        <v>4</v>
      </c>
      <c r="O65" s="19" t="s">
        <v>583</v>
      </c>
      <c r="P65" s="20">
        <v>-1</v>
      </c>
      <c r="Q65" s="19">
        <v>10</v>
      </c>
      <c r="R65" t="s">
        <v>578</v>
      </c>
      <c r="S65" s="22">
        <v>-1</v>
      </c>
      <c r="T65" s="22">
        <v>1</v>
      </c>
      <c r="U65" s="21" t="s">
        <v>580</v>
      </c>
      <c r="V65" s="22">
        <v>-1</v>
      </c>
      <c r="W65" s="22">
        <v>2</v>
      </c>
      <c r="X65" s="21" t="s">
        <v>583</v>
      </c>
      <c r="Y65" s="22">
        <v>-1</v>
      </c>
      <c r="Z65" s="22">
        <v>7</v>
      </c>
      <c r="AA65" t="s">
        <v>579</v>
      </c>
    </row>
    <row r="66" spans="1:27" x14ac:dyDescent="0.2">
      <c r="A66" s="23"/>
      <c r="B66" s="24">
        <v>2</v>
      </c>
      <c r="C66" s="23" t="s">
        <v>576</v>
      </c>
      <c r="D66" s="24"/>
      <c r="E66" s="24">
        <v>6</v>
      </c>
      <c r="F66" s="23" t="s">
        <v>576</v>
      </c>
      <c r="G66" s="23"/>
      <c r="H66" s="23">
        <v>13</v>
      </c>
      <c r="I66" t="s">
        <v>580</v>
      </c>
      <c r="J66" s="20"/>
      <c r="K66" s="20">
        <v>2</v>
      </c>
      <c r="L66" s="19" t="s">
        <v>576</v>
      </c>
      <c r="M66" s="20"/>
      <c r="N66" s="20">
        <v>5</v>
      </c>
      <c r="O66" s="19" t="s">
        <v>576</v>
      </c>
      <c r="P66" s="19"/>
      <c r="Q66" s="19">
        <v>11</v>
      </c>
      <c r="R66" t="s">
        <v>580</v>
      </c>
      <c r="S66" s="22"/>
      <c r="T66" s="22"/>
      <c r="U66" s="21"/>
      <c r="V66" s="22"/>
      <c r="W66" s="22">
        <v>3</v>
      </c>
      <c r="X66" s="21" t="s">
        <v>576</v>
      </c>
      <c r="Y66" s="21"/>
      <c r="Z66" s="21">
        <v>8</v>
      </c>
      <c r="AA66" t="s">
        <v>580</v>
      </c>
    </row>
    <row r="67" spans="1:27" x14ac:dyDescent="0.2">
      <c r="A67" s="24"/>
      <c r="B67" s="24">
        <v>3</v>
      </c>
      <c r="C67" s="23" t="s">
        <v>581</v>
      </c>
      <c r="D67" s="24"/>
      <c r="E67" s="24">
        <v>7</v>
      </c>
      <c r="F67" s="23" t="s">
        <v>583</v>
      </c>
      <c r="G67" s="23"/>
      <c r="H67" s="23">
        <v>14</v>
      </c>
      <c r="I67" t="s">
        <v>576</v>
      </c>
      <c r="J67" s="20"/>
      <c r="K67" s="20">
        <v>3</v>
      </c>
      <c r="L67" s="19" t="s">
        <v>582</v>
      </c>
      <c r="M67" s="20"/>
      <c r="N67" s="20">
        <v>6</v>
      </c>
      <c r="O67" s="19" t="s">
        <v>583</v>
      </c>
      <c r="P67" s="19"/>
      <c r="Q67" s="19">
        <v>12</v>
      </c>
      <c r="R67" t="s">
        <v>576</v>
      </c>
      <c r="S67" s="22"/>
      <c r="T67" s="22"/>
      <c r="U67" s="21"/>
      <c r="V67" s="22"/>
      <c r="W67" s="22">
        <v>4</v>
      </c>
      <c r="X67" s="21" t="s">
        <v>583</v>
      </c>
      <c r="Y67" s="21"/>
      <c r="Z67" s="21">
        <v>9</v>
      </c>
      <c r="AA67" t="s">
        <v>576</v>
      </c>
    </row>
    <row r="68" spans="1:27" x14ac:dyDescent="0.2">
      <c r="A68" s="24"/>
      <c r="B68" s="24">
        <v>4</v>
      </c>
      <c r="C68" s="23" t="s">
        <v>582</v>
      </c>
      <c r="D68" s="24"/>
      <c r="E68" s="24">
        <v>8</v>
      </c>
      <c r="F68" s="23" t="s">
        <v>582</v>
      </c>
      <c r="G68" s="23"/>
      <c r="H68" s="23">
        <v>15</v>
      </c>
      <c r="I68" t="s">
        <v>583</v>
      </c>
      <c r="J68" s="20"/>
      <c r="K68" s="20"/>
      <c r="L68" s="19"/>
      <c r="M68" s="20"/>
      <c r="N68" s="20">
        <v>7</v>
      </c>
      <c r="O68" s="19" t="s">
        <v>582</v>
      </c>
      <c r="P68" s="19"/>
      <c r="Q68" s="19">
        <v>13</v>
      </c>
      <c r="R68" t="s">
        <v>583</v>
      </c>
      <c r="S68" s="22"/>
      <c r="T68" s="22"/>
      <c r="U68" s="21"/>
      <c r="V68" s="22"/>
      <c r="W68" s="22">
        <v>5</v>
      </c>
      <c r="X68" s="21" t="s">
        <v>582</v>
      </c>
      <c r="Y68" s="21"/>
      <c r="Z68" s="21">
        <v>10</v>
      </c>
      <c r="AA68" t="s">
        <v>583</v>
      </c>
    </row>
    <row r="69" spans="1:27" x14ac:dyDescent="0.2">
      <c r="A69" s="24"/>
      <c r="B69" s="24"/>
      <c r="C69" s="23"/>
      <c r="D69" s="24"/>
      <c r="E69" s="24">
        <v>9</v>
      </c>
      <c r="F69" s="23" t="s">
        <v>583</v>
      </c>
      <c r="G69" s="23"/>
      <c r="H69" s="23">
        <v>16</v>
      </c>
      <c r="I69" t="s">
        <v>582</v>
      </c>
      <c r="J69" s="19"/>
      <c r="K69" s="20"/>
      <c r="L69" s="19"/>
      <c r="M69" s="20"/>
      <c r="N69" s="20">
        <v>8</v>
      </c>
      <c r="O69" s="19" t="s">
        <v>583</v>
      </c>
      <c r="P69" s="19"/>
      <c r="Q69" s="19">
        <v>14</v>
      </c>
      <c r="R69" t="s">
        <v>582</v>
      </c>
      <c r="S69" s="21"/>
      <c r="T69" s="22"/>
      <c r="U69" s="21"/>
      <c r="V69" s="22"/>
      <c r="W69" s="22">
        <v>6</v>
      </c>
      <c r="X69" s="21" t="s">
        <v>583</v>
      </c>
      <c r="Y69" s="21"/>
      <c r="Z69" s="21">
        <v>11</v>
      </c>
      <c r="AA69" t="s">
        <v>582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582</v>
      </c>
      <c r="G70" s="23"/>
      <c r="H70" s="23">
        <v>17</v>
      </c>
      <c r="I70" t="s">
        <v>576</v>
      </c>
      <c r="J70" s="20"/>
      <c r="K70" s="20"/>
      <c r="L70" s="19"/>
      <c r="M70" s="20"/>
      <c r="N70" s="19">
        <v>9</v>
      </c>
      <c r="O70" s="19" t="s">
        <v>582</v>
      </c>
      <c r="P70" s="19"/>
      <c r="Q70" s="19">
        <v>15</v>
      </c>
      <c r="R70" t="s">
        <v>576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579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576</v>
      </c>
      <c r="G71" s="23"/>
      <c r="H71" s="23">
        <v>18</v>
      </c>
      <c r="I71" t="s">
        <v>580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578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582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577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364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2022-04-09T07:54:43Z</dcterms:modified>
</cp:coreProperties>
</file>