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lheartprime/Gamedev_Tools/CourseCardSystem/CourseCardFramework/"/>
    </mc:Choice>
  </mc:AlternateContent>
  <xr:revisionPtr revIDLastSave="0" documentId="13_ncr:1_{0FB8DFA4-508E-7643-8F93-227B4E4BA3F2}" xr6:coauthVersionLast="47" xr6:coauthVersionMax="47" xr10:uidLastSave="{00000000-0000-0000-0000-000000000000}"/>
  <bookViews>
    <workbookView xWindow="-1440" yWindow="-21100" windowWidth="37600" windowHeight="20200" activeTab="2" xr2:uid="{9D17990C-67C1-074B-AB22-A671F8561E26}"/>
  </bookViews>
  <sheets>
    <sheet name="Sheet1" sheetId="1" r:id="rId1"/>
    <sheet name="ResFlow" sheetId="2" r:id="rId2"/>
    <sheet name="Dungeon&amp;Framework" sheetId="4" r:id="rId3"/>
    <sheet name="CardsStar" sheetId="5" r:id="rId4"/>
    <sheet name="CardUpgrade" sheetId="11" r:id="rId5"/>
    <sheet name="PlayerMatrix" sheetId="10" r:id="rId6"/>
    <sheet name="Reference1" sheetId="9" r:id="rId7"/>
    <sheet name="Review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0" l="1"/>
  <c r="D8" i="10"/>
  <c r="C8" i="10"/>
  <c r="C7" i="10"/>
  <c r="E58" i="4"/>
  <c r="G58" i="4"/>
  <c r="H58" i="4" s="1"/>
  <c r="E59" i="4"/>
  <c r="G59" i="4"/>
  <c r="H59" i="4" s="1"/>
  <c r="E60" i="4"/>
  <c r="G60" i="4"/>
  <c r="H60" i="4" s="1"/>
  <c r="E61" i="4"/>
  <c r="G61" i="4"/>
  <c r="H61" i="4" s="1"/>
  <c r="E62" i="4"/>
  <c r="G62" i="4"/>
  <c r="H62" i="4" s="1"/>
  <c r="E63" i="4"/>
  <c r="G63" i="4"/>
  <c r="H63" i="4" s="1"/>
  <c r="E64" i="4"/>
  <c r="G64" i="4"/>
  <c r="H64" i="4" s="1"/>
  <c r="E41" i="4"/>
  <c r="G41" i="4"/>
  <c r="H41" i="4" s="1"/>
  <c r="E42" i="4"/>
  <c r="G42" i="4"/>
  <c r="H42" i="4" s="1"/>
  <c r="E43" i="4"/>
  <c r="G43" i="4"/>
  <c r="H43" i="4" s="1"/>
  <c r="E44" i="4"/>
  <c r="G44" i="4"/>
  <c r="H44" i="4" s="1"/>
  <c r="E45" i="4"/>
  <c r="G45" i="4"/>
  <c r="H45" i="4" s="1"/>
  <c r="E46" i="4"/>
  <c r="G46" i="4"/>
  <c r="H46" i="4"/>
  <c r="E47" i="4"/>
  <c r="G47" i="4"/>
  <c r="H47" i="4" s="1"/>
  <c r="E48" i="4"/>
  <c r="G48" i="4"/>
  <c r="H48" i="4" s="1"/>
  <c r="E49" i="4"/>
  <c r="G49" i="4"/>
  <c r="H49" i="4" s="1"/>
  <c r="E50" i="4"/>
  <c r="G50" i="4"/>
  <c r="H50" i="4"/>
  <c r="E51" i="4"/>
  <c r="G51" i="4"/>
  <c r="H51" i="4" s="1"/>
  <c r="E52" i="4"/>
  <c r="G52" i="4"/>
  <c r="H52" i="4" s="1"/>
  <c r="E53" i="4"/>
  <c r="G53" i="4"/>
  <c r="H53" i="4" s="1"/>
  <c r="E54" i="4"/>
  <c r="G54" i="4"/>
  <c r="H54" i="4" s="1"/>
  <c r="E55" i="4"/>
  <c r="G55" i="4"/>
  <c r="H55" i="4" s="1"/>
  <c r="E56" i="4"/>
  <c r="G56" i="4"/>
  <c r="H56" i="4"/>
  <c r="E57" i="4"/>
  <c r="G57" i="4"/>
  <c r="H57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6" i="4"/>
  <c r="H6" i="4" s="1"/>
  <c r="H1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E23" i="4"/>
  <c r="E24" i="4"/>
  <c r="E25" i="4"/>
  <c r="E26" i="4"/>
  <c r="E27" i="4"/>
  <c r="E28" i="4"/>
  <c r="E29" i="4"/>
  <c r="E30" i="4"/>
  <c r="E31" i="4"/>
  <c r="E32" i="4"/>
  <c r="E33" i="4"/>
  <c r="E34" i="4"/>
  <c r="G40" i="4"/>
  <c r="H40" i="4" s="1"/>
  <c r="E36" i="4"/>
  <c r="E37" i="4"/>
  <c r="E38" i="4"/>
  <c r="E39" i="4"/>
  <c r="E40" i="4"/>
  <c r="E35" i="4"/>
  <c r="E34" i="9"/>
  <c r="E31" i="9"/>
  <c r="E33" i="9" s="1"/>
  <c r="E28" i="9"/>
  <c r="E29" i="9" s="1"/>
  <c r="E25" i="9"/>
  <c r="E27" i="9" s="1"/>
  <c r="E23" i="9"/>
  <c r="E20" i="9"/>
  <c r="E22" i="9" s="1"/>
  <c r="E17" i="9"/>
  <c r="E19" i="9" s="1"/>
  <c r="E14" i="9"/>
  <c r="E15" i="9" s="1"/>
  <c r="E12" i="9"/>
  <c r="E11" i="9"/>
  <c r="E10" i="9"/>
  <c r="E9" i="9"/>
  <c r="D11" i="9"/>
  <c r="D12" i="9"/>
  <c r="D15" i="9"/>
  <c r="H45" i="9"/>
  <c r="H46" i="9"/>
  <c r="D16" i="9" s="1"/>
  <c r="H47" i="9"/>
  <c r="D17" i="9" s="1"/>
  <c r="H48" i="9"/>
  <c r="D18" i="9" s="1"/>
  <c r="H50" i="9"/>
  <c r="D20" i="9" s="1"/>
  <c r="E5" i="4"/>
  <c r="G5" i="4"/>
  <c r="H5" i="4" s="1"/>
  <c r="D85" i="9"/>
  <c r="L85" i="9" s="1"/>
  <c r="Q85" i="9" s="1"/>
  <c r="D86" i="9"/>
  <c r="L86" i="9" s="1"/>
  <c r="Q86" i="9" s="1"/>
  <c r="D87" i="9"/>
  <c r="J87" i="9" s="1"/>
  <c r="O87" i="9" s="1"/>
  <c r="D88" i="9"/>
  <c r="K88" i="9" s="1"/>
  <c r="P88" i="9" s="1"/>
  <c r="D89" i="9"/>
  <c r="K89" i="9" s="1"/>
  <c r="P89" i="9" s="1"/>
  <c r="D90" i="9"/>
  <c r="K90" i="9" s="1"/>
  <c r="P90" i="9" s="1"/>
  <c r="H44" i="9" s="1"/>
  <c r="D14" i="9" s="1"/>
  <c r="D91" i="9"/>
  <c r="K91" i="9" s="1"/>
  <c r="P91" i="9" s="1"/>
  <c r="H49" i="9" s="1"/>
  <c r="D19" i="9" s="1"/>
  <c r="D92" i="9"/>
  <c r="K92" i="9" s="1"/>
  <c r="P92" i="9" s="1"/>
  <c r="H51" i="9" s="1"/>
  <c r="D21" i="9" s="1"/>
  <c r="D93" i="9"/>
  <c r="K93" i="9" s="1"/>
  <c r="P93" i="9" s="1"/>
  <c r="H53" i="9" s="1"/>
  <c r="D23" i="9" s="1"/>
  <c r="D94" i="9"/>
  <c r="K94" i="9" s="1"/>
  <c r="P94" i="9" s="1"/>
  <c r="D95" i="9"/>
  <c r="J95" i="9" s="1"/>
  <c r="O95" i="9" s="1"/>
  <c r="D96" i="9"/>
  <c r="D97" i="9"/>
  <c r="D98" i="9"/>
  <c r="D84" i="9"/>
  <c r="L84" i="9" s="1"/>
  <c r="Q84" i="9" s="1"/>
  <c r="AA4" i="1"/>
  <c r="AB4" i="1" s="1"/>
  <c r="AA5" i="1"/>
  <c r="AB5" i="1" s="1"/>
  <c r="AA6" i="1"/>
  <c r="AB6" i="1" s="1"/>
  <c r="AA7" i="1"/>
  <c r="AB7" i="1" s="1"/>
  <c r="Z9" i="1"/>
  <c r="AA8" i="1" s="1"/>
  <c r="AB8" i="1" s="1"/>
  <c r="E26" i="9" l="1"/>
  <c r="E30" i="9"/>
  <c r="E32" i="9"/>
  <c r="E16" i="9"/>
  <c r="E18" i="9"/>
  <c r="E21" i="9"/>
  <c r="H52" i="9"/>
  <c r="D22" i="9" s="1"/>
  <c r="J84" i="9"/>
  <c r="O84" i="9" s="1"/>
  <c r="J86" i="9"/>
  <c r="O86" i="9" s="1"/>
  <c r="K84" i="9"/>
  <c r="P84" i="9" s="1"/>
  <c r="K87" i="9"/>
  <c r="P87" i="9" s="1"/>
  <c r="K86" i="9"/>
  <c r="P86" i="9" s="1"/>
  <c r="J85" i="9"/>
  <c r="O85" i="9" s="1"/>
  <c r="K85" i="9"/>
  <c r="P85" i="9" s="1"/>
  <c r="J93" i="9"/>
  <c r="O93" i="9" s="1"/>
  <c r="J91" i="9"/>
  <c r="O91" i="9" s="1"/>
  <c r="J94" i="9"/>
  <c r="O94" i="9" s="1"/>
  <c r="I53" i="9" s="1"/>
  <c r="D34" i="9" s="1"/>
  <c r="J92" i="9"/>
  <c r="O92" i="9" s="1"/>
  <c r="L90" i="9"/>
  <c r="Q90" i="9" s="1"/>
  <c r="G53" i="9" s="1"/>
  <c r="L89" i="9"/>
  <c r="Q89" i="9" s="1"/>
  <c r="J90" i="9"/>
  <c r="O90" i="9" s="1"/>
  <c r="L88" i="9"/>
  <c r="Q88" i="9" s="1"/>
  <c r="J89" i="9"/>
  <c r="O89" i="9" s="1"/>
  <c r="L87" i="9"/>
  <c r="Q87" i="9" s="1"/>
  <c r="J88" i="9"/>
  <c r="O88" i="9" s="1"/>
  <c r="AA3" i="1"/>
  <c r="AB3" i="1" s="1"/>
  <c r="AB9" i="1" s="1"/>
  <c r="I47" i="9" l="1"/>
  <c r="D28" i="9" s="1"/>
  <c r="I48" i="9"/>
  <c r="D29" i="9" s="1"/>
  <c r="I49" i="9"/>
  <c r="D30" i="9" s="1"/>
  <c r="I51" i="9"/>
  <c r="D32" i="9" s="1"/>
  <c r="I52" i="9"/>
  <c r="D33" i="9" s="1"/>
  <c r="I50" i="9"/>
  <c r="D31" i="9" s="1"/>
  <c r="G48" i="9"/>
  <c r="D7" i="9" s="1"/>
  <c r="G47" i="9"/>
  <c r="D6" i="9" s="1"/>
  <c r="E6" i="9" s="1"/>
  <c r="G49" i="9"/>
  <c r="D8" i="9" s="1"/>
  <c r="G51" i="9"/>
  <c r="D10" i="9" s="1"/>
  <c r="G52" i="9"/>
  <c r="G50" i="9"/>
  <c r="D9" i="9" s="1"/>
  <c r="I44" i="9"/>
  <c r="D25" i="9" s="1"/>
  <c r="I45" i="9"/>
  <c r="D26" i="9" s="1"/>
  <c r="I46" i="9"/>
  <c r="D27" i="9" s="1"/>
  <c r="G44" i="9"/>
  <c r="D3" i="9" s="1"/>
  <c r="E3" i="9" s="1"/>
  <c r="G46" i="9"/>
  <c r="D5" i="9" s="1"/>
  <c r="G45" i="9"/>
  <c r="D4" i="9" s="1"/>
  <c r="E8" i="9" l="1"/>
  <c r="E7" i="9"/>
  <c r="E5" i="9"/>
  <c r="E4" i="9"/>
</calcChain>
</file>

<file path=xl/sharedStrings.xml><?xml version="1.0" encoding="utf-8"?>
<sst xmlns="http://schemas.openxmlformats.org/spreadsheetml/2006/main" count="695" uniqueCount="272">
  <si>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</si>
  <si>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</si>
  <si>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</si>
  <si>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</si>
  <si>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</si>
  <si>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</si>
  <si>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</si>
  <si>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</si>
  <si>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</si>
  <si>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</si>
  <si>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</si>
  <si>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</si>
  <si>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</si>
  <si>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</si>
  <si>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</si>
  <si>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</si>
  <si>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</si>
  <si>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</si>
  <si>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</si>
  <si>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</si>
  <si>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</si>
  <si>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</si>
  <si>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</si>
  <si>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</si>
  <si>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</si>
  <si>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</si>
  <si>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</si>
  <si>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Lv</t>
  </si>
  <si>
    <t>⭐️</t>
  </si>
  <si>
    <t xml:space="preserve"> 直接使用现成数据进行拟合</t>
  </si>
  <si>
    <t>区间权重</t>
  </si>
  <si>
    <t>Chapter</t>
  </si>
  <si>
    <t>level</t>
  </si>
  <si>
    <t>持续天数</t>
  </si>
  <si>
    <t>卡</t>
  </si>
  <si>
    <t>lv</t>
  </si>
  <si>
    <t>难度指数</t>
  </si>
  <si>
    <t>传奇</t>
  </si>
  <si>
    <t>紫</t>
  </si>
  <si>
    <t>橙</t>
  </si>
  <si>
    <t>难度指数如何定义？</t>
  </si>
  <si>
    <t>传奇场</t>
  </si>
  <si>
    <t>紫卡场</t>
  </si>
  <si>
    <t>橙卡场</t>
  </si>
  <si>
    <t xml:space="preserve">难度指数定义： </t>
  </si>
  <si>
    <t xml:space="preserve">达到此场要求的第一&amp;第二杆的等级所花费的金钱  </t>
  </si>
  <si>
    <t>达到此场要求的球的价值加和</t>
  </si>
  <si>
    <t>等级</t>
  </si>
  <si>
    <t>卡片选择</t>
  </si>
  <si>
    <t>橙1</t>
  </si>
  <si>
    <t>橙2</t>
  </si>
  <si>
    <t>紫1</t>
  </si>
  <si>
    <t>描述</t>
  </si>
  <si>
    <t>要求：难度指数波动向上</t>
  </si>
  <si>
    <t>价值</t>
  </si>
  <si>
    <t>1.难度指数波动向上</t>
  </si>
  <si>
    <t>2.场景不重复</t>
  </si>
  <si>
    <t>3.上下/侧旋交错</t>
  </si>
  <si>
    <t>coin2</t>
  </si>
  <si>
    <t>coin3</t>
  </si>
  <si>
    <t>coin4</t>
  </si>
  <si>
    <t>coin5</t>
  </si>
  <si>
    <t>coin6</t>
  </si>
  <si>
    <t>coin7</t>
  </si>
  <si>
    <t>coin8</t>
  </si>
  <si>
    <t>coin9</t>
  </si>
  <si>
    <t>coin10</t>
  </si>
  <si>
    <t>coin11</t>
  </si>
  <si>
    <t>coin12</t>
  </si>
  <si>
    <t>coin13</t>
  </si>
  <si>
    <t>coin14</t>
  </si>
  <si>
    <t>coin15</t>
  </si>
  <si>
    <t>coin16</t>
  </si>
  <si>
    <t>card2</t>
  </si>
  <si>
    <t>card3</t>
  </si>
  <si>
    <t>card4</t>
  </si>
  <si>
    <t>card5</t>
  </si>
  <si>
    <t>card6</t>
  </si>
  <si>
    <t>card7</t>
  </si>
  <si>
    <t>card8</t>
  </si>
  <si>
    <t>card9</t>
  </si>
  <si>
    <t>card10</t>
  </si>
  <si>
    <t>card11</t>
  </si>
  <si>
    <t>card12</t>
  </si>
  <si>
    <t>card13</t>
  </si>
  <si>
    <t>card14</t>
  </si>
  <si>
    <t>card15</t>
  </si>
  <si>
    <t>card16</t>
  </si>
  <si>
    <t>color</t>
  </si>
  <si>
    <t>start</t>
  </si>
  <si>
    <t>max_level</t>
  </si>
  <si>
    <t>coin17</t>
  </si>
  <si>
    <t>coin18</t>
  </si>
  <si>
    <t>coin19</t>
  </si>
  <si>
    <t>coin20</t>
  </si>
  <si>
    <t>coin21</t>
  </si>
  <si>
    <t>card17</t>
  </si>
  <si>
    <t>card18</t>
  </si>
  <si>
    <t>card19</t>
  </si>
  <si>
    <t>card20</t>
  </si>
  <si>
    <t>card21</t>
  </si>
  <si>
    <t>单卡价值</t>
  </si>
  <si>
    <t>橙卡</t>
  </si>
  <si>
    <t>紫卡</t>
  </si>
  <si>
    <t>紫2</t>
  </si>
  <si>
    <t>传奇2</t>
  </si>
  <si>
    <t>传奇3</t>
  </si>
  <si>
    <t>传奇4</t>
  </si>
  <si>
    <t>传奇5</t>
  </si>
  <si>
    <t>传奇6</t>
  </si>
  <si>
    <t>传奇7</t>
  </si>
  <si>
    <t>传奇8</t>
  </si>
  <si>
    <t>紫3</t>
  </si>
  <si>
    <t>紫4</t>
  </si>
  <si>
    <t>紫5</t>
  </si>
  <si>
    <t>紫6</t>
  </si>
  <si>
    <t>紫7</t>
  </si>
  <si>
    <t>紫8</t>
  </si>
  <si>
    <t>紫9</t>
  </si>
  <si>
    <t>紫10</t>
  </si>
  <si>
    <t>橙3</t>
  </si>
  <si>
    <t>橙4</t>
  </si>
  <si>
    <t>橙5</t>
  </si>
  <si>
    <t>橙6</t>
  </si>
  <si>
    <t>橙7</t>
  </si>
  <si>
    <t>橙8</t>
  </si>
  <si>
    <t>橙9</t>
  </si>
  <si>
    <t>橙10</t>
  </si>
  <si>
    <t>卡&amp;等级</t>
  </si>
  <si>
    <t>传奇1</t>
  </si>
  <si>
    <t>执行脚本，对所有卡片进行上色，并且对已经安排了的卡片进行标记</t>
  </si>
  <si>
    <t>卡片库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</si>
  <si>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</si>
  <si>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</si>
  <si>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</si>
  <si>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</si>
  <si>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</si>
  <si>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</si>
  <si>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</si>
  <si>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</si>
  <si>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</si>
  <si>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</si>
  <si>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传奇场 </t>
  </si>
  <si>
    <t>传奇9</t>
  </si>
  <si>
    <t>传奇10</t>
  </si>
  <si>
    <t>模型？</t>
  </si>
  <si>
    <t>升级之后难度降低？</t>
  </si>
  <si>
    <t>那是否应该在PVE时把低等级的卡放在后面呢？？？</t>
  </si>
  <si>
    <t>1. ⭐️与pvp进度</t>
  </si>
  <si>
    <t>2.大区概念</t>
  </si>
  <si>
    <t>3.宝箱 - 伪随机？ 纯随机</t>
  </si>
  <si>
    <t>4.不同玩家在不同状态下缺什么？ 卡还是金币？</t>
  </si>
  <si>
    <t>5.所有状态下都有希望,免费玩家可肝，付费玩家可爽，皆为高频体验</t>
  </si>
  <si>
    <t>6.所有奖励的投放与控制才是大头</t>
  </si>
  <si>
    <t>7.玩家会卡到什么进度？什么大区？</t>
  </si>
  <si>
    <t>8.考虑，玩家通过肝与挂机获体力？</t>
  </si>
  <si>
    <t>9.考虑AFK版的高频体力</t>
  </si>
  <si>
    <t>大区1</t>
  </si>
  <si>
    <t>大区2</t>
  </si>
  <si>
    <t>大区3</t>
  </si>
  <si>
    <t>大区4</t>
  </si>
  <si>
    <t>传奇1 - Lv1</t>
  </si>
  <si>
    <t>传奇2 - Lv2</t>
  </si>
  <si>
    <t>传奇1 - Lv2</t>
  </si>
  <si>
    <t>传奇1 - Lv3</t>
  </si>
  <si>
    <t>传奇2 - Lv1</t>
  </si>
  <si>
    <t>传奇2 - Lv3</t>
  </si>
  <si>
    <t xml:space="preserve">大区1（保证量的足够） </t>
  </si>
  <si>
    <t>传奇1 - Lv4</t>
  </si>
  <si>
    <t>传奇1 - Lv5</t>
  </si>
  <si>
    <t>传奇1 - Lv6</t>
  </si>
  <si>
    <t>传奇2 - Lv4</t>
  </si>
  <si>
    <t>传奇2 - Lv5</t>
  </si>
  <si>
    <t>传奇2 - Lv6</t>
  </si>
  <si>
    <t>传奇1 - Lv7</t>
  </si>
  <si>
    <t>传奇1 - Lv8</t>
  </si>
  <si>
    <t>传奇1 - Lv9</t>
  </si>
  <si>
    <t>传奇2 - Lv7</t>
  </si>
  <si>
    <t>传奇2 - Lv8</t>
  </si>
  <si>
    <t>传奇2 - Lv9</t>
  </si>
  <si>
    <t>传奇1 - Lv10</t>
  </si>
  <si>
    <t>传奇2 - Lv10</t>
  </si>
  <si>
    <t>要点</t>
  </si>
  <si>
    <t>【传达升级体验】前期对于紫3&amp;紫4的卡片投放要充足，保证玩家可以体验到两轮场景升级体验</t>
  </si>
  <si>
    <t>【教学】</t>
  </si>
  <si>
    <t>衔接，完成后获得橙1升到2的条件</t>
  </si>
  <si>
    <t>【教学】 升级教学，完成后获得橙2升到2的条件</t>
  </si>
  <si>
    <t>【衔接】完成后获得紫1</t>
  </si>
  <si>
    <t>birde</t>
  </si>
  <si>
    <t>eagle</t>
  </si>
  <si>
    <t>albatross</t>
  </si>
  <si>
    <t xml:space="preserve">一个最根本的问题？  是否所有品级场的 Albatross 都从同一值开始加⭐️？   若如此做，则传奇卡失去对战时的 Unfair advantage </t>
  </si>
  <si>
    <t xml:space="preserve"> - 不同品级的球场卡拥有不同固定 birde星星取值 与 eagle取值，从而区分出 eagle &amp; Albatross 的星星初始值</t>
  </si>
  <si>
    <t>⭐️与平衡性关系较大，需做不同类型的战斗模拟以验证</t>
  </si>
  <si>
    <t>ques： 卡与卡之间的差距要拉的如此之大吗？</t>
  </si>
  <si>
    <t xml:space="preserve">破阶之后： Albatross 的基础星要变多 </t>
  </si>
  <si>
    <t>悖论： 最后一级，能拉出这么多档的差距吗？</t>
  </si>
  <si>
    <t>悖论：第一级才是拉出差距最多的档位啊</t>
  </si>
  <si>
    <t>第一级才是⭐️可能性最多的级</t>
  </si>
  <si>
    <t>第10级需要重构</t>
  </si>
  <si>
    <t>第10级一定要是空投场</t>
  </si>
  <si>
    <t>正常空投</t>
  </si>
  <si>
    <t>大力空投</t>
  </si>
  <si>
    <t>3-4-3空投</t>
  </si>
  <si>
    <t>4-4-2空投</t>
  </si>
  <si>
    <t>5-4-0空投</t>
  </si>
  <si>
    <t>5档位</t>
  </si>
  <si>
    <t>1.卡片之间要拉出差距</t>
  </si>
  <si>
    <t>2.破解之后星星总数变多，各个成绩的基础星星值变多</t>
  </si>
  <si>
    <t>3.最后一大区内的 Albatross 段不能有过多档位</t>
  </si>
  <si>
    <t>四类玩家的模拟</t>
  </si>
  <si>
    <t>充值</t>
  </si>
  <si>
    <t>多</t>
  </si>
  <si>
    <t>少</t>
  </si>
  <si>
    <t>水平</t>
  </si>
  <si>
    <t>低</t>
  </si>
  <si>
    <t>高</t>
  </si>
  <si>
    <t>定价</t>
    <phoneticPr fontId="5" type="noConversion"/>
  </si>
  <si>
    <t>橙卡</t>
    <phoneticPr fontId="5" type="noConversion"/>
  </si>
  <si>
    <t>紫卡</t>
    <phoneticPr fontId="5" type="noConversion"/>
  </si>
  <si>
    <t>传奇卡</t>
  </si>
  <si>
    <t>传奇卡</t>
    <phoneticPr fontId="5" type="noConversion"/>
  </si>
  <si>
    <t>等级</t>
    <phoneticPr fontId="5" type="noConversion"/>
  </si>
  <si>
    <t>升级需要张数</t>
    <phoneticPr fontId="5" type="noConversion"/>
  </si>
  <si>
    <t>当前进度的各个卡片等级</t>
    <phoneticPr fontId="1" type="noConversion"/>
  </si>
  <si>
    <t>橙1</t>
    <phoneticPr fontId="1" type="noConversion"/>
  </si>
  <si>
    <t>橙2</t>
    <phoneticPr fontId="1" type="noConversion"/>
  </si>
  <si>
    <t>紫1</t>
    <phoneticPr fontId="1" type="noConversion"/>
  </si>
  <si>
    <t>紫2</t>
    <phoneticPr fontId="1" type="noConversion"/>
  </si>
  <si>
    <t>紫3</t>
    <phoneticPr fontId="1" type="noConversion"/>
  </si>
  <si>
    <t>紫4</t>
    <phoneticPr fontId="1" type="noConversion"/>
  </si>
  <si>
    <t>传奇1</t>
    <phoneticPr fontId="1" type="noConversion"/>
  </si>
  <si>
    <t xml:space="preserve">传奇2 </t>
    <phoneticPr fontId="1" type="noConversion"/>
  </si>
  <si>
    <t>当前进度的卡片张数</t>
    <phoneticPr fontId="1" type="noConversion"/>
  </si>
  <si>
    <t>当前进度的卡片张数对应的价值</t>
    <phoneticPr fontId="1" type="noConversion"/>
  </si>
  <si>
    <t>总价值-纯主线</t>
    <phoneticPr fontId="1" type="noConversion"/>
  </si>
  <si>
    <t>总价值-加上支线</t>
    <phoneticPr fontId="1" type="noConversion"/>
  </si>
  <si>
    <t>使用脚本列出所有进度与等级</t>
    <phoneticPr fontId="1" type="noConversion"/>
  </si>
  <si>
    <t>使用公式列出需要拥有的卡片张数</t>
    <phoneticPr fontId="1" type="noConversion"/>
  </si>
  <si>
    <t>需要开的宝箱次数</t>
    <phoneticPr fontId="1" type="noConversion"/>
  </si>
  <si>
    <t>宝箱1</t>
    <phoneticPr fontId="1" type="noConversion"/>
  </si>
  <si>
    <t>宝箱2</t>
    <phoneticPr fontId="1" type="noConversion"/>
  </si>
  <si>
    <t>宝箱3</t>
    <phoneticPr fontId="1" type="noConversion"/>
  </si>
  <si>
    <t>参考皇室战争升级张数</t>
    <phoneticPr fontId="5" type="noConversion"/>
  </si>
  <si>
    <t>这次希望玩家升级传奇卡升满吗？</t>
    <phoneticPr fontId="5" type="noConversion"/>
  </si>
  <si>
    <t>当然是希望的</t>
    <phoneticPr fontId="5" type="noConversion"/>
  </si>
  <si>
    <t>不同玩家投入的资源与产出的资源图</t>
    <phoneticPr fontId="5" type="noConversion"/>
  </si>
  <si>
    <t>投入的资源：</t>
    <phoneticPr fontId="5" type="noConversion"/>
  </si>
  <si>
    <t>体力</t>
    <phoneticPr fontId="5" type="noConversion"/>
  </si>
  <si>
    <t>特殊球</t>
    <phoneticPr fontId="5" type="noConversion"/>
  </si>
  <si>
    <t>付费礼包</t>
    <phoneticPr fontId="5" type="noConversion"/>
  </si>
  <si>
    <t>产出的资源：</t>
    <phoneticPr fontId="5" type="noConversion"/>
  </si>
  <si>
    <t>PVP进度条上的奖励</t>
    <phoneticPr fontId="5" type="noConversion"/>
  </si>
  <si>
    <t>PVE进度条上的奖励</t>
    <phoneticPr fontId="5" type="noConversion"/>
  </si>
  <si>
    <t>性价比从 3逐步衰减到1.5</t>
    <phoneticPr fontId="5" type="noConversion"/>
  </si>
  <si>
    <t>这里产出的资源并未记球场卡，因为球场卡最后是不计入玩家资产的，它是体验的媒介</t>
    <phoneticPr fontId="5" type="noConversion"/>
  </si>
  <si>
    <t>最关键在于对挂机数值如何模拟？</t>
    <phoneticPr fontId="5" type="noConversion"/>
  </si>
  <si>
    <t>对开宝箱如何模拟？</t>
    <phoneticPr fontId="5" type="noConversion"/>
  </si>
  <si>
    <t>如何计入当期的剧本？</t>
    <phoneticPr fontId="5" type="noConversion"/>
  </si>
  <si>
    <t>如何估计pve进度与pvp进度的一般关系</t>
    <phoneticPr fontId="5" type="noConversion"/>
  </si>
  <si>
    <t>当然同时也要做好纯pvp处的性价比</t>
    <phoneticPr fontId="5" type="noConversion"/>
  </si>
  <si>
    <t>纯PVP 价值比例 2-&gt;1</t>
    <phoneticPr fontId="5" type="noConversion"/>
  </si>
  <si>
    <t>升级所需卡牌数</t>
  </si>
  <si>
    <t>普通（白卡）</t>
  </si>
  <si>
    <t>稀有（橙卡）</t>
  </si>
  <si>
    <t>史诗（紫卡）</t>
  </si>
  <si>
    <t>解锁</t>
  </si>
  <si>
    <t>N/A</t>
  </si>
  <si>
    <t>总计</t>
  </si>
  <si>
    <t>皇室战争</t>
    <phoneticPr fontId="5" type="noConversion"/>
  </si>
  <si>
    <t>升级所需金币</t>
  </si>
  <si>
    <t>折算为美元？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</si>
</sst>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i/>
      <u/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4"/>
      <color rgb="FF2B2B2B"/>
      <name val="Arial"/>
      <family val="2"/>
    </font>
    <font>
      <b/>
      <sz val="14"/>
      <color rgb="FF404040"/>
      <name val="Arial"/>
      <family val="2"/>
    </font>
    <font>
      <b/>
      <sz val="14"/>
      <color rgb="FFFFA31A"/>
      <name val="Arial"/>
      <family val="2"/>
    </font>
    <font>
      <b/>
      <sz val="14"/>
      <color rgb="FFB300B3"/>
      <name val="Arial"/>
      <family val="2"/>
    </font>
    <font>
      <b/>
      <sz val="14"/>
      <color rgb="FF2B2B2B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6A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CCC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6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7" borderId="0" xfId="0" applyFill="1"/>
    <xf numFmtId="0" fontId="2" fillId="0" borderId="0" xfId="0" applyFont="1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14" borderId="1" xfId="0" applyFill="1" applyBorder="1"/>
    <xf numFmtId="0" fontId="4" fillId="14" borderId="1" xfId="0" applyFont="1" applyFill="1" applyBorder="1"/>
    <xf numFmtId="0" fontId="0" fillId="6" borderId="1" xfId="0" applyFill="1" applyBorder="1"/>
    <xf numFmtId="0" fontId="4" fillId="6" borderId="1" xfId="0" applyFont="1" applyFill="1" applyBorder="1"/>
    <xf numFmtId="0" fontId="0" fillId="15" borderId="1" xfId="0" applyFill="1" applyBorder="1"/>
    <xf numFmtId="0" fontId="4" fillId="15" borderId="1" xfId="0" applyFont="1" applyFill="1" applyBorder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6" fillId="0" borderId="0" xfId="0" applyNumberFormat="1" applyFont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6A7"/>
      <color rgb="FFFACCCF"/>
      <color rgb="FF5CA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'Dungeon&amp;Framework'!$H$4</c:f>
              <c:strCache>
                <c:ptCount val="1"/>
                <c:pt idx="0">
                  <c:v>难度指数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'Dungeon&amp;Framework'!$H$5:$H$64</c:f>
              <c:numCache>
                <c:formatCode>General</c:formatCode>
                <c:ptCount val="60"/>
                <c:pt idx="0">
                  <c:v>393</c:v>
                </c:pt>
                <c:pt idx="1">
                  <c:v>393</c:v>
                </c:pt>
                <c:pt idx="2">
                  <c:v>353.7</c:v>
                </c:pt>
                <c:pt idx="3">
                  <c:v>353.7</c:v>
                </c:pt>
                <c:pt idx="4">
                  <c:v>579</c:v>
                </c:pt>
                <c:pt idx="5">
                  <c:v>521.1</c:v>
                </c:pt>
                <c:pt idx="6">
                  <c:v>579</c:v>
                </c:pt>
                <c:pt idx="7">
                  <c:v>521.1</c:v>
                </c:pt>
                <c:pt idx="8">
                  <c:v>314.40000000000003</c:v>
                </c:pt>
                <c:pt idx="9">
                  <c:v>579</c:v>
                </c:pt>
                <c:pt idx="10">
                  <c:v>521.1</c:v>
                </c:pt>
                <c:pt idx="11">
                  <c:v>463.20000000000005</c:v>
                </c:pt>
                <c:pt idx="12">
                  <c:v>579</c:v>
                </c:pt>
                <c:pt idx="13">
                  <c:v>521.1</c:v>
                </c:pt>
                <c:pt idx="14">
                  <c:v>463.20000000000005</c:v>
                </c:pt>
                <c:pt idx="15">
                  <c:v>314.40000000000003</c:v>
                </c:pt>
                <c:pt idx="16">
                  <c:v>463.20000000000005</c:v>
                </c:pt>
                <c:pt idx="17">
                  <c:v>463.20000000000005</c:v>
                </c:pt>
                <c:pt idx="18">
                  <c:v>793</c:v>
                </c:pt>
                <c:pt idx="19">
                  <c:v>793</c:v>
                </c:pt>
                <c:pt idx="20">
                  <c:v>713.7</c:v>
                </c:pt>
                <c:pt idx="21">
                  <c:v>713.7</c:v>
                </c:pt>
                <c:pt idx="22">
                  <c:v>1179</c:v>
                </c:pt>
                <c:pt idx="23">
                  <c:v>1061.1000000000001</c:v>
                </c:pt>
                <c:pt idx="24">
                  <c:v>1179</c:v>
                </c:pt>
                <c:pt idx="25">
                  <c:v>1061.1000000000001</c:v>
                </c:pt>
                <c:pt idx="26">
                  <c:v>1179</c:v>
                </c:pt>
                <c:pt idx="27">
                  <c:v>1061.1000000000001</c:v>
                </c:pt>
                <c:pt idx="28">
                  <c:v>1179</c:v>
                </c:pt>
                <c:pt idx="29">
                  <c:v>1061.1000000000001</c:v>
                </c:pt>
                <c:pt idx="30">
                  <c:v>634.40000000000009</c:v>
                </c:pt>
                <c:pt idx="31">
                  <c:v>634.40000000000009</c:v>
                </c:pt>
                <c:pt idx="32">
                  <c:v>943.2</c:v>
                </c:pt>
                <c:pt idx="33">
                  <c:v>943.2</c:v>
                </c:pt>
                <c:pt idx="34">
                  <c:v>943.2</c:v>
                </c:pt>
                <c:pt idx="35">
                  <c:v>943.2</c:v>
                </c:pt>
                <c:pt idx="36">
                  <c:v>1293</c:v>
                </c:pt>
                <c:pt idx="37">
                  <c:v>1293</c:v>
                </c:pt>
                <c:pt idx="38">
                  <c:v>1163.7</c:v>
                </c:pt>
                <c:pt idx="39">
                  <c:v>1163.7</c:v>
                </c:pt>
                <c:pt idx="40">
                  <c:v>2379</c:v>
                </c:pt>
                <c:pt idx="41">
                  <c:v>2141.1</c:v>
                </c:pt>
                <c:pt idx="42">
                  <c:v>2379</c:v>
                </c:pt>
                <c:pt idx="43">
                  <c:v>2141.1</c:v>
                </c:pt>
                <c:pt idx="44">
                  <c:v>2379</c:v>
                </c:pt>
                <c:pt idx="45">
                  <c:v>2141.1</c:v>
                </c:pt>
                <c:pt idx="46">
                  <c:v>2379</c:v>
                </c:pt>
                <c:pt idx="47">
                  <c:v>2141.1</c:v>
                </c:pt>
                <c:pt idx="48">
                  <c:v>1034.4000000000001</c:v>
                </c:pt>
                <c:pt idx="49">
                  <c:v>1034.4000000000001</c:v>
                </c:pt>
                <c:pt idx="50">
                  <c:v>1903.2</c:v>
                </c:pt>
                <c:pt idx="51">
                  <c:v>1903.2</c:v>
                </c:pt>
                <c:pt idx="52">
                  <c:v>1903.2</c:v>
                </c:pt>
                <c:pt idx="53">
                  <c:v>1903.2</c:v>
                </c:pt>
                <c:pt idx="54">
                  <c:v>2293</c:v>
                </c:pt>
                <c:pt idx="55">
                  <c:v>2293</c:v>
                </c:pt>
                <c:pt idx="56">
                  <c:v>3879</c:v>
                </c:pt>
                <c:pt idx="57">
                  <c:v>3879</c:v>
                </c:pt>
                <c:pt idx="58">
                  <c:v>3879</c:v>
                </c:pt>
                <c:pt idx="59">
                  <c:v>3879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3-8246-AADB-F35ED1F59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88240"/>
        <c:axId val="569580432"/>
      </c:lineChart>
      <c:catAx>
        <c:axId val="191408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580432"/>
        <c:crosses val="autoZero"/>
        <c:auto val="1"/>
        <c:lblAlgn val="ctr"/>
        <c:lblOffset val="100"/>
        <c:noMultiLvlLbl val="0"/>
      </c:catAx>
      <c:valAx>
        <c:axId val="5695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408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288979</xdr:colOff>
      <xdr:row>19</xdr:row>
      <xdr:rowOff>55217</xdr:rowOff>
    </xdr:from>
    <xdr:to>
      <xdr:col>23</xdr:col>
      <xdr:colOff>327079</xdr:colOff>
      <xdr:row>42</xdr:row>
      <xdr:rowOff>83803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5762" y="3832087"/>
          <a:ext cx="6664187" cy="4600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7</xdr:row>
      <xdr:rowOff>63500</xdr:rowOff>
    </xdr:from>
    <xdr:to>
      <xdr:col>18</xdr:col>
      <xdr:colOff>558800</xdr:colOff>
      <xdr:row>20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143092-691F-CA48-AD00-1DE741DA4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186422</xdr:colOff>
      <xdr:row>14</xdr:row>
      <xdr:rowOff>81559</xdr:rowOff>
    </xdr:from>
    <xdr:to>
      <xdr:col>64</xdr:col>
      <xdr:colOff>198074</xdr:colOff>
      <xdr:row>32</xdr:row>
      <xdr:rowOff>104862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D68AD3FB-DAFD-9349-A243-B2EB21205BFD}"/>
            </a:ext>
          </a:extLst>
        </xdr:cNvPr>
        <xdr:cNvCxnSpPr/>
      </xdr:nvCxnSpPr>
      <xdr:spPr>
        <a:xfrm flipH="1" flipV="1">
          <a:off x="27427922" y="2519959"/>
          <a:ext cx="11652" cy="3680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233028</xdr:colOff>
      <xdr:row>32</xdr:row>
      <xdr:rowOff>81559</xdr:rowOff>
    </xdr:from>
    <xdr:to>
      <xdr:col>69</xdr:col>
      <xdr:colOff>58257</xdr:colOff>
      <xdr:row>32</xdr:row>
      <xdr:rowOff>104862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1A7745E4-6670-4C41-95E0-C4E4FC489622}"/>
            </a:ext>
          </a:extLst>
        </xdr:cNvPr>
        <xdr:cNvCxnSpPr/>
      </xdr:nvCxnSpPr>
      <xdr:spPr>
        <a:xfrm flipV="1">
          <a:off x="27474528" y="6177559"/>
          <a:ext cx="3952729" cy="23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139817</xdr:colOff>
      <xdr:row>33</xdr:row>
      <xdr:rowOff>34954</xdr:rowOff>
    </xdr:from>
    <xdr:to>
      <xdr:col>67</xdr:col>
      <xdr:colOff>629175</xdr:colOff>
      <xdr:row>36</xdr:row>
      <xdr:rowOff>0</xdr:rowOff>
    </xdr:to>
    <xdr:sp macro="" textlink="">
      <xdr:nvSpPr>
        <xdr:cNvPr id="5" name="上箭头标注 4">
          <a:extLst>
            <a:ext uri="{FF2B5EF4-FFF2-40B4-BE49-F238E27FC236}">
              <a16:creationId xmlns:a16="http://schemas.microsoft.com/office/drawing/2014/main" id="{38BE271E-27A5-F548-B411-A1AD8CF087FC}"/>
            </a:ext>
          </a:extLst>
        </xdr:cNvPr>
        <xdr:cNvSpPr/>
      </xdr:nvSpPr>
      <xdr:spPr>
        <a:xfrm>
          <a:off x="29032317" y="6334154"/>
          <a:ext cx="1314858" cy="574646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投入的资源</a:t>
          </a:r>
        </a:p>
      </xdr:txBody>
    </xdr:sp>
    <xdr:clientData/>
  </xdr:twoCellAnchor>
  <xdr:twoCellAnchor>
    <xdr:from>
      <xdr:col>62</xdr:col>
      <xdr:colOff>792294</xdr:colOff>
      <xdr:row>16</xdr:row>
      <xdr:rowOff>104862</xdr:rowOff>
    </xdr:from>
    <xdr:to>
      <xdr:col>63</xdr:col>
      <xdr:colOff>664128</xdr:colOff>
      <xdr:row>22</xdr:row>
      <xdr:rowOff>58256</xdr:rowOff>
    </xdr:to>
    <xdr:sp macro="" textlink="">
      <xdr:nvSpPr>
        <xdr:cNvPr id="6" name="右箭头标注 5">
          <a:extLst>
            <a:ext uri="{FF2B5EF4-FFF2-40B4-BE49-F238E27FC236}">
              <a16:creationId xmlns:a16="http://schemas.microsoft.com/office/drawing/2014/main" id="{1B52602F-279B-3D47-83ED-7E97A67C3E74}"/>
            </a:ext>
          </a:extLst>
        </xdr:cNvPr>
        <xdr:cNvSpPr/>
      </xdr:nvSpPr>
      <xdr:spPr>
        <a:xfrm>
          <a:off x="26382794" y="2949662"/>
          <a:ext cx="697334" cy="1172594"/>
        </a:xfrm>
        <a:prstGeom prst="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收获的资源</a:t>
          </a:r>
        </a:p>
      </xdr:txBody>
    </xdr:sp>
    <xdr:clientData/>
  </xdr:twoCellAnchor>
  <xdr:twoCellAnchor>
    <xdr:from>
      <xdr:col>64</xdr:col>
      <xdr:colOff>241301</xdr:colOff>
      <xdr:row>14</xdr:row>
      <xdr:rowOff>152400</xdr:rowOff>
    </xdr:from>
    <xdr:to>
      <xdr:col>71</xdr:col>
      <xdr:colOff>149076</xdr:colOff>
      <xdr:row>49</xdr:row>
      <xdr:rowOff>189436</xdr:rowOff>
    </xdr:to>
    <xdr:sp macro="" textlink="">
      <xdr:nvSpPr>
        <xdr:cNvPr id="7" name="弧 6">
          <a:extLst>
            <a:ext uri="{FF2B5EF4-FFF2-40B4-BE49-F238E27FC236}">
              <a16:creationId xmlns:a16="http://schemas.microsoft.com/office/drawing/2014/main" id="{6D3EB9E7-FA32-FE40-844E-DCAEC4040E03}"/>
            </a:ext>
          </a:extLst>
        </xdr:cNvPr>
        <xdr:cNvSpPr/>
      </xdr:nvSpPr>
      <xdr:spPr>
        <a:xfrm rot="16200000">
          <a:off x="57485421" y="3830180"/>
          <a:ext cx="7149036" cy="56862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opLeftCell="A5" zoomScale="115" workbookViewId="0">
      <selection activeCell="T14" sqref="T14"/>
    </sheetView>
  </sheetViews>
  <sheetFormatPr baseColWidth="10" defaultRowHeight="16"/>
  <cols>
    <col min="1" max="1" width="7.83203125" customWidth="1"/>
    <col min="2" max="2" width="10.1640625" customWidth="1"/>
  </cols>
  <sheetData>
    <row r="1" spans="1:34" s="1" customForma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>
      <c r="D2" s="25" t="s">
        <v>14</v>
      </c>
      <c r="E2" s="25"/>
      <c r="F2" s="25"/>
      <c r="G2" s="25"/>
      <c r="H2" s="25" t="s">
        <v>15</v>
      </c>
      <c r="I2" s="25"/>
      <c r="J2" s="25"/>
      <c r="K2" s="25" t="s">
        <v>16</v>
      </c>
      <c r="L2" s="25"/>
      <c r="M2" s="25"/>
      <c r="N2" t="s">
        <v>17</v>
      </c>
      <c r="Q2" t="s">
        <v>0</v>
      </c>
      <c r="R2" t="s">
        <v>30</v>
      </c>
      <c r="U2" t="s">
        <v>1</v>
      </c>
      <c r="V2" t="s">
        <v>30</v>
      </c>
      <c r="Y2" t="s">
        <v>2</v>
      </c>
      <c r="Z2" t="s">
        <v>30</v>
      </c>
    </row>
    <row r="3" spans="1:34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>
        <v>26</v>
      </c>
      <c r="T3" t="s">
        <v>18</v>
      </c>
      <c r="U3">
        <v>10</v>
      </c>
      <c r="V3">
        <v>9</v>
      </c>
      <c r="X3" t="s">
        <v>18</v>
      </c>
      <c r="Y3">
        <v>20</v>
      </c>
      <c r="Z3">
        <v>77</v>
      </c>
      <c r="AA3">
        <f>Z3/Z$9</f>
        <v>0.33624454148471616</v>
      </c>
      <c r="AB3">
        <f>AA3*AA3</f>
        <v>0.11306039167826701</v>
      </c>
    </row>
    <row r="4" spans="1:34">
      <c r="A4" s="25" t="s">
        <v>14</v>
      </c>
      <c r="B4" s="25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R4">
        <v>122</v>
      </c>
      <c r="T4">
        <v>300</v>
      </c>
      <c r="U4">
        <v>11</v>
      </c>
      <c r="V4">
        <v>162</v>
      </c>
      <c r="X4">
        <v>300</v>
      </c>
      <c r="Y4">
        <v>21</v>
      </c>
      <c r="Z4">
        <v>0</v>
      </c>
      <c r="AA4">
        <f t="shared" ref="AA4:AA8" si="0">Z4/Z$9</f>
        <v>0</v>
      </c>
      <c r="AB4">
        <f t="shared" ref="AB4:AB8" si="1">AA4*AA4</f>
        <v>0</v>
      </c>
    </row>
    <row r="5" spans="1:34">
      <c r="A5" s="25"/>
      <c r="B5" s="25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R5">
        <v>210</v>
      </c>
      <c r="T5">
        <v>200</v>
      </c>
      <c r="U5">
        <v>12</v>
      </c>
      <c r="V5">
        <v>681</v>
      </c>
      <c r="X5">
        <v>280</v>
      </c>
      <c r="Y5">
        <v>22</v>
      </c>
      <c r="Z5">
        <v>48</v>
      </c>
      <c r="AA5">
        <f t="shared" si="0"/>
        <v>0.20960698689956331</v>
      </c>
      <c r="AB5">
        <f t="shared" si="1"/>
        <v>4.3935088957113705E-2</v>
      </c>
    </row>
    <row r="6" spans="1:34">
      <c r="A6" s="25"/>
      <c r="B6" s="25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R6">
        <v>549</v>
      </c>
      <c r="T6">
        <v>100</v>
      </c>
      <c r="U6">
        <v>13</v>
      </c>
      <c r="V6">
        <v>612</v>
      </c>
      <c r="X6">
        <v>250</v>
      </c>
      <c r="Y6">
        <v>23</v>
      </c>
      <c r="Z6">
        <v>78</v>
      </c>
      <c r="AA6">
        <f t="shared" si="0"/>
        <v>0.34061135371179041</v>
      </c>
      <c r="AB6">
        <f t="shared" si="1"/>
        <v>0.1160160942773784</v>
      </c>
    </row>
    <row r="7" spans="1:34">
      <c r="A7" s="25"/>
      <c r="B7" s="25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R7">
        <v>383</v>
      </c>
      <c r="T7">
        <v>50</v>
      </c>
      <c r="U7">
        <v>14</v>
      </c>
      <c r="V7">
        <v>863</v>
      </c>
      <c r="X7">
        <v>220</v>
      </c>
      <c r="Y7">
        <v>24</v>
      </c>
      <c r="Z7">
        <v>19</v>
      </c>
      <c r="AA7">
        <f t="shared" si="0"/>
        <v>8.296943231441048E-2</v>
      </c>
      <c r="AB7">
        <f t="shared" si="1"/>
        <v>6.8839266985755423E-3</v>
      </c>
    </row>
    <row r="8" spans="1:34">
      <c r="A8" s="25"/>
      <c r="B8" s="25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  <c r="V8">
        <v>1659</v>
      </c>
      <c r="X8">
        <v>200</v>
      </c>
      <c r="Y8">
        <v>25</v>
      </c>
      <c r="Z8">
        <v>7</v>
      </c>
      <c r="AA8">
        <f t="shared" si="0"/>
        <v>3.0567685589519649E-2</v>
      </c>
      <c r="AB8">
        <f t="shared" si="1"/>
        <v>9.3438340229972717E-4</v>
      </c>
    </row>
    <row r="9" spans="1:34">
      <c r="A9" s="25"/>
      <c r="B9" s="25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  <c r="V9">
        <v>616</v>
      </c>
      <c r="Z9">
        <f>SUM(Z3:Z8)</f>
        <v>229</v>
      </c>
      <c r="AB9">
        <f>SUM(AB3:AB8)</f>
        <v>0.28082988501363437</v>
      </c>
    </row>
    <row r="10" spans="1:34">
      <c r="A10" s="25"/>
      <c r="B10" s="25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X10">
        <v>280</v>
      </c>
    </row>
    <row r="11" spans="1:34">
      <c r="A11" s="25"/>
      <c r="B11" s="25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>
      <c r="A12" s="25"/>
      <c r="B12" s="25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>
      <c r="A13" s="25"/>
      <c r="B13" s="25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34">
      <c r="A14" s="25"/>
      <c r="B14" s="25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>
      <c r="A15" s="25"/>
      <c r="B15" s="25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>
      <c r="A16" s="25" t="s">
        <v>15</v>
      </c>
      <c r="B16" s="25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6">
      <c r="A17" s="25"/>
      <c r="B17" s="25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P17" t="s">
        <v>29</v>
      </c>
    </row>
    <row r="18" spans="1:16">
      <c r="A18" s="25"/>
      <c r="B18" s="25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6">
      <c r="A19" s="25"/>
      <c r="B19" s="25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6">
      <c r="A20" s="25"/>
      <c r="B20" s="25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6">
      <c r="A21" s="25"/>
      <c r="B21" s="25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6">
      <c r="A22" s="25"/>
      <c r="B22" s="25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6">
      <c r="A23" s="25"/>
      <c r="B23" s="25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6">
      <c r="A24" s="25"/>
      <c r="B24" s="25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6">
      <c r="A25" s="25" t="s">
        <v>16</v>
      </c>
      <c r="B25" s="25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6">
      <c r="A26" s="25"/>
      <c r="B26" s="25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6">
      <c r="A27" s="25"/>
      <c r="B27" s="25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6">
      <c r="A28" s="25"/>
      <c r="B28" s="25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6">
      <c r="A29" s="25"/>
      <c r="B29" s="25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6">
      <c r="A30" s="25"/>
      <c r="B30" s="25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6">
      <c r="A31" s="25"/>
      <c r="B31" s="25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0</v>
      </c>
      <c r="N31">
        <v>20</v>
      </c>
    </row>
    <row r="32" spans="1:16">
      <c r="A32" s="25"/>
      <c r="B32" s="25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0</v>
      </c>
      <c r="N32">
        <v>50</v>
      </c>
    </row>
    <row r="33" spans="1:14">
      <c r="A33" s="25"/>
      <c r="B33" s="25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  <c r="N33">
        <v>50</v>
      </c>
    </row>
    <row r="34" spans="1:14">
      <c r="A34" s="25" t="s">
        <v>17</v>
      </c>
      <c r="B34" s="25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>
      <c r="A35" s="25"/>
      <c r="B35" s="25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>
      <c r="A36" s="25"/>
      <c r="B36" s="25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  <mergeCell ref="A34:A36"/>
    <mergeCell ref="A25:A33"/>
    <mergeCell ref="D2:G2"/>
    <mergeCell ref="H2:J2"/>
    <mergeCell ref="B31:B33"/>
    <mergeCell ref="B34:B3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C1" zoomScale="111" workbookViewId="0">
      <selection activeCell="AC27" sqref="AC27"/>
    </sheetView>
  </sheetViews>
  <sheetFormatPr baseColWidth="10" defaultRowHeight="16"/>
  <sheetData>
    <row r="11" spans="24:26">
      <c r="X11" t="s">
        <v>20</v>
      </c>
      <c r="Z11" t="s">
        <v>21</v>
      </c>
    </row>
    <row r="13" spans="24:26">
      <c r="Y13" t="s">
        <v>23</v>
      </c>
    </row>
    <row r="15" spans="24:26">
      <c r="X15" t="s">
        <v>19</v>
      </c>
      <c r="Z15" t="s">
        <v>22</v>
      </c>
    </row>
    <row r="22" spans="24:26">
      <c r="X22" t="s">
        <v>24</v>
      </c>
    </row>
    <row r="24" spans="24:26">
      <c r="Z24" t="s">
        <v>25</v>
      </c>
    </row>
    <row r="29" spans="24:26">
      <c r="X29" t="s">
        <v>26</v>
      </c>
    </row>
  </sheetData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:BO94"/>
  <sheetViews>
    <sheetView tabSelected="1" workbookViewId="0">
      <pane xSplit="5" topLeftCell="F1" activePane="topRight" state="frozen"/>
      <selection pane="topRight" activeCell="H31" sqref="H31"/>
    </sheetView>
  </sheetViews>
  <sheetFormatPr baseColWidth="10" defaultRowHeight="16"/>
  <cols>
    <col min="3" max="3" width="12.33203125" customWidth="1"/>
    <col min="4" max="4" width="11.5" customWidth="1"/>
    <col min="5" max="5" width="18.6640625" customWidth="1"/>
    <col min="6" max="6" width="53.6640625" style="17" customWidth="1"/>
    <col min="7" max="7" width="18.6640625" customWidth="1"/>
    <col min="8" max="8" width="17.6640625" customWidth="1"/>
  </cols>
  <sheetData>
    <row r="1" spans="1:65">
      <c r="A1">
        <v>1</v>
      </c>
      <c r="B1">
        <v>2</v>
      </c>
      <c r="C1">
        <v>3</v>
      </c>
      <c r="D1">
        <v>4</v>
      </c>
      <c r="E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65">
      <c r="A2" t="s">
        <v>33</v>
      </c>
      <c r="B2">
        <v>10</v>
      </c>
      <c r="D2" s="2" t="s">
        <v>53</v>
      </c>
      <c r="E2" s="2"/>
      <c r="F2" s="18"/>
      <c r="G2" s="2"/>
      <c r="H2" s="2"/>
      <c r="I2" s="2"/>
      <c r="J2" s="2"/>
      <c r="K2" s="2"/>
      <c r="L2" s="2"/>
      <c r="N2" t="s">
        <v>130</v>
      </c>
      <c r="W2" t="s">
        <v>224</v>
      </c>
      <c r="Z2" t="s">
        <v>237</v>
      </c>
      <c r="AF2" t="s">
        <v>233</v>
      </c>
      <c r="AI2" t="s">
        <v>238</v>
      </c>
      <c r="AP2" t="s">
        <v>234</v>
      </c>
      <c r="BD2" t="s">
        <v>239</v>
      </c>
    </row>
    <row r="4" spans="1:65" ht="17">
      <c r="A4" t="s">
        <v>31</v>
      </c>
      <c r="B4" t="s">
        <v>32</v>
      </c>
      <c r="C4" t="s">
        <v>48</v>
      </c>
      <c r="D4" t="s">
        <v>47</v>
      </c>
      <c r="E4" t="s">
        <v>52</v>
      </c>
      <c r="F4" s="17" t="s">
        <v>182</v>
      </c>
      <c r="G4" t="s">
        <v>128</v>
      </c>
      <c r="H4" t="s">
        <v>36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Y4" t="s">
        <v>235</v>
      </c>
      <c r="BA4" t="s">
        <v>236</v>
      </c>
      <c r="BD4" t="s">
        <v>240</v>
      </c>
      <c r="BE4" t="s">
        <v>241</v>
      </c>
      <c r="BF4" t="s">
        <v>242</v>
      </c>
    </row>
    <row r="5" spans="1:65" ht="17">
      <c r="A5" s="11">
        <v>1</v>
      </c>
      <c r="B5">
        <v>1</v>
      </c>
      <c r="C5" s="13" t="s">
        <v>49</v>
      </c>
      <c r="D5">
        <v>1</v>
      </c>
      <c r="E5" t="str">
        <f>C5&amp;" - " &amp;"Lv"&amp;D5</f>
        <v>橙1 - Lv1</v>
      </c>
      <c r="F5" s="17" t="s">
        <v>184</v>
      </c>
      <c r="G5" t="str">
        <f>TEXT(SUBSTITUTE(C5,RIGHT(C5,1),"")&amp;D5,0)</f>
        <v>橙1</v>
      </c>
      <c r="H5">
        <f>VLOOKUP(G5,Reference1!C:E,3,FALSE)</f>
        <v>393</v>
      </c>
      <c r="I5" s="29" t="s">
        <v>167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BK5" t="s">
        <v>246</v>
      </c>
    </row>
    <row r="6" spans="1:65" ht="18" customHeight="1">
      <c r="A6" s="11">
        <v>2</v>
      </c>
      <c r="B6">
        <v>2</v>
      </c>
      <c r="C6" s="13" t="s">
        <v>50</v>
      </c>
      <c r="D6">
        <v>1</v>
      </c>
      <c r="E6" t="str">
        <f t="shared" ref="E6:E22" si="0">C6&amp;" - " &amp;"Lv"&amp;D6</f>
        <v>橙2 - Lv1</v>
      </c>
      <c r="F6" s="17" t="s">
        <v>185</v>
      </c>
      <c r="G6" t="str">
        <f t="shared" ref="G6:G22" si="1">TEXT(SUBSTITUTE(C6,RIGHT(C6,1),"")&amp;D6,0)</f>
        <v>橙1</v>
      </c>
      <c r="H6">
        <f>VLOOKUP(G6,Reference1!C:E,3,FALSE)</f>
        <v>393</v>
      </c>
      <c r="I6" s="29"/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65" ht="19" customHeight="1">
      <c r="A7" s="11">
        <v>3</v>
      </c>
      <c r="B7">
        <v>3</v>
      </c>
      <c r="C7" s="13" t="s">
        <v>49</v>
      </c>
      <c r="D7">
        <v>2</v>
      </c>
      <c r="E7" t="str">
        <f t="shared" si="0"/>
        <v>橙1 - Lv2</v>
      </c>
      <c r="F7" s="17" t="s">
        <v>186</v>
      </c>
      <c r="G7" t="str">
        <f t="shared" si="1"/>
        <v>橙2</v>
      </c>
      <c r="H7">
        <f>VLOOKUP(G7,Reference1!C:E,3,FALSE)</f>
        <v>353.7</v>
      </c>
      <c r="I7" s="29"/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BK7" t="s">
        <v>247</v>
      </c>
      <c r="BM7" t="s">
        <v>251</v>
      </c>
    </row>
    <row r="8" spans="1:65" ht="17">
      <c r="A8" s="11">
        <v>4</v>
      </c>
      <c r="B8">
        <v>4</v>
      </c>
      <c r="C8" s="13" t="s">
        <v>50</v>
      </c>
      <c r="D8">
        <v>2</v>
      </c>
      <c r="E8" t="str">
        <f t="shared" si="0"/>
        <v>橙2 - Lv2</v>
      </c>
      <c r="F8" s="17" t="s">
        <v>187</v>
      </c>
      <c r="G8" t="str">
        <f t="shared" si="1"/>
        <v>橙2</v>
      </c>
      <c r="H8">
        <f>VLOOKUP(G8,Reference1!C:E,3,FALSE)</f>
        <v>353.7</v>
      </c>
      <c r="I8" s="29"/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BM8" t="s">
        <v>255</v>
      </c>
    </row>
    <row r="9" spans="1:65">
      <c r="A9" s="11">
        <v>5</v>
      </c>
      <c r="B9">
        <v>5</v>
      </c>
      <c r="C9" s="14" t="s">
        <v>51</v>
      </c>
      <c r="D9">
        <v>1</v>
      </c>
      <c r="E9" t="str">
        <f t="shared" si="0"/>
        <v>紫1 - Lv1</v>
      </c>
      <c r="G9" t="str">
        <f t="shared" si="1"/>
        <v>紫1</v>
      </c>
      <c r="H9">
        <f>VLOOKUP(G9,Reference1!C:E,3,FALSE)</f>
        <v>579</v>
      </c>
      <c r="I9" s="29"/>
      <c r="BK9" t="s">
        <v>248</v>
      </c>
      <c r="BM9" t="s">
        <v>253</v>
      </c>
    </row>
    <row r="10" spans="1:65">
      <c r="A10" s="2">
        <v>6</v>
      </c>
      <c r="B10">
        <v>6</v>
      </c>
      <c r="C10" s="14" t="s">
        <v>51</v>
      </c>
      <c r="D10">
        <v>2</v>
      </c>
      <c r="E10" t="str">
        <f t="shared" si="0"/>
        <v>紫1 - Lv2</v>
      </c>
      <c r="G10" t="str">
        <f t="shared" si="1"/>
        <v>紫2</v>
      </c>
      <c r="H10">
        <f>VLOOKUP(G10,Reference1!C:E,3,FALSE)</f>
        <v>521.1</v>
      </c>
      <c r="I10" s="29"/>
      <c r="BK10" t="s">
        <v>249</v>
      </c>
      <c r="BM10" t="s">
        <v>252</v>
      </c>
    </row>
    <row r="11" spans="1:65">
      <c r="A11" s="2">
        <v>7</v>
      </c>
      <c r="B11">
        <v>7</v>
      </c>
      <c r="C11" s="14" t="s">
        <v>104</v>
      </c>
      <c r="D11">
        <v>1</v>
      </c>
      <c r="E11" t="str">
        <f t="shared" si="0"/>
        <v>紫2 - Lv1</v>
      </c>
      <c r="G11" t="str">
        <f t="shared" si="1"/>
        <v>紫1</v>
      </c>
      <c r="H11">
        <f>VLOOKUP(G11,Reference1!C:E,3,FALSE)</f>
        <v>579</v>
      </c>
      <c r="I11" s="29"/>
      <c r="BK11" t="s">
        <v>250</v>
      </c>
    </row>
    <row r="12" spans="1:65">
      <c r="A12" s="2">
        <v>8</v>
      </c>
      <c r="B12">
        <v>8</v>
      </c>
      <c r="C12" s="14" t="s">
        <v>104</v>
      </c>
      <c r="D12">
        <v>2</v>
      </c>
      <c r="E12" t="str">
        <f t="shared" si="0"/>
        <v>紫2 - Lv2</v>
      </c>
      <c r="G12" t="str">
        <f t="shared" si="1"/>
        <v>紫2</v>
      </c>
      <c r="H12">
        <f>VLOOKUP(G12,Reference1!C:E,3,FALSE)</f>
        <v>521.1</v>
      </c>
      <c r="I12" s="29"/>
      <c r="K12" t="s">
        <v>161</v>
      </c>
      <c r="BM12" t="s">
        <v>254</v>
      </c>
    </row>
    <row r="13" spans="1:65">
      <c r="A13" s="2">
        <v>9</v>
      </c>
      <c r="B13">
        <v>9</v>
      </c>
      <c r="C13" s="13" t="s">
        <v>49</v>
      </c>
      <c r="D13" s="7">
        <v>3</v>
      </c>
      <c r="E13" t="str">
        <f t="shared" si="0"/>
        <v>橙1 - Lv3</v>
      </c>
      <c r="G13" t="str">
        <f t="shared" si="1"/>
        <v>橙3</v>
      </c>
      <c r="H13">
        <f>VLOOKUP(G13,Reference1!C:E,3,FALSE)</f>
        <v>314.40000000000003</v>
      </c>
      <c r="I13" s="29"/>
      <c r="K13" t="s">
        <v>163</v>
      </c>
    </row>
    <row r="14" spans="1:65">
      <c r="A14" s="2">
        <v>10</v>
      </c>
      <c r="B14">
        <v>10</v>
      </c>
      <c r="C14" s="14" t="s">
        <v>112</v>
      </c>
      <c r="D14" s="7">
        <v>1</v>
      </c>
      <c r="E14" t="str">
        <f t="shared" si="0"/>
        <v>紫3 - Lv1</v>
      </c>
      <c r="F14" s="28" t="s">
        <v>183</v>
      </c>
      <c r="G14" t="str">
        <f t="shared" si="1"/>
        <v>紫1</v>
      </c>
      <c r="H14">
        <f>VLOOKUP(G14,Reference1!C:E,3,FALSE)</f>
        <v>579</v>
      </c>
      <c r="I14" s="29"/>
      <c r="K14" t="s">
        <v>164</v>
      </c>
    </row>
    <row r="15" spans="1:65">
      <c r="A15" s="11">
        <v>11</v>
      </c>
      <c r="B15">
        <v>11</v>
      </c>
      <c r="C15" s="14" t="s">
        <v>112</v>
      </c>
      <c r="D15" s="7">
        <v>2</v>
      </c>
      <c r="E15" t="str">
        <f t="shared" si="0"/>
        <v>紫3 - Lv2</v>
      </c>
      <c r="F15" s="28"/>
      <c r="G15" t="str">
        <f t="shared" si="1"/>
        <v>紫2</v>
      </c>
      <c r="H15">
        <f>VLOOKUP(G15,Reference1!C:E,3,FALSE)</f>
        <v>521.1</v>
      </c>
      <c r="I15" s="29"/>
    </row>
    <row r="16" spans="1:65">
      <c r="A16" s="11">
        <v>12</v>
      </c>
      <c r="B16">
        <v>12</v>
      </c>
      <c r="C16" s="14" t="s">
        <v>112</v>
      </c>
      <c r="D16" s="7">
        <v>3</v>
      </c>
      <c r="E16" t="str">
        <f t="shared" si="0"/>
        <v>紫3 - Lv3</v>
      </c>
      <c r="F16" s="28"/>
      <c r="G16" t="str">
        <f t="shared" si="1"/>
        <v>紫3</v>
      </c>
      <c r="H16">
        <f>VLOOKUP(G16,Reference1!C:E,3,FALSE)</f>
        <v>463.20000000000005</v>
      </c>
      <c r="I16" s="29"/>
    </row>
    <row r="17" spans="1:21">
      <c r="A17" s="11">
        <v>13</v>
      </c>
      <c r="B17">
        <v>13</v>
      </c>
      <c r="C17" s="14" t="s">
        <v>113</v>
      </c>
      <c r="D17" s="7">
        <v>1</v>
      </c>
      <c r="E17" t="str">
        <f t="shared" si="0"/>
        <v>紫4 - Lv1</v>
      </c>
      <c r="F17" s="28"/>
      <c r="G17" t="str">
        <f t="shared" si="1"/>
        <v>紫1</v>
      </c>
      <c r="H17">
        <f>VLOOKUP(G17,Reference1!C:E,3,FALSE)</f>
        <v>579</v>
      </c>
      <c r="I17" s="29"/>
    </row>
    <row r="18" spans="1:21">
      <c r="A18" s="11">
        <v>14</v>
      </c>
      <c r="B18">
        <v>14</v>
      </c>
      <c r="C18" s="14" t="s">
        <v>113</v>
      </c>
      <c r="D18" s="7">
        <v>2</v>
      </c>
      <c r="E18" t="str">
        <f t="shared" si="0"/>
        <v>紫4 - Lv2</v>
      </c>
      <c r="F18" s="28"/>
      <c r="G18" t="str">
        <f t="shared" si="1"/>
        <v>紫2</v>
      </c>
      <c r="H18">
        <f>VLOOKUP(G18,Reference1!C:E,3,FALSE)</f>
        <v>521.1</v>
      </c>
      <c r="I18" s="29"/>
      <c r="K18" t="s">
        <v>165</v>
      </c>
    </row>
    <row r="19" spans="1:21">
      <c r="A19" s="11">
        <v>15</v>
      </c>
      <c r="B19">
        <v>15</v>
      </c>
      <c r="C19" s="14" t="s">
        <v>113</v>
      </c>
      <c r="D19" s="7">
        <v>3</v>
      </c>
      <c r="E19" t="str">
        <f t="shared" si="0"/>
        <v>紫4 - Lv3</v>
      </c>
      <c r="F19" s="28"/>
      <c r="G19" t="str">
        <f t="shared" si="1"/>
        <v>紫3</v>
      </c>
      <c r="H19">
        <f>VLOOKUP(G19,Reference1!C:E,3,FALSE)</f>
        <v>463.20000000000005</v>
      </c>
      <c r="I19" s="29"/>
      <c r="K19" t="s">
        <v>162</v>
      </c>
    </row>
    <row r="20" spans="1:21">
      <c r="A20" s="2">
        <v>16</v>
      </c>
      <c r="B20">
        <v>16</v>
      </c>
      <c r="C20" s="13" t="s">
        <v>50</v>
      </c>
      <c r="D20" s="7">
        <v>3</v>
      </c>
      <c r="E20" t="str">
        <f t="shared" si="0"/>
        <v>橙2 - Lv3</v>
      </c>
      <c r="G20" t="str">
        <f t="shared" si="1"/>
        <v>橙3</v>
      </c>
      <c r="H20">
        <f>VLOOKUP(G20,Reference1!C:E,3,FALSE)</f>
        <v>314.40000000000003</v>
      </c>
      <c r="I20" s="29"/>
      <c r="K20" t="s">
        <v>166</v>
      </c>
    </row>
    <row r="21" spans="1:21">
      <c r="A21" s="2">
        <v>17</v>
      </c>
      <c r="B21">
        <v>17</v>
      </c>
      <c r="C21" s="14" t="s">
        <v>51</v>
      </c>
      <c r="D21" s="7">
        <v>3</v>
      </c>
      <c r="E21" t="str">
        <f t="shared" si="0"/>
        <v>紫1 - Lv3</v>
      </c>
      <c r="G21" t="str">
        <f t="shared" si="1"/>
        <v>紫3</v>
      </c>
      <c r="H21">
        <f>VLOOKUP(G21,Reference1!C:E,3,FALSE)</f>
        <v>463.20000000000005</v>
      </c>
      <c r="I21" s="29"/>
    </row>
    <row r="22" spans="1:21">
      <c r="A22" s="2">
        <v>18</v>
      </c>
      <c r="B22">
        <v>18</v>
      </c>
      <c r="C22" s="14" t="s">
        <v>104</v>
      </c>
      <c r="D22" s="7">
        <v>3</v>
      </c>
      <c r="E22" t="str">
        <f t="shared" si="0"/>
        <v>紫2 - Lv3</v>
      </c>
      <c r="G22" t="str">
        <f t="shared" si="1"/>
        <v>紫3</v>
      </c>
      <c r="H22">
        <f>VLOOKUP(G22,Reference1!C:E,3,FALSE)</f>
        <v>463.20000000000005</v>
      </c>
      <c r="I22" s="29"/>
    </row>
    <row r="23" spans="1:21">
      <c r="A23" s="2">
        <v>19</v>
      </c>
      <c r="B23">
        <v>19</v>
      </c>
      <c r="C23" s="13" t="s">
        <v>49</v>
      </c>
      <c r="D23" s="7">
        <v>4</v>
      </c>
      <c r="E23" t="str">
        <f t="shared" ref="E23:E34" si="2">C23&amp;" - " &amp;"Lv"&amp;D23</f>
        <v>橙1 - Lv4</v>
      </c>
      <c r="G23" t="str">
        <f t="shared" ref="G23:G39" si="3">TEXT(SUBSTITUTE(C23,RIGHT(C23,1),"")&amp;D23,0)</f>
        <v>橙4</v>
      </c>
      <c r="H23">
        <f>VLOOKUP(G23,Reference1!C:E,3,FALSE)</f>
        <v>793</v>
      </c>
      <c r="I23" s="30" t="s">
        <v>158</v>
      </c>
    </row>
    <row r="24" spans="1:21">
      <c r="A24" s="2">
        <v>20</v>
      </c>
      <c r="B24">
        <v>20</v>
      </c>
      <c r="C24" s="13" t="s">
        <v>50</v>
      </c>
      <c r="D24" s="7">
        <v>4</v>
      </c>
      <c r="E24" t="str">
        <f t="shared" si="2"/>
        <v>橙2 - Lv4</v>
      </c>
      <c r="G24" t="str">
        <f t="shared" si="3"/>
        <v>橙4</v>
      </c>
      <c r="H24">
        <f>VLOOKUP(G24,Reference1!C:E,3,FALSE)</f>
        <v>793</v>
      </c>
      <c r="I24" s="30"/>
    </row>
    <row r="25" spans="1:21">
      <c r="A25" s="11">
        <v>21</v>
      </c>
      <c r="B25">
        <v>21</v>
      </c>
      <c r="C25" s="13" t="s">
        <v>49</v>
      </c>
      <c r="D25" s="7">
        <v>5</v>
      </c>
      <c r="E25" t="str">
        <f t="shared" si="2"/>
        <v>橙1 - Lv5</v>
      </c>
      <c r="G25" t="str">
        <f t="shared" si="3"/>
        <v>橙5</v>
      </c>
      <c r="H25">
        <f>VLOOKUP(G25,Reference1!C:E,3,FALSE)</f>
        <v>713.7</v>
      </c>
      <c r="I25" s="30"/>
    </row>
    <row r="26" spans="1:21">
      <c r="A26" s="11">
        <v>22</v>
      </c>
      <c r="B26">
        <v>22</v>
      </c>
      <c r="C26" s="13" t="s">
        <v>50</v>
      </c>
      <c r="D26" s="7">
        <v>5</v>
      </c>
      <c r="E26" t="str">
        <f t="shared" si="2"/>
        <v>橙2 - Lv5</v>
      </c>
      <c r="G26" t="str">
        <f t="shared" si="3"/>
        <v>橙5</v>
      </c>
      <c r="H26">
        <f>VLOOKUP(G26,Reference1!C:E,3,FALSE)</f>
        <v>713.7</v>
      </c>
      <c r="I26" s="30"/>
    </row>
    <row r="27" spans="1:21">
      <c r="A27" s="11">
        <v>23</v>
      </c>
      <c r="B27">
        <v>23</v>
      </c>
      <c r="C27" s="14" t="s">
        <v>51</v>
      </c>
      <c r="D27" s="7">
        <v>4</v>
      </c>
      <c r="E27" t="str">
        <f t="shared" si="2"/>
        <v>紫1 - Lv4</v>
      </c>
      <c r="G27" t="str">
        <f t="shared" si="3"/>
        <v>紫4</v>
      </c>
      <c r="H27">
        <f>VLOOKUP(G27,Reference1!C:E,3,FALSE)</f>
        <v>1179</v>
      </c>
      <c r="I27" s="30"/>
    </row>
    <row r="28" spans="1:21">
      <c r="A28" s="11">
        <v>24</v>
      </c>
      <c r="B28">
        <v>24</v>
      </c>
      <c r="C28" s="14" t="s">
        <v>51</v>
      </c>
      <c r="D28" s="7">
        <v>5</v>
      </c>
      <c r="E28" t="str">
        <f t="shared" si="2"/>
        <v>紫1 - Lv5</v>
      </c>
      <c r="G28" t="str">
        <f t="shared" si="3"/>
        <v>紫5</v>
      </c>
      <c r="H28">
        <f>VLOOKUP(G28,Reference1!C:E,3,FALSE)</f>
        <v>1061.1000000000001</v>
      </c>
      <c r="I28" s="30"/>
    </row>
    <row r="29" spans="1:21">
      <c r="A29" s="11">
        <v>25</v>
      </c>
      <c r="B29">
        <v>25</v>
      </c>
      <c r="C29" s="14" t="s">
        <v>104</v>
      </c>
      <c r="D29" s="7">
        <v>4</v>
      </c>
      <c r="E29" t="str">
        <f t="shared" si="2"/>
        <v>紫2 - Lv4</v>
      </c>
      <c r="G29" t="str">
        <f t="shared" si="3"/>
        <v>紫4</v>
      </c>
      <c r="H29">
        <f>VLOOKUP(G29,Reference1!C:E,3,FALSE)</f>
        <v>1179</v>
      </c>
      <c r="I29" s="30"/>
      <c r="N29" t="s">
        <v>131</v>
      </c>
    </row>
    <row r="30" spans="1:21">
      <c r="A30" s="2">
        <v>26</v>
      </c>
      <c r="B30">
        <v>26</v>
      </c>
      <c r="C30" s="14" t="s">
        <v>104</v>
      </c>
      <c r="D30" s="7">
        <v>5</v>
      </c>
      <c r="E30" t="str">
        <f t="shared" si="2"/>
        <v>紫2 - Lv5</v>
      </c>
      <c r="G30" t="str">
        <f t="shared" si="3"/>
        <v>紫5</v>
      </c>
      <c r="H30">
        <f>VLOOKUP(G30,Reference1!C:E,3,FALSE)</f>
        <v>1061.1000000000001</v>
      </c>
      <c r="I30" s="30"/>
      <c r="K30" t="s">
        <v>168</v>
      </c>
      <c r="N30" t="s">
        <v>49</v>
      </c>
      <c r="O30" t="s">
        <v>50</v>
      </c>
      <c r="P30" t="s">
        <v>51</v>
      </c>
      <c r="Q30" t="s">
        <v>104</v>
      </c>
      <c r="R30" t="s">
        <v>112</v>
      </c>
      <c r="S30" t="s">
        <v>113</v>
      </c>
      <c r="T30" t="s">
        <v>129</v>
      </c>
      <c r="U30" t="s">
        <v>105</v>
      </c>
    </row>
    <row r="31" spans="1:21">
      <c r="A31" s="2">
        <v>27</v>
      </c>
      <c r="B31">
        <v>27</v>
      </c>
      <c r="C31" s="14" t="s">
        <v>112</v>
      </c>
      <c r="D31" s="7">
        <v>4</v>
      </c>
      <c r="E31" t="str">
        <f t="shared" si="2"/>
        <v>紫3 - Lv4</v>
      </c>
      <c r="G31" t="str">
        <f t="shared" si="3"/>
        <v>紫4</v>
      </c>
      <c r="H31">
        <f>VLOOKUP(G31,Reference1!C:E,3,FALSE)</f>
        <v>1179</v>
      </c>
      <c r="I31" s="30"/>
      <c r="K31" t="s">
        <v>169</v>
      </c>
      <c r="M31" s="40" t="s">
        <v>157</v>
      </c>
      <c r="N31" s="13" t="s">
        <v>132</v>
      </c>
      <c r="O31" s="13" t="s">
        <v>132</v>
      </c>
      <c r="P31" s="14" t="s">
        <v>132</v>
      </c>
      <c r="Q31" s="14" t="s">
        <v>132</v>
      </c>
      <c r="R31" s="14" t="s">
        <v>132</v>
      </c>
      <c r="S31" s="14" t="s">
        <v>132</v>
      </c>
      <c r="T31" s="7" t="s">
        <v>132</v>
      </c>
      <c r="U31" t="s">
        <v>132</v>
      </c>
    </row>
    <row r="32" spans="1:21">
      <c r="A32" s="2">
        <v>28</v>
      </c>
      <c r="B32">
        <v>28</v>
      </c>
      <c r="C32" s="14" t="s">
        <v>112</v>
      </c>
      <c r="D32">
        <v>5</v>
      </c>
      <c r="E32" t="str">
        <f t="shared" si="2"/>
        <v>紫3 - Lv5</v>
      </c>
      <c r="G32" t="str">
        <f t="shared" si="3"/>
        <v>紫5</v>
      </c>
      <c r="H32">
        <f>VLOOKUP(G32,Reference1!C:E,3,FALSE)</f>
        <v>1061.1000000000001</v>
      </c>
      <c r="I32" s="30"/>
      <c r="K32" t="s">
        <v>170</v>
      </c>
      <c r="M32" s="40"/>
      <c r="N32" s="13" t="s">
        <v>133</v>
      </c>
      <c r="O32" s="13" t="s">
        <v>133</v>
      </c>
      <c r="P32" s="14" t="s">
        <v>133</v>
      </c>
      <c r="Q32" s="14" t="s">
        <v>133</v>
      </c>
      <c r="R32" s="14" t="s">
        <v>133</v>
      </c>
      <c r="S32" s="14" t="s">
        <v>133</v>
      </c>
      <c r="T32" s="7" t="s">
        <v>133</v>
      </c>
      <c r="U32" t="s">
        <v>133</v>
      </c>
    </row>
    <row r="33" spans="1:67">
      <c r="A33" s="2">
        <v>29</v>
      </c>
      <c r="B33">
        <v>29</v>
      </c>
      <c r="C33" s="14" t="s">
        <v>113</v>
      </c>
      <c r="D33">
        <v>4</v>
      </c>
      <c r="E33" t="str">
        <f t="shared" si="2"/>
        <v>紫4 - Lv4</v>
      </c>
      <c r="G33" t="str">
        <f t="shared" si="3"/>
        <v>紫4</v>
      </c>
      <c r="H33">
        <f>VLOOKUP(G33,Reference1!C:E,3,FALSE)</f>
        <v>1179</v>
      </c>
      <c r="I33" s="30"/>
      <c r="M33" s="40"/>
      <c r="N33" s="13" t="s">
        <v>134</v>
      </c>
      <c r="O33" s="13" t="s">
        <v>134</v>
      </c>
      <c r="P33" s="14" t="s">
        <v>134</v>
      </c>
      <c r="Q33" s="14" t="s">
        <v>134</v>
      </c>
      <c r="R33" s="14" t="s">
        <v>134</v>
      </c>
      <c r="S33" s="14" t="s">
        <v>134</v>
      </c>
      <c r="T33" s="7" t="s">
        <v>134</v>
      </c>
      <c r="U33" t="s">
        <v>134</v>
      </c>
    </row>
    <row r="34" spans="1:67">
      <c r="A34" s="2">
        <v>30</v>
      </c>
      <c r="B34">
        <v>30</v>
      </c>
      <c r="C34" s="14" t="s">
        <v>113</v>
      </c>
      <c r="D34">
        <v>5</v>
      </c>
      <c r="E34" t="str">
        <f t="shared" si="2"/>
        <v>紫4 - Lv5</v>
      </c>
      <c r="G34" t="str">
        <f t="shared" si="3"/>
        <v>紫5</v>
      </c>
      <c r="H34">
        <f>VLOOKUP(G34,Reference1!C:E,3,FALSE)</f>
        <v>1061.1000000000001</v>
      </c>
      <c r="I34" s="30"/>
      <c r="M34" s="40" t="s">
        <v>158</v>
      </c>
      <c r="N34" s="13" t="s">
        <v>135</v>
      </c>
      <c r="O34" s="13" t="s">
        <v>135</v>
      </c>
      <c r="P34" s="14" t="s">
        <v>135</v>
      </c>
      <c r="Q34" s="14" t="s">
        <v>135</v>
      </c>
      <c r="R34" s="14" t="s">
        <v>135</v>
      </c>
      <c r="S34" s="14" t="s">
        <v>135</v>
      </c>
      <c r="T34" s="7" t="s">
        <v>135</v>
      </c>
      <c r="U34" t="s">
        <v>135</v>
      </c>
    </row>
    <row r="35" spans="1:67">
      <c r="A35" s="11">
        <v>31</v>
      </c>
      <c r="B35">
        <v>31</v>
      </c>
      <c r="C35" s="13" t="s">
        <v>49</v>
      </c>
      <c r="D35">
        <v>6</v>
      </c>
      <c r="E35" t="str">
        <f t="shared" ref="E35:E40" si="4">C35&amp;" - " &amp;"Lv"&amp;D35</f>
        <v>橙1 - Lv6</v>
      </c>
      <c r="G35" t="str">
        <f t="shared" si="3"/>
        <v>橙6</v>
      </c>
      <c r="H35">
        <f>VLOOKUP(G35,Reference1!C:E,3,FALSE)</f>
        <v>634.40000000000009</v>
      </c>
      <c r="I35" s="30"/>
      <c r="M35" s="40"/>
      <c r="N35" s="13" t="s">
        <v>136</v>
      </c>
      <c r="O35" s="13" t="s">
        <v>136</v>
      </c>
      <c r="P35" s="14" t="s">
        <v>136</v>
      </c>
      <c r="Q35" s="14" t="s">
        <v>136</v>
      </c>
      <c r="R35" s="14" t="s">
        <v>136</v>
      </c>
      <c r="S35" s="14" t="s">
        <v>136</v>
      </c>
      <c r="T35" s="7" t="s">
        <v>136</v>
      </c>
      <c r="U35" t="s">
        <v>136</v>
      </c>
    </row>
    <row r="36" spans="1:67">
      <c r="A36" s="11">
        <v>32</v>
      </c>
      <c r="B36">
        <v>32</v>
      </c>
      <c r="C36" s="13" t="s">
        <v>50</v>
      </c>
      <c r="D36">
        <v>6</v>
      </c>
      <c r="E36" t="str">
        <f t="shared" si="4"/>
        <v>橙2 - Lv6</v>
      </c>
      <c r="G36" t="str">
        <f t="shared" si="3"/>
        <v>橙6</v>
      </c>
      <c r="H36">
        <f>VLOOKUP(G36,Reference1!C:E,3,FALSE)</f>
        <v>634.40000000000009</v>
      </c>
      <c r="I36" s="30"/>
      <c r="K36" t="s">
        <v>171</v>
      </c>
      <c r="M36" s="40"/>
      <c r="N36" s="13" t="s">
        <v>137</v>
      </c>
      <c r="O36" s="13" t="s">
        <v>137</v>
      </c>
      <c r="P36" s="14" t="s">
        <v>137</v>
      </c>
      <c r="Q36" s="14" t="s">
        <v>137</v>
      </c>
      <c r="R36" s="14" t="s">
        <v>137</v>
      </c>
      <c r="S36" s="14" t="s">
        <v>137</v>
      </c>
      <c r="T36" s="7" t="s">
        <v>137</v>
      </c>
      <c r="U36" t="s">
        <v>137</v>
      </c>
    </row>
    <row r="37" spans="1:67">
      <c r="A37" s="11">
        <v>33</v>
      </c>
      <c r="B37">
        <v>33</v>
      </c>
      <c r="C37" s="14" t="s">
        <v>51</v>
      </c>
      <c r="D37">
        <v>6</v>
      </c>
      <c r="E37" t="str">
        <f t="shared" si="4"/>
        <v>紫1 - Lv6</v>
      </c>
      <c r="G37" t="str">
        <f t="shared" si="3"/>
        <v>紫6</v>
      </c>
      <c r="H37">
        <f>VLOOKUP(G37,Reference1!C:E,3,FALSE)</f>
        <v>943.2</v>
      </c>
      <c r="I37" s="30"/>
      <c r="K37" t="s">
        <v>172</v>
      </c>
      <c r="M37" s="40" t="s">
        <v>159</v>
      </c>
      <c r="N37" s="13" t="s">
        <v>138</v>
      </c>
      <c r="O37" s="13" t="s">
        <v>138</v>
      </c>
      <c r="P37" s="14" t="s">
        <v>138</v>
      </c>
      <c r="Q37" s="14" t="s">
        <v>138</v>
      </c>
      <c r="R37" s="14" t="s">
        <v>138</v>
      </c>
      <c r="S37" s="14" t="s">
        <v>138</v>
      </c>
      <c r="T37" s="7" t="s">
        <v>138</v>
      </c>
      <c r="U37" t="s">
        <v>138</v>
      </c>
    </row>
    <row r="38" spans="1:67">
      <c r="A38" s="11">
        <v>34</v>
      </c>
      <c r="B38">
        <v>34</v>
      </c>
      <c r="C38" s="14" t="s">
        <v>104</v>
      </c>
      <c r="D38">
        <v>6</v>
      </c>
      <c r="E38" t="str">
        <f t="shared" si="4"/>
        <v>紫2 - Lv6</v>
      </c>
      <c r="G38" t="str">
        <f t="shared" si="3"/>
        <v>紫6</v>
      </c>
      <c r="H38">
        <f>VLOOKUP(G38,Reference1!C:E,3,FALSE)</f>
        <v>943.2</v>
      </c>
      <c r="I38" s="30"/>
      <c r="K38" t="s">
        <v>173</v>
      </c>
      <c r="M38" s="40"/>
      <c r="N38" s="13" t="s">
        <v>139</v>
      </c>
      <c r="O38" s="13" t="s">
        <v>139</v>
      </c>
      <c r="P38" s="14" t="s">
        <v>139</v>
      </c>
      <c r="Q38" s="14" t="s">
        <v>139</v>
      </c>
      <c r="R38" s="14" t="s">
        <v>139</v>
      </c>
      <c r="S38" s="14" t="s">
        <v>139</v>
      </c>
      <c r="T38" s="7" t="s">
        <v>139</v>
      </c>
      <c r="U38" t="s">
        <v>139</v>
      </c>
    </row>
    <row r="39" spans="1:67">
      <c r="A39" s="11">
        <v>35</v>
      </c>
      <c r="B39">
        <v>35</v>
      </c>
      <c r="C39" s="14" t="s">
        <v>112</v>
      </c>
      <c r="D39">
        <v>6</v>
      </c>
      <c r="E39" t="str">
        <f t="shared" si="4"/>
        <v>紫3 - Lv6</v>
      </c>
      <c r="G39" t="str">
        <f t="shared" si="3"/>
        <v>紫6</v>
      </c>
      <c r="H39">
        <f>VLOOKUP(G39,Reference1!C:E,3,FALSE)</f>
        <v>943.2</v>
      </c>
      <c r="I39" s="30"/>
      <c r="M39" s="40"/>
      <c r="N39" s="13" t="s">
        <v>140</v>
      </c>
      <c r="O39" s="13" t="s">
        <v>140</v>
      </c>
      <c r="P39" s="14" t="s">
        <v>140</v>
      </c>
      <c r="Q39" s="14" t="s">
        <v>140</v>
      </c>
      <c r="R39" s="14" t="s">
        <v>140</v>
      </c>
      <c r="S39" s="14" t="s">
        <v>140</v>
      </c>
      <c r="T39" s="7" t="s">
        <v>140</v>
      </c>
      <c r="U39" t="s">
        <v>140</v>
      </c>
    </row>
    <row r="40" spans="1:67">
      <c r="A40" s="2">
        <v>36</v>
      </c>
      <c r="B40">
        <v>36</v>
      </c>
      <c r="C40" s="14" t="s">
        <v>113</v>
      </c>
      <c r="D40">
        <v>6</v>
      </c>
      <c r="E40" t="str">
        <f t="shared" si="4"/>
        <v>紫4 - Lv6</v>
      </c>
      <c r="G40" t="str">
        <f t="shared" ref="G40:G42" si="5">TEXT(SUBSTITUTE(C40,RIGHT(C40,1),"")&amp;D40,0)</f>
        <v>紫6</v>
      </c>
      <c r="H40">
        <f>VLOOKUP(G40,Reference1!C:E,3,FALSE)</f>
        <v>943.2</v>
      </c>
      <c r="I40" s="30"/>
      <c r="M40" s="41" t="s">
        <v>160</v>
      </c>
      <c r="N40" s="13" t="s">
        <v>141</v>
      </c>
      <c r="O40" s="13" t="s">
        <v>141</v>
      </c>
      <c r="P40" s="14" t="s">
        <v>141</v>
      </c>
      <c r="Q40" s="14" t="s">
        <v>141</v>
      </c>
      <c r="R40" s="14" t="s">
        <v>141</v>
      </c>
      <c r="S40" s="14" t="s">
        <v>141</v>
      </c>
      <c r="T40" s="7" t="s">
        <v>141</v>
      </c>
      <c r="U40" t="s">
        <v>141</v>
      </c>
      <c r="BK40" t="s">
        <v>256</v>
      </c>
    </row>
    <row r="41" spans="1:67">
      <c r="A41" s="2">
        <v>37</v>
      </c>
      <c r="B41">
        <v>37</v>
      </c>
      <c r="C41" s="13" t="s">
        <v>49</v>
      </c>
      <c r="D41">
        <v>7</v>
      </c>
      <c r="E41" t="str">
        <f t="shared" ref="E41:E57" si="6">C41&amp;" - " &amp;"Lv"&amp;D41</f>
        <v>橙1 - Lv7</v>
      </c>
      <c r="G41" t="str">
        <f t="shared" si="5"/>
        <v>橙7</v>
      </c>
      <c r="H41">
        <f>VLOOKUP(G41,Reference1!C:E,3,FALSE)</f>
        <v>1293</v>
      </c>
      <c r="I41" s="26" t="s">
        <v>159</v>
      </c>
      <c r="BK41" t="s">
        <v>257</v>
      </c>
    </row>
    <row r="42" spans="1:67">
      <c r="A42" s="2">
        <v>38</v>
      </c>
      <c r="B42">
        <v>38</v>
      </c>
      <c r="C42" s="13" t="s">
        <v>50</v>
      </c>
      <c r="D42">
        <v>7</v>
      </c>
      <c r="E42" t="str">
        <f t="shared" si="6"/>
        <v>橙2 - Lv7</v>
      </c>
      <c r="G42" t="str">
        <f t="shared" si="5"/>
        <v>橙7</v>
      </c>
      <c r="H42">
        <f>VLOOKUP(G42,Reference1!C:E,3,FALSE)</f>
        <v>1293</v>
      </c>
      <c r="I42" s="26"/>
      <c r="BK42" s="48" t="s">
        <v>259</v>
      </c>
      <c r="BL42" s="48"/>
      <c r="BM42" s="48"/>
      <c r="BN42" s="48"/>
    </row>
    <row r="43" spans="1:67">
      <c r="A43" s="2">
        <v>39</v>
      </c>
      <c r="B43">
        <v>39</v>
      </c>
      <c r="C43" s="13" t="s">
        <v>49</v>
      </c>
      <c r="D43">
        <v>8</v>
      </c>
      <c r="E43" t="str">
        <f t="shared" si="6"/>
        <v>橙1 - Lv8</v>
      </c>
      <c r="G43" t="str">
        <f t="shared" ref="G43:G57" si="7">TEXT(SUBSTITUTE(C43,RIGHT(C43,1),"")&amp;D43,0)</f>
        <v>橙8</v>
      </c>
      <c r="H43">
        <f>VLOOKUP(G43,Reference1!C:E,3,FALSE)</f>
        <v>1163.7</v>
      </c>
      <c r="I43" s="26"/>
      <c r="BK43" t="s">
        <v>260</v>
      </c>
      <c r="BO43" t="s">
        <v>261</v>
      </c>
    </row>
    <row r="44" spans="1:67">
      <c r="A44" s="2">
        <v>40</v>
      </c>
      <c r="B44">
        <v>40</v>
      </c>
      <c r="C44" s="13" t="s">
        <v>50</v>
      </c>
      <c r="D44">
        <v>8</v>
      </c>
      <c r="E44" t="str">
        <f t="shared" si="6"/>
        <v>橙2 - Lv8</v>
      </c>
      <c r="G44" t="str">
        <f t="shared" si="7"/>
        <v>橙8</v>
      </c>
      <c r="H44">
        <f>VLOOKUP(G44,Reference1!C:E,3,FALSE)</f>
        <v>1163.7</v>
      </c>
      <c r="I44" s="26"/>
      <c r="BK44" t="s">
        <v>258</v>
      </c>
    </row>
    <row r="45" spans="1:67">
      <c r="A45" s="11">
        <v>41</v>
      </c>
      <c r="B45">
        <v>41</v>
      </c>
      <c r="C45" s="14" t="s">
        <v>51</v>
      </c>
      <c r="D45">
        <v>7</v>
      </c>
      <c r="E45" t="str">
        <f t="shared" si="6"/>
        <v>紫1 - Lv7</v>
      </c>
      <c r="G45" t="str">
        <f t="shared" si="7"/>
        <v>紫7</v>
      </c>
      <c r="H45">
        <f>VLOOKUP(G45,Reference1!C:E,3,FALSE)</f>
        <v>2379</v>
      </c>
      <c r="I45" s="26"/>
    </row>
    <row r="46" spans="1:67">
      <c r="A46" s="11">
        <v>42</v>
      </c>
      <c r="B46">
        <v>42</v>
      </c>
      <c r="C46" s="14" t="s">
        <v>51</v>
      </c>
      <c r="D46">
        <v>8</v>
      </c>
      <c r="E46" t="str">
        <f t="shared" si="6"/>
        <v>紫1 - Lv8</v>
      </c>
      <c r="G46" t="str">
        <f t="shared" si="7"/>
        <v>紫8</v>
      </c>
      <c r="H46">
        <f>VLOOKUP(G46,Reference1!C:E,3,FALSE)</f>
        <v>2141.1</v>
      </c>
      <c r="I46" s="26"/>
    </row>
    <row r="47" spans="1:67">
      <c r="A47" s="11">
        <v>43</v>
      </c>
      <c r="B47">
        <v>43</v>
      </c>
      <c r="C47" s="14" t="s">
        <v>104</v>
      </c>
      <c r="D47">
        <v>7</v>
      </c>
      <c r="E47" t="str">
        <f t="shared" si="6"/>
        <v>紫2 - Lv7</v>
      </c>
      <c r="G47" t="str">
        <f t="shared" si="7"/>
        <v>紫7</v>
      </c>
      <c r="H47">
        <f>VLOOKUP(G47,Reference1!C:E,3,FALSE)</f>
        <v>2379</v>
      </c>
      <c r="I47" s="26"/>
    </row>
    <row r="48" spans="1:67">
      <c r="A48" s="11">
        <v>44</v>
      </c>
      <c r="B48">
        <v>44</v>
      </c>
      <c r="C48" s="14" t="s">
        <v>104</v>
      </c>
      <c r="D48">
        <v>8</v>
      </c>
      <c r="E48" t="str">
        <f t="shared" si="6"/>
        <v>紫2 - Lv8</v>
      </c>
      <c r="G48" t="str">
        <f t="shared" si="7"/>
        <v>紫8</v>
      </c>
      <c r="H48">
        <f>VLOOKUP(G48,Reference1!C:E,3,FALSE)</f>
        <v>2141.1</v>
      </c>
      <c r="I48" s="26"/>
      <c r="K48" t="s">
        <v>174</v>
      </c>
    </row>
    <row r="49" spans="1:11">
      <c r="A49" s="11">
        <v>45</v>
      </c>
      <c r="B49">
        <v>45</v>
      </c>
      <c r="C49" s="14" t="s">
        <v>112</v>
      </c>
      <c r="D49">
        <v>7</v>
      </c>
      <c r="E49" t="str">
        <f t="shared" si="6"/>
        <v>紫3 - Lv7</v>
      </c>
      <c r="G49" t="str">
        <f t="shared" si="7"/>
        <v>紫7</v>
      </c>
      <c r="H49">
        <f>VLOOKUP(G49,Reference1!C:E,3,FALSE)</f>
        <v>2379</v>
      </c>
      <c r="I49" s="26"/>
      <c r="K49" t="s">
        <v>175</v>
      </c>
    </row>
    <row r="50" spans="1:11">
      <c r="A50" s="2">
        <v>46</v>
      </c>
      <c r="B50">
        <v>46</v>
      </c>
      <c r="C50" s="14" t="s">
        <v>112</v>
      </c>
      <c r="D50">
        <v>8</v>
      </c>
      <c r="E50" t="str">
        <f t="shared" si="6"/>
        <v>紫3 - Lv8</v>
      </c>
      <c r="G50" t="str">
        <f t="shared" si="7"/>
        <v>紫8</v>
      </c>
      <c r="H50">
        <f>VLOOKUP(G50,Reference1!C:E,3,FALSE)</f>
        <v>2141.1</v>
      </c>
      <c r="I50" s="26"/>
      <c r="K50" t="s">
        <v>176</v>
      </c>
    </row>
    <row r="51" spans="1:11">
      <c r="A51" s="2">
        <v>47</v>
      </c>
      <c r="B51">
        <v>47</v>
      </c>
      <c r="C51" s="14" t="s">
        <v>113</v>
      </c>
      <c r="D51">
        <v>7</v>
      </c>
      <c r="E51" t="str">
        <f t="shared" si="6"/>
        <v>紫4 - Lv7</v>
      </c>
      <c r="G51" t="str">
        <f t="shared" si="7"/>
        <v>紫7</v>
      </c>
      <c r="H51">
        <f>VLOOKUP(G51,Reference1!C:E,3,FALSE)</f>
        <v>2379</v>
      </c>
      <c r="I51" s="26"/>
    </row>
    <row r="52" spans="1:11">
      <c r="A52" s="2">
        <v>48</v>
      </c>
      <c r="B52">
        <v>48</v>
      </c>
      <c r="C52" s="14" t="s">
        <v>113</v>
      </c>
      <c r="D52">
        <v>8</v>
      </c>
      <c r="E52" t="str">
        <f t="shared" si="6"/>
        <v>紫4 - Lv8</v>
      </c>
      <c r="G52" t="str">
        <f t="shared" si="7"/>
        <v>紫8</v>
      </c>
      <c r="H52">
        <f>VLOOKUP(G52,Reference1!C:E,3,FALSE)</f>
        <v>2141.1</v>
      </c>
      <c r="I52" s="26"/>
    </row>
    <row r="53" spans="1:11">
      <c r="A53" s="2">
        <v>49</v>
      </c>
      <c r="B53">
        <v>49</v>
      </c>
      <c r="C53" s="13" t="s">
        <v>49</v>
      </c>
      <c r="D53">
        <v>9</v>
      </c>
      <c r="E53" t="str">
        <f t="shared" si="6"/>
        <v>橙1 - Lv9</v>
      </c>
      <c r="G53" t="str">
        <f t="shared" si="7"/>
        <v>橙9</v>
      </c>
      <c r="H53">
        <f>VLOOKUP(G53,Reference1!C:E,3,FALSE)</f>
        <v>1034.4000000000001</v>
      </c>
      <c r="I53" s="26"/>
    </row>
    <row r="54" spans="1:11">
      <c r="A54" s="2">
        <v>50</v>
      </c>
      <c r="B54">
        <v>50</v>
      </c>
      <c r="C54" s="13" t="s">
        <v>50</v>
      </c>
      <c r="D54">
        <v>9</v>
      </c>
      <c r="E54" t="str">
        <f t="shared" si="6"/>
        <v>橙2 - Lv9</v>
      </c>
      <c r="G54" t="str">
        <f t="shared" si="7"/>
        <v>橙9</v>
      </c>
      <c r="H54">
        <f>VLOOKUP(G54,Reference1!C:E,3,FALSE)</f>
        <v>1034.4000000000001</v>
      </c>
      <c r="I54" s="26"/>
      <c r="K54" t="s">
        <v>177</v>
      </c>
    </row>
    <row r="55" spans="1:11">
      <c r="A55" s="11">
        <v>51</v>
      </c>
      <c r="B55">
        <v>51</v>
      </c>
      <c r="C55" s="14" t="s">
        <v>51</v>
      </c>
      <c r="D55">
        <v>9</v>
      </c>
      <c r="E55" t="str">
        <f t="shared" si="6"/>
        <v>紫1 - Lv9</v>
      </c>
      <c r="G55" t="str">
        <f t="shared" si="7"/>
        <v>紫9</v>
      </c>
      <c r="H55">
        <f>VLOOKUP(G55,Reference1!C:E,3,FALSE)</f>
        <v>1903.2</v>
      </c>
      <c r="I55" s="26"/>
      <c r="K55" t="s">
        <v>178</v>
      </c>
    </row>
    <row r="56" spans="1:11">
      <c r="A56" s="11">
        <v>52</v>
      </c>
      <c r="B56">
        <v>52</v>
      </c>
      <c r="C56" s="14" t="s">
        <v>104</v>
      </c>
      <c r="D56">
        <v>9</v>
      </c>
      <c r="E56" t="str">
        <f t="shared" si="6"/>
        <v>紫2 - Lv9</v>
      </c>
      <c r="G56" t="str">
        <f t="shared" si="7"/>
        <v>紫9</v>
      </c>
      <c r="H56">
        <f>VLOOKUP(G56,Reference1!C:E,3,FALSE)</f>
        <v>1903.2</v>
      </c>
      <c r="I56" s="26"/>
      <c r="K56" t="s">
        <v>179</v>
      </c>
    </row>
    <row r="57" spans="1:11">
      <c r="A57" s="11">
        <v>53</v>
      </c>
      <c r="B57">
        <v>53</v>
      </c>
      <c r="C57" s="14" t="s">
        <v>112</v>
      </c>
      <c r="D57">
        <v>9</v>
      </c>
      <c r="E57" t="str">
        <f t="shared" si="6"/>
        <v>紫3 - Lv9</v>
      </c>
      <c r="G57" t="str">
        <f t="shared" si="7"/>
        <v>紫9</v>
      </c>
      <c r="H57">
        <f>VLOOKUP(G57,Reference1!C:E,3,FALSE)</f>
        <v>1903.2</v>
      </c>
      <c r="I57" s="26"/>
    </row>
    <row r="58" spans="1:11">
      <c r="A58" s="11">
        <v>54</v>
      </c>
      <c r="B58">
        <v>54</v>
      </c>
      <c r="C58" s="14" t="s">
        <v>113</v>
      </c>
      <c r="D58">
        <v>9</v>
      </c>
      <c r="E58" t="str">
        <f t="shared" ref="E58:E64" si="8">C58&amp;" - " &amp;"Lv"&amp;D58</f>
        <v>紫4 - Lv9</v>
      </c>
      <c r="G58" t="str">
        <f t="shared" ref="G58:G64" si="9">TEXT(SUBSTITUTE(C58,RIGHT(C58,1),"")&amp;D58,0)</f>
        <v>紫9</v>
      </c>
      <c r="H58">
        <f>VLOOKUP(G58,Reference1!C:E,3,FALSE)</f>
        <v>1903.2</v>
      </c>
      <c r="I58" s="26"/>
    </row>
    <row r="59" spans="1:11">
      <c r="A59" s="11">
        <v>55</v>
      </c>
      <c r="B59">
        <v>55</v>
      </c>
      <c r="C59" s="13" t="s">
        <v>49</v>
      </c>
      <c r="D59">
        <v>10</v>
      </c>
      <c r="E59" t="str">
        <f t="shared" si="8"/>
        <v>橙1 - Lv10</v>
      </c>
      <c r="G59" t="str">
        <f t="shared" si="9"/>
        <v>橙10</v>
      </c>
      <c r="H59">
        <f>VLOOKUP(G59,Reference1!C:E,3,FALSE)</f>
        <v>2293</v>
      </c>
      <c r="I59" s="27" t="s">
        <v>160</v>
      </c>
    </row>
    <row r="60" spans="1:11">
      <c r="A60" s="2">
        <v>56</v>
      </c>
      <c r="B60">
        <v>56</v>
      </c>
      <c r="C60" s="13" t="s">
        <v>50</v>
      </c>
      <c r="D60">
        <v>10</v>
      </c>
      <c r="E60" t="str">
        <f t="shared" si="8"/>
        <v>橙2 - Lv10</v>
      </c>
      <c r="G60" t="str">
        <f t="shared" si="9"/>
        <v>橙10</v>
      </c>
      <c r="H60">
        <f>VLOOKUP(G60,Reference1!C:E,3,FALSE)</f>
        <v>2293</v>
      </c>
      <c r="I60" s="27"/>
    </row>
    <row r="61" spans="1:11">
      <c r="A61" s="2">
        <v>57</v>
      </c>
      <c r="B61">
        <v>57</v>
      </c>
      <c r="C61" s="14" t="s">
        <v>51</v>
      </c>
      <c r="D61">
        <v>10</v>
      </c>
      <c r="E61" t="str">
        <f t="shared" si="8"/>
        <v>紫1 - Lv10</v>
      </c>
      <c r="G61" t="str">
        <f t="shared" si="9"/>
        <v>紫10</v>
      </c>
      <c r="H61">
        <f>VLOOKUP(G61,Reference1!C:E,3,FALSE)</f>
        <v>3879</v>
      </c>
      <c r="I61" s="27"/>
    </row>
    <row r="62" spans="1:11">
      <c r="A62" s="2">
        <v>58</v>
      </c>
      <c r="B62">
        <v>58</v>
      </c>
      <c r="C62" s="14" t="s">
        <v>104</v>
      </c>
      <c r="D62">
        <v>10</v>
      </c>
      <c r="E62" t="str">
        <f t="shared" si="8"/>
        <v>紫2 - Lv10</v>
      </c>
      <c r="G62" t="str">
        <f t="shared" si="9"/>
        <v>紫10</v>
      </c>
      <c r="H62">
        <f>VLOOKUP(G62,Reference1!C:E,3,FALSE)</f>
        <v>3879</v>
      </c>
      <c r="I62" s="27"/>
      <c r="K62" t="s">
        <v>180</v>
      </c>
    </row>
    <row r="63" spans="1:11">
      <c r="A63" s="2">
        <v>59</v>
      </c>
      <c r="B63">
        <v>59</v>
      </c>
      <c r="C63" s="14" t="s">
        <v>112</v>
      </c>
      <c r="D63">
        <v>10</v>
      </c>
      <c r="E63" t="str">
        <f t="shared" si="8"/>
        <v>紫3 - Lv10</v>
      </c>
      <c r="G63" t="str">
        <f t="shared" si="9"/>
        <v>紫10</v>
      </c>
      <c r="H63">
        <f>VLOOKUP(G63,Reference1!C:E,3,FALSE)</f>
        <v>3879</v>
      </c>
      <c r="I63" s="27"/>
      <c r="K63" t="s">
        <v>181</v>
      </c>
    </row>
    <row r="64" spans="1:11">
      <c r="A64" s="2">
        <v>60</v>
      </c>
      <c r="B64">
        <v>60</v>
      </c>
      <c r="C64" s="14" t="s">
        <v>113</v>
      </c>
      <c r="D64">
        <v>10</v>
      </c>
      <c r="E64" t="str">
        <f t="shared" si="8"/>
        <v>紫4 - Lv10</v>
      </c>
      <c r="G64" t="str">
        <f t="shared" si="9"/>
        <v>紫10</v>
      </c>
      <c r="H64">
        <f>VLOOKUP(G64,Reference1!C:E,3,FALSE)</f>
        <v>3879</v>
      </c>
      <c r="I64" s="27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</sheetData>
  <mergeCells count="8">
    <mergeCell ref="I41:I58"/>
    <mergeCell ref="I59:I64"/>
    <mergeCell ref="F14:F19"/>
    <mergeCell ref="M31:M33"/>
    <mergeCell ref="M34:M36"/>
    <mergeCell ref="M37:M39"/>
    <mergeCell ref="I5:I22"/>
    <mergeCell ref="I23:I4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Z87"/>
  <sheetViews>
    <sheetView topLeftCell="S1" zoomScale="109" workbookViewId="0">
      <selection activeCell="AG31" sqref="AG31"/>
    </sheetView>
  </sheetViews>
  <sheetFormatPr baseColWidth="10" defaultRowHeight="16"/>
  <sheetData>
    <row r="1" spans="1:26">
      <c r="A1" t="s">
        <v>191</v>
      </c>
    </row>
    <row r="2" spans="1:26">
      <c r="A2" t="s">
        <v>192</v>
      </c>
      <c r="O2" t="s">
        <v>193</v>
      </c>
    </row>
    <row r="3" spans="1:26">
      <c r="O3" t="s">
        <v>194</v>
      </c>
    </row>
    <row r="4" spans="1:26">
      <c r="C4" t="s">
        <v>195</v>
      </c>
    </row>
    <row r="5" spans="1:26">
      <c r="A5" s="34" t="s">
        <v>37</v>
      </c>
      <c r="B5" s="35"/>
      <c r="C5" s="35"/>
      <c r="D5" s="35"/>
      <c r="E5" s="35"/>
      <c r="F5" s="35"/>
      <c r="G5" s="35"/>
      <c r="H5" s="36"/>
      <c r="J5" s="37" t="s">
        <v>38</v>
      </c>
      <c r="K5" s="38"/>
      <c r="L5" s="38"/>
      <c r="M5" s="38"/>
      <c r="N5" s="38"/>
      <c r="O5" s="38"/>
      <c r="P5" s="38"/>
      <c r="Q5" s="39"/>
      <c r="S5" s="31" t="s">
        <v>39</v>
      </c>
      <c r="T5" s="32"/>
      <c r="U5" s="32"/>
      <c r="V5" s="32"/>
      <c r="W5" s="32"/>
      <c r="X5" s="32"/>
      <c r="Y5" s="32"/>
      <c r="Z5" s="33"/>
    </row>
    <row r="6" spans="1:26">
      <c r="A6" s="23"/>
      <c r="B6" s="23"/>
      <c r="C6" s="23"/>
      <c r="D6" s="23"/>
      <c r="E6" s="23"/>
      <c r="F6" s="23"/>
      <c r="G6" s="23"/>
      <c r="H6" s="23"/>
      <c r="J6" s="19"/>
      <c r="K6" s="19"/>
      <c r="L6" s="19"/>
      <c r="M6" s="19"/>
      <c r="N6" s="19"/>
      <c r="O6" s="19"/>
      <c r="P6" s="19"/>
      <c r="Q6" s="19"/>
      <c r="S6" s="21"/>
      <c r="T6" s="21"/>
      <c r="U6" s="21"/>
      <c r="V6" s="21"/>
      <c r="W6" s="21"/>
      <c r="X6" s="21"/>
      <c r="Y6" s="21"/>
      <c r="Z6" s="21"/>
    </row>
    <row r="7" spans="1:26">
      <c r="A7" s="23" t="s">
        <v>188</v>
      </c>
      <c r="B7" s="23" t="s">
        <v>28</v>
      </c>
      <c r="C7" s="23"/>
      <c r="D7" s="23" t="s">
        <v>189</v>
      </c>
      <c r="E7" s="23" t="s">
        <v>28</v>
      </c>
      <c r="F7" s="23"/>
      <c r="G7" s="23" t="s">
        <v>190</v>
      </c>
      <c r="H7" s="23" t="s">
        <v>28</v>
      </c>
      <c r="J7" s="19" t="s">
        <v>188</v>
      </c>
      <c r="K7" s="19" t="s">
        <v>28</v>
      </c>
      <c r="L7" s="19"/>
      <c r="M7" s="19" t="s">
        <v>189</v>
      </c>
      <c r="N7" s="19" t="s">
        <v>28</v>
      </c>
      <c r="O7" s="19"/>
      <c r="P7" s="19" t="s">
        <v>190</v>
      </c>
      <c r="Q7" s="19" t="s">
        <v>28</v>
      </c>
      <c r="S7" s="21" t="s">
        <v>188</v>
      </c>
      <c r="T7" s="21" t="s">
        <v>28</v>
      </c>
      <c r="U7" s="21"/>
      <c r="V7" s="21" t="s">
        <v>189</v>
      </c>
      <c r="W7" s="21" t="s">
        <v>28</v>
      </c>
      <c r="X7" s="21"/>
      <c r="Y7" s="21" t="s">
        <v>190</v>
      </c>
      <c r="Z7" s="21" t="s">
        <v>28</v>
      </c>
    </row>
    <row r="8" spans="1:26">
      <c r="A8" s="24">
        <v>-1</v>
      </c>
      <c r="B8" s="24">
        <v>1</v>
      </c>
      <c r="C8" s="23"/>
      <c r="D8" s="24">
        <v>-1</v>
      </c>
      <c r="E8" s="24">
        <v>6</v>
      </c>
      <c r="F8" s="23"/>
      <c r="G8" s="23"/>
      <c r="H8" s="23">
        <v>11</v>
      </c>
      <c r="J8" s="20">
        <v>-1</v>
      </c>
      <c r="K8" s="20">
        <v>1</v>
      </c>
      <c r="L8" s="19"/>
      <c r="M8" s="20">
        <v>-1</v>
      </c>
      <c r="N8" s="20">
        <v>4</v>
      </c>
      <c r="O8" s="19"/>
      <c r="P8" s="20">
        <v>-1</v>
      </c>
      <c r="Q8" s="19">
        <v>7</v>
      </c>
      <c r="S8" s="22">
        <v>-1</v>
      </c>
      <c r="T8" s="22">
        <v>1</v>
      </c>
      <c r="U8" s="21"/>
      <c r="V8" s="22">
        <v>-1</v>
      </c>
      <c r="W8" s="22">
        <v>2</v>
      </c>
      <c r="X8" s="21"/>
      <c r="Y8" s="22">
        <v>-1</v>
      </c>
      <c r="Z8" s="22">
        <v>4</v>
      </c>
    </row>
    <row r="9" spans="1:26">
      <c r="A9" s="23"/>
      <c r="B9" s="24">
        <v>2</v>
      </c>
      <c r="C9" s="23"/>
      <c r="D9" s="24"/>
      <c r="E9" s="24">
        <v>7</v>
      </c>
      <c r="F9" s="23"/>
      <c r="G9" s="23"/>
      <c r="H9" s="23">
        <v>12</v>
      </c>
      <c r="J9" s="20"/>
      <c r="K9" s="20">
        <v>2</v>
      </c>
      <c r="L9" s="19"/>
      <c r="M9" s="20"/>
      <c r="N9" s="20">
        <v>5</v>
      </c>
      <c r="O9" s="19"/>
      <c r="P9" s="19"/>
      <c r="Q9" s="19">
        <v>8</v>
      </c>
      <c r="S9" s="22"/>
      <c r="T9" s="22"/>
      <c r="U9" s="21"/>
      <c r="V9" s="22"/>
      <c r="W9" s="22">
        <v>3</v>
      </c>
      <c r="X9" s="21"/>
      <c r="Y9" s="21"/>
      <c r="Z9" s="21">
        <v>5</v>
      </c>
    </row>
    <row r="10" spans="1:26">
      <c r="A10" s="24"/>
      <c r="B10" s="24">
        <v>3</v>
      </c>
      <c r="C10" s="23"/>
      <c r="D10" s="24"/>
      <c r="E10" s="24">
        <v>8</v>
      </c>
      <c r="F10" s="23"/>
      <c r="G10" s="23"/>
      <c r="H10" s="23">
        <v>13</v>
      </c>
      <c r="J10" s="20"/>
      <c r="K10" s="20">
        <v>3</v>
      </c>
      <c r="L10" s="19"/>
      <c r="M10" s="20"/>
      <c r="N10" s="20">
        <v>6</v>
      </c>
      <c r="O10" s="19"/>
      <c r="P10" s="19"/>
      <c r="Q10" s="19">
        <v>9</v>
      </c>
      <c r="S10" s="22"/>
      <c r="T10" s="22"/>
      <c r="U10" s="21"/>
      <c r="V10" s="22"/>
      <c r="W10" s="22"/>
      <c r="X10" s="21"/>
      <c r="Y10" s="21"/>
      <c r="Z10" s="21">
        <v>6</v>
      </c>
    </row>
    <row r="11" spans="1:26">
      <c r="A11" s="24"/>
      <c r="B11" s="24">
        <v>4</v>
      </c>
      <c r="C11" s="23"/>
      <c r="D11" s="24"/>
      <c r="E11" s="24">
        <v>9</v>
      </c>
      <c r="F11" s="23"/>
      <c r="G11" s="23"/>
      <c r="H11" s="23">
        <v>14</v>
      </c>
      <c r="J11" s="20"/>
      <c r="K11" s="20"/>
      <c r="L11" s="19"/>
      <c r="M11" s="20"/>
      <c r="N11" s="20"/>
      <c r="O11" s="19"/>
      <c r="P11" s="19"/>
      <c r="Q11" s="19">
        <v>10</v>
      </c>
      <c r="S11" s="22"/>
      <c r="T11" s="22"/>
      <c r="U11" s="21"/>
      <c r="V11" s="22"/>
      <c r="W11" s="22"/>
      <c r="X11" s="21"/>
      <c r="Y11" s="21"/>
      <c r="Z11" s="21"/>
    </row>
    <row r="12" spans="1:26">
      <c r="A12" s="24"/>
      <c r="B12" s="24">
        <v>5</v>
      </c>
      <c r="C12" s="23"/>
      <c r="D12" s="24"/>
      <c r="E12" s="24">
        <v>10</v>
      </c>
      <c r="F12" s="23"/>
      <c r="G12" s="23"/>
      <c r="H12" s="23"/>
      <c r="J12" s="19"/>
      <c r="K12" s="19"/>
      <c r="L12" s="19"/>
      <c r="M12" s="20"/>
      <c r="N12" s="20"/>
      <c r="O12" s="19"/>
      <c r="P12" s="19"/>
      <c r="Q12" s="19"/>
      <c r="S12" s="21"/>
      <c r="T12" s="21"/>
      <c r="U12" s="21"/>
      <c r="V12" s="22"/>
      <c r="W12" s="22"/>
      <c r="X12" s="21"/>
      <c r="Y12" s="21"/>
      <c r="Z12" s="21"/>
    </row>
    <row r="13" spans="1:26">
      <c r="A13" s="24"/>
      <c r="B13" s="24"/>
      <c r="C13" s="23"/>
      <c r="D13" s="24"/>
      <c r="E13" s="24"/>
      <c r="F13" s="23"/>
      <c r="G13" s="23"/>
      <c r="H13" s="23"/>
      <c r="J13" s="20"/>
      <c r="K13" s="19"/>
      <c r="L13" s="19"/>
      <c r="M13" s="19"/>
      <c r="N13" s="19"/>
      <c r="O13" s="19"/>
      <c r="P13" s="19"/>
      <c r="Q13" s="19"/>
      <c r="S13" s="22"/>
      <c r="T13" s="21"/>
      <c r="U13" s="21"/>
      <c r="V13" s="21"/>
      <c r="W13" s="21"/>
      <c r="X13" s="21"/>
      <c r="Y13" s="21"/>
      <c r="Z13" s="21"/>
    </row>
    <row r="14" spans="1:26">
      <c r="A14" s="24"/>
      <c r="B14" s="24"/>
      <c r="C14" s="23"/>
      <c r="D14" s="24"/>
      <c r="E14" s="24"/>
      <c r="F14" s="23"/>
      <c r="G14" s="23"/>
      <c r="H14" s="23"/>
      <c r="J14" s="20"/>
      <c r="K14" s="19"/>
      <c r="L14" s="19"/>
      <c r="M14" s="19"/>
      <c r="N14" s="19"/>
      <c r="O14" s="19"/>
      <c r="P14" s="19"/>
      <c r="Q14" s="19"/>
      <c r="S14" s="22"/>
      <c r="T14" s="21"/>
      <c r="U14" s="21"/>
      <c r="V14" s="21"/>
      <c r="W14" s="21"/>
      <c r="X14" s="21"/>
      <c r="Y14" s="21"/>
      <c r="Z14" s="21"/>
    </row>
    <row r="15" spans="1:26">
      <c r="A15" s="24"/>
      <c r="B15" s="23"/>
      <c r="C15" s="23"/>
      <c r="D15" s="24"/>
      <c r="E15" s="23"/>
      <c r="F15" s="23"/>
      <c r="G15" s="23"/>
      <c r="H15" s="23"/>
      <c r="J15" s="20"/>
      <c r="K15" s="19"/>
      <c r="L15" s="19"/>
      <c r="M15" s="20"/>
      <c r="N15" s="19"/>
      <c r="O15" s="19"/>
      <c r="P15" s="19"/>
      <c r="Q15" s="19"/>
      <c r="S15" s="22"/>
      <c r="T15" s="21"/>
      <c r="U15" s="21"/>
      <c r="V15" s="22"/>
      <c r="W15" s="21"/>
      <c r="X15" s="21"/>
      <c r="Y15" s="21"/>
      <c r="Z15" s="21"/>
    </row>
    <row r="16" spans="1:26">
      <c r="A16" s="24"/>
      <c r="B16" s="23"/>
      <c r="C16" s="23"/>
      <c r="D16" s="24"/>
      <c r="E16" s="23"/>
      <c r="F16" s="23"/>
      <c r="G16" s="23"/>
      <c r="H16" s="23"/>
      <c r="J16" s="20"/>
      <c r="K16" s="19"/>
      <c r="L16" s="19"/>
      <c r="M16" s="20"/>
      <c r="N16" s="19"/>
      <c r="O16" s="19"/>
      <c r="P16" s="19"/>
      <c r="Q16" s="19"/>
      <c r="S16" s="22"/>
      <c r="T16" s="21"/>
      <c r="U16" s="21"/>
      <c r="V16" s="22"/>
      <c r="W16" s="21"/>
      <c r="X16" s="21"/>
      <c r="Y16" s="21"/>
      <c r="Z16" s="21"/>
    </row>
    <row r="17" spans="1:26">
      <c r="A17" s="23"/>
      <c r="B17" s="23"/>
      <c r="C17" s="23"/>
      <c r="D17" s="24"/>
      <c r="E17" s="23"/>
      <c r="F17" s="23"/>
      <c r="G17" s="23"/>
      <c r="H17" s="23"/>
      <c r="J17" s="19"/>
      <c r="K17" s="19"/>
      <c r="L17" s="19"/>
      <c r="M17" s="20"/>
      <c r="N17" s="19"/>
      <c r="O17" s="19"/>
      <c r="P17" s="19"/>
      <c r="Q17" s="19"/>
      <c r="S17" s="21"/>
      <c r="T17" s="21"/>
      <c r="U17" s="21"/>
      <c r="V17" s="22"/>
      <c r="W17" s="21"/>
      <c r="X17" s="21"/>
      <c r="Y17" s="21"/>
      <c r="Z17" s="21"/>
    </row>
    <row r="18" spans="1:26">
      <c r="A18" s="23"/>
      <c r="B18" s="23"/>
      <c r="C18" s="23"/>
      <c r="D18" s="24"/>
      <c r="E18" s="23"/>
      <c r="F18" s="23"/>
      <c r="G18" s="23"/>
      <c r="H18" s="23"/>
      <c r="J18" s="19"/>
      <c r="K18" s="19"/>
      <c r="L18" s="19"/>
      <c r="M18" s="20"/>
      <c r="N18" s="19"/>
      <c r="O18" s="19"/>
      <c r="P18" s="19"/>
      <c r="Q18" s="19"/>
      <c r="S18" s="21"/>
      <c r="T18" s="21"/>
      <c r="U18" s="21"/>
      <c r="V18" s="22"/>
      <c r="W18" s="21"/>
      <c r="X18" s="21"/>
      <c r="Y18" s="21"/>
      <c r="Z18" s="21"/>
    </row>
    <row r="19" spans="1:26">
      <c r="A19" s="23"/>
      <c r="B19" s="23"/>
      <c r="C19" s="23"/>
      <c r="D19" s="24"/>
      <c r="E19" s="23"/>
      <c r="F19" s="23"/>
      <c r="G19" s="23"/>
      <c r="H19" s="23"/>
      <c r="J19" s="19"/>
      <c r="K19" s="19"/>
      <c r="L19" s="19"/>
      <c r="M19" s="20"/>
      <c r="N19" s="19"/>
      <c r="O19" s="19"/>
      <c r="P19" s="19"/>
      <c r="Q19" s="19"/>
      <c r="S19" s="21"/>
      <c r="T19" s="21"/>
      <c r="U19" s="21"/>
      <c r="V19" s="22"/>
      <c r="W19" s="21"/>
      <c r="X19" s="21"/>
      <c r="Y19" s="21"/>
      <c r="Z19" s="21"/>
    </row>
    <row r="20" spans="1:26">
      <c r="A20" s="23"/>
      <c r="B20" s="23"/>
      <c r="C20" s="23"/>
      <c r="D20" s="23"/>
      <c r="E20" s="23"/>
      <c r="F20" s="23"/>
      <c r="G20" s="23"/>
      <c r="H20" s="23"/>
      <c r="J20" s="19"/>
      <c r="K20" s="19"/>
      <c r="L20" s="19"/>
      <c r="M20" s="19"/>
      <c r="N20" s="19"/>
      <c r="O20" s="19"/>
      <c r="P20" s="19"/>
      <c r="Q20" s="19"/>
      <c r="S20" s="21"/>
      <c r="T20" s="21"/>
      <c r="U20" s="21"/>
      <c r="V20" s="21"/>
      <c r="W20" s="21"/>
      <c r="X20" s="21"/>
      <c r="Y20" s="21"/>
      <c r="Z20" s="21"/>
    </row>
    <row r="21" spans="1:26">
      <c r="A21" s="23"/>
      <c r="B21" s="23"/>
      <c r="C21" s="23"/>
      <c r="D21" s="23"/>
      <c r="E21" s="23"/>
      <c r="F21" s="23"/>
      <c r="G21" s="23"/>
      <c r="H21" s="23"/>
      <c r="J21" s="19"/>
      <c r="K21" s="19"/>
      <c r="L21" s="19"/>
      <c r="M21" s="19"/>
      <c r="N21" s="19"/>
      <c r="O21" s="19"/>
      <c r="P21" s="19"/>
      <c r="Q21" s="19"/>
      <c r="S21" s="21"/>
      <c r="T21" s="21"/>
      <c r="U21" s="21"/>
      <c r="V21" s="21"/>
      <c r="W21" s="21"/>
      <c r="X21" s="21"/>
      <c r="Y21" s="21"/>
      <c r="Z21" s="21"/>
    </row>
    <row r="22" spans="1:26">
      <c r="A22" s="23"/>
      <c r="B22" s="23"/>
      <c r="C22" s="23"/>
      <c r="D22" s="23"/>
      <c r="E22" s="23"/>
      <c r="F22" s="23"/>
      <c r="G22" s="23"/>
      <c r="H22" s="23"/>
      <c r="J22" s="19"/>
      <c r="K22" s="19"/>
      <c r="L22" s="19"/>
      <c r="M22" s="19"/>
      <c r="N22" s="19"/>
      <c r="O22" s="19"/>
      <c r="P22" s="19"/>
      <c r="Q22" s="19"/>
      <c r="S22" s="21"/>
      <c r="T22" s="21"/>
      <c r="U22" s="21"/>
      <c r="V22" s="21"/>
      <c r="W22" s="21"/>
      <c r="X22" s="21"/>
      <c r="Y22" s="21"/>
      <c r="Z22" s="21"/>
    </row>
    <row r="23" spans="1:26">
      <c r="A23" s="23"/>
      <c r="B23" s="23"/>
      <c r="C23" s="23"/>
      <c r="D23" s="23"/>
      <c r="E23" s="23"/>
      <c r="F23" s="23"/>
      <c r="G23" s="23"/>
      <c r="H23" s="23">
        <v>1</v>
      </c>
      <c r="J23" s="19"/>
      <c r="K23" s="19"/>
      <c r="L23" s="19"/>
      <c r="M23" s="19"/>
      <c r="N23" s="19"/>
      <c r="O23" s="19"/>
      <c r="P23" s="19"/>
      <c r="Q23" s="19"/>
      <c r="S23" s="21"/>
      <c r="T23" s="21"/>
      <c r="U23" s="21"/>
      <c r="V23" s="21"/>
      <c r="W23" s="21"/>
      <c r="X23" s="21"/>
      <c r="Y23" s="21"/>
      <c r="Z23" s="21">
        <v>1</v>
      </c>
    </row>
    <row r="24" spans="1:26">
      <c r="A24" s="23" t="s">
        <v>188</v>
      </c>
      <c r="B24" s="23" t="s">
        <v>28</v>
      </c>
      <c r="C24" s="23"/>
      <c r="D24" s="23" t="s">
        <v>189</v>
      </c>
      <c r="E24" s="23" t="s">
        <v>28</v>
      </c>
      <c r="F24" s="23"/>
      <c r="G24" s="23" t="s">
        <v>190</v>
      </c>
      <c r="H24" s="23" t="s">
        <v>28</v>
      </c>
      <c r="J24" s="19" t="s">
        <v>188</v>
      </c>
      <c r="K24" s="19" t="s">
        <v>28</v>
      </c>
      <c r="L24" s="19"/>
      <c r="M24" s="19" t="s">
        <v>189</v>
      </c>
      <c r="N24" s="19" t="s">
        <v>28</v>
      </c>
      <c r="O24" s="19"/>
      <c r="P24" s="19" t="s">
        <v>190</v>
      </c>
      <c r="Q24" s="19" t="s">
        <v>28</v>
      </c>
      <c r="S24" s="21" t="s">
        <v>188</v>
      </c>
      <c r="T24" s="21" t="s">
        <v>28</v>
      </c>
      <c r="U24" s="21"/>
      <c r="V24" s="21" t="s">
        <v>189</v>
      </c>
      <c r="W24" s="21" t="s">
        <v>28</v>
      </c>
      <c r="X24" s="21"/>
      <c r="Y24" s="21" t="s">
        <v>190</v>
      </c>
      <c r="Z24" s="21" t="s">
        <v>28</v>
      </c>
    </row>
    <row r="25" spans="1:26">
      <c r="A25" s="24">
        <v>-1</v>
      </c>
      <c r="B25" s="24">
        <v>1</v>
      </c>
      <c r="C25" s="23"/>
      <c r="D25" s="24">
        <v>-1</v>
      </c>
      <c r="E25" s="24">
        <v>6</v>
      </c>
      <c r="F25" s="23"/>
      <c r="G25" s="23"/>
      <c r="H25" s="23">
        <v>12</v>
      </c>
      <c r="J25" s="20">
        <v>-1</v>
      </c>
      <c r="K25" s="20">
        <v>1</v>
      </c>
      <c r="L25" s="19"/>
      <c r="M25" s="20">
        <v>-1</v>
      </c>
      <c r="N25" s="20">
        <v>4</v>
      </c>
      <c r="O25" s="19"/>
      <c r="P25" s="20">
        <v>-1</v>
      </c>
      <c r="Q25" s="19">
        <v>8</v>
      </c>
      <c r="S25" s="22">
        <v>-1</v>
      </c>
      <c r="T25" s="22">
        <v>1</v>
      </c>
      <c r="U25" s="21"/>
      <c r="V25" s="22">
        <v>-1</v>
      </c>
      <c r="W25" s="22">
        <v>2</v>
      </c>
      <c r="X25" s="21"/>
      <c r="Y25" s="22">
        <v>-1</v>
      </c>
      <c r="Z25" s="22">
        <v>5</v>
      </c>
    </row>
    <row r="26" spans="1:26">
      <c r="A26" s="23"/>
      <c r="B26" s="24">
        <v>2</v>
      </c>
      <c r="C26" s="23"/>
      <c r="D26" s="24"/>
      <c r="E26" s="24">
        <v>7</v>
      </c>
      <c r="F26" s="23"/>
      <c r="G26" s="23"/>
      <c r="H26" s="23">
        <v>13</v>
      </c>
      <c r="J26" s="20"/>
      <c r="K26" s="20">
        <v>2</v>
      </c>
      <c r="L26" s="19"/>
      <c r="M26" s="20"/>
      <c r="N26" s="20">
        <v>5</v>
      </c>
      <c r="O26" s="19"/>
      <c r="P26" s="19"/>
      <c r="Q26" s="19">
        <v>9</v>
      </c>
      <c r="S26" s="22"/>
      <c r="T26" s="22"/>
      <c r="U26" s="21"/>
      <c r="V26" s="22"/>
      <c r="W26" s="22">
        <v>3</v>
      </c>
      <c r="X26" s="21"/>
      <c r="Y26" s="21"/>
      <c r="Z26" s="21">
        <v>6</v>
      </c>
    </row>
    <row r="27" spans="1:26">
      <c r="A27" s="24"/>
      <c r="B27" s="24">
        <v>3</v>
      </c>
      <c r="C27" s="23"/>
      <c r="D27" s="24"/>
      <c r="E27" s="24">
        <v>8</v>
      </c>
      <c r="F27" s="23"/>
      <c r="G27" s="23"/>
      <c r="H27" s="23">
        <v>14</v>
      </c>
      <c r="J27" s="20"/>
      <c r="K27" s="20">
        <v>3</v>
      </c>
      <c r="L27" s="19"/>
      <c r="M27" s="20"/>
      <c r="N27" s="20">
        <v>6</v>
      </c>
      <c r="O27" s="19"/>
      <c r="P27" s="19"/>
      <c r="Q27" s="19">
        <v>10</v>
      </c>
      <c r="S27" s="22"/>
      <c r="T27" s="22"/>
      <c r="U27" s="21"/>
      <c r="V27" s="22"/>
      <c r="W27" s="22">
        <v>4</v>
      </c>
      <c r="X27" s="21"/>
      <c r="Y27" s="21"/>
      <c r="Z27" s="22">
        <v>7</v>
      </c>
    </row>
    <row r="28" spans="1:26">
      <c r="A28" s="24"/>
      <c r="B28" s="24">
        <v>4</v>
      </c>
      <c r="C28" s="23"/>
      <c r="D28" s="24"/>
      <c r="E28" s="24">
        <v>9</v>
      </c>
      <c r="F28" s="23"/>
      <c r="G28" s="23"/>
      <c r="H28" s="23">
        <v>15</v>
      </c>
      <c r="J28" s="20"/>
      <c r="K28" s="20"/>
      <c r="L28" s="19"/>
      <c r="M28" s="20"/>
      <c r="N28" s="20">
        <v>7</v>
      </c>
      <c r="O28" s="19"/>
      <c r="P28" s="19"/>
      <c r="Q28" s="19">
        <v>11</v>
      </c>
      <c r="S28" s="22"/>
      <c r="T28" s="22"/>
      <c r="U28" s="21"/>
      <c r="V28" s="22"/>
      <c r="W28" s="22"/>
      <c r="X28" s="21"/>
      <c r="Y28" s="21"/>
      <c r="Z28" s="21">
        <v>8</v>
      </c>
    </row>
    <row r="29" spans="1:26">
      <c r="A29" s="24"/>
      <c r="B29" s="24">
        <v>5</v>
      </c>
      <c r="C29" s="23"/>
      <c r="D29" s="24"/>
      <c r="E29" s="24">
        <v>10</v>
      </c>
      <c r="F29" s="23"/>
      <c r="G29" s="23"/>
      <c r="H29" s="23">
        <v>16</v>
      </c>
      <c r="J29" s="19"/>
      <c r="K29" s="19"/>
      <c r="L29" s="19"/>
      <c r="M29" s="20"/>
      <c r="N29" s="20"/>
      <c r="O29" s="19"/>
      <c r="P29" s="19"/>
      <c r="Q29" s="19">
        <v>12</v>
      </c>
      <c r="S29" s="21"/>
      <c r="T29" s="21"/>
      <c r="U29" s="21"/>
      <c r="V29" s="22"/>
      <c r="W29" s="22"/>
      <c r="X29" s="21"/>
      <c r="Y29" s="21"/>
      <c r="Z29" s="21"/>
    </row>
    <row r="30" spans="1:26">
      <c r="A30" s="24"/>
      <c r="B30" s="24"/>
      <c r="C30" s="23"/>
      <c r="D30" s="24"/>
      <c r="E30" s="24">
        <v>11</v>
      </c>
      <c r="F30" s="23"/>
      <c r="G30" s="23"/>
      <c r="H30" s="23"/>
      <c r="J30" s="20"/>
      <c r="K30" s="20"/>
      <c r="L30" s="19"/>
      <c r="M30" s="20"/>
      <c r="N30" s="20"/>
      <c r="O30" s="19"/>
      <c r="P30" s="19"/>
      <c r="Q30" s="19"/>
      <c r="S30" s="21"/>
      <c r="T30" s="21"/>
      <c r="U30" s="21"/>
      <c r="V30" s="21"/>
      <c r="W30" s="21"/>
      <c r="X30" s="21"/>
      <c r="Y30" s="21"/>
      <c r="Z30" s="21"/>
    </row>
    <row r="31" spans="1:26">
      <c r="A31" s="24"/>
      <c r="B31" s="24"/>
      <c r="C31" s="23"/>
      <c r="D31" s="24"/>
      <c r="E31" s="24"/>
      <c r="F31" s="23"/>
      <c r="G31" s="23"/>
      <c r="H31" s="23"/>
      <c r="J31" s="19"/>
      <c r="K31" s="19"/>
      <c r="L31" s="19"/>
      <c r="M31" s="19"/>
      <c r="N31" s="19"/>
      <c r="O31" s="19"/>
      <c r="P31" s="19"/>
      <c r="Q31" s="19"/>
      <c r="S31" s="21"/>
      <c r="T31" s="21"/>
      <c r="U31" s="21"/>
      <c r="V31" s="21"/>
      <c r="W31" s="21"/>
      <c r="X31" s="21"/>
      <c r="Y31" s="21"/>
      <c r="Z31" s="21"/>
    </row>
    <row r="32" spans="1:26">
      <c r="A32" s="23"/>
      <c r="B32" s="23"/>
      <c r="C32" s="23"/>
      <c r="D32" s="23"/>
      <c r="E32" s="23"/>
      <c r="F32" s="23"/>
      <c r="G32" s="23"/>
      <c r="H32" s="23"/>
      <c r="J32" s="19"/>
      <c r="K32" s="19"/>
      <c r="L32" s="19"/>
      <c r="M32" s="19"/>
      <c r="N32" s="19"/>
      <c r="O32" s="19"/>
      <c r="P32" s="19"/>
      <c r="Q32" s="19"/>
      <c r="S32" s="21"/>
      <c r="T32" s="21"/>
      <c r="U32" s="21"/>
      <c r="V32" s="21"/>
      <c r="W32" s="21"/>
      <c r="X32" s="21"/>
      <c r="Y32" s="21"/>
      <c r="Z32" s="21"/>
    </row>
    <row r="33" spans="1:26">
      <c r="A33" s="23"/>
      <c r="B33" s="23"/>
      <c r="C33" s="23"/>
      <c r="D33" s="23"/>
      <c r="E33" s="23"/>
      <c r="F33" s="23"/>
      <c r="G33" s="23"/>
      <c r="H33" s="23"/>
      <c r="J33" s="19"/>
      <c r="K33" s="19"/>
      <c r="L33" s="19"/>
      <c r="M33" s="19"/>
      <c r="N33" s="19"/>
      <c r="O33" s="19"/>
      <c r="P33" s="19"/>
      <c r="Q33" s="19"/>
      <c r="S33" s="21"/>
      <c r="T33" s="21"/>
      <c r="U33" s="21"/>
      <c r="V33" s="21"/>
      <c r="W33" s="21"/>
      <c r="X33" s="21"/>
      <c r="Y33" s="21"/>
      <c r="Z33" s="21"/>
    </row>
    <row r="34" spans="1:26">
      <c r="A34" s="23"/>
      <c r="B34" s="23"/>
      <c r="C34" s="23"/>
      <c r="D34" s="23"/>
      <c r="E34" s="23"/>
      <c r="F34" s="23"/>
      <c r="G34" s="23"/>
      <c r="H34" s="23"/>
      <c r="J34" s="19"/>
      <c r="K34" s="19"/>
      <c r="L34" s="19"/>
      <c r="M34" s="19"/>
      <c r="N34" s="19"/>
      <c r="O34" s="19"/>
      <c r="P34" s="19"/>
      <c r="Q34" s="19"/>
      <c r="S34" s="21"/>
      <c r="T34" s="21"/>
      <c r="U34" s="21"/>
      <c r="V34" s="21"/>
      <c r="W34" s="21"/>
      <c r="X34" s="21"/>
      <c r="Y34" s="21"/>
      <c r="Z34" s="21"/>
    </row>
    <row r="35" spans="1:26">
      <c r="A35" s="23"/>
      <c r="B35" s="23"/>
      <c r="C35" s="23"/>
      <c r="D35" s="23"/>
      <c r="E35" s="23"/>
      <c r="F35" s="23"/>
      <c r="G35" s="23"/>
      <c r="H35" s="23"/>
      <c r="J35" s="19"/>
      <c r="K35" s="19"/>
      <c r="L35" s="19"/>
      <c r="M35" s="19"/>
      <c r="N35" s="19"/>
      <c r="O35" s="19"/>
      <c r="P35" s="19"/>
      <c r="Q35" s="19"/>
      <c r="S35" s="21"/>
      <c r="T35" s="21"/>
      <c r="U35" s="21"/>
      <c r="V35" s="21"/>
      <c r="W35" s="21"/>
      <c r="X35" s="21"/>
      <c r="Y35" s="21"/>
      <c r="Z35" s="21"/>
    </row>
    <row r="36" spans="1:26">
      <c r="A36" s="23"/>
      <c r="B36" s="23"/>
      <c r="C36" s="23"/>
      <c r="D36" s="23"/>
      <c r="E36" s="23"/>
      <c r="F36" s="23"/>
      <c r="G36" s="23"/>
      <c r="H36" s="23"/>
      <c r="J36" s="19"/>
      <c r="K36" s="19"/>
      <c r="L36" s="19"/>
      <c r="M36" s="19"/>
      <c r="N36" s="19"/>
      <c r="O36" s="19"/>
      <c r="P36" s="19"/>
      <c r="Q36" s="19"/>
      <c r="S36" s="21"/>
      <c r="T36" s="21"/>
      <c r="U36" s="21"/>
      <c r="V36" s="21"/>
      <c r="W36" s="21"/>
      <c r="X36" s="21"/>
      <c r="Y36" s="21"/>
      <c r="Z36" s="21"/>
    </row>
    <row r="37" spans="1:26">
      <c r="A37" s="23"/>
      <c r="B37" s="23"/>
      <c r="C37" s="23"/>
      <c r="D37" s="23"/>
      <c r="E37" s="23"/>
      <c r="F37" s="23"/>
      <c r="G37" s="23"/>
      <c r="H37" s="23"/>
      <c r="J37" s="19"/>
      <c r="K37" s="19"/>
      <c r="L37" s="19"/>
      <c r="M37" s="19"/>
      <c r="N37" s="19"/>
      <c r="O37" s="19"/>
      <c r="P37" s="19"/>
      <c r="Q37" s="19"/>
      <c r="S37" s="21"/>
      <c r="T37" s="21"/>
      <c r="U37" s="21"/>
      <c r="V37" s="21"/>
      <c r="W37" s="21"/>
      <c r="X37" s="21"/>
      <c r="Y37" s="21"/>
      <c r="Z37" s="21"/>
    </row>
    <row r="38" spans="1:26">
      <c r="A38" s="23"/>
      <c r="B38" s="23"/>
      <c r="C38" s="23"/>
      <c r="D38" s="23"/>
      <c r="E38" s="23"/>
      <c r="F38" s="23"/>
      <c r="G38" s="23"/>
      <c r="H38" s="23"/>
      <c r="J38" s="19"/>
      <c r="K38" s="19"/>
      <c r="L38" s="19"/>
      <c r="M38" s="19"/>
      <c r="N38" s="19"/>
      <c r="O38" s="19"/>
      <c r="P38" s="19"/>
      <c r="Q38" s="19"/>
      <c r="S38" s="21"/>
      <c r="T38" s="21"/>
      <c r="U38" s="21"/>
      <c r="V38" s="21"/>
      <c r="W38" s="21"/>
      <c r="X38" s="21"/>
      <c r="Y38" s="21"/>
      <c r="Z38" s="21"/>
    </row>
    <row r="39" spans="1:26">
      <c r="A39" s="23"/>
      <c r="B39" s="23"/>
      <c r="C39" s="23"/>
      <c r="D39" s="23"/>
      <c r="E39" s="23"/>
      <c r="F39" s="23"/>
      <c r="G39" s="23"/>
      <c r="H39" s="23"/>
      <c r="J39" s="19"/>
      <c r="K39" s="19"/>
      <c r="L39" s="19"/>
      <c r="M39" s="19"/>
      <c r="N39" s="19"/>
      <c r="O39" s="19"/>
      <c r="P39" s="19"/>
      <c r="Q39" s="19"/>
      <c r="S39" s="21"/>
      <c r="T39" s="21"/>
      <c r="U39" s="21"/>
      <c r="V39" s="21"/>
      <c r="W39" s="21"/>
      <c r="X39" s="21"/>
      <c r="Y39" s="21"/>
      <c r="Z39" s="21"/>
    </row>
    <row r="40" spans="1:26">
      <c r="A40" s="23"/>
      <c r="B40" s="23"/>
      <c r="C40" s="23"/>
      <c r="D40" s="23"/>
      <c r="E40" s="23"/>
      <c r="F40" s="23"/>
      <c r="G40" s="23"/>
      <c r="H40" s="23"/>
      <c r="J40" s="19"/>
      <c r="K40" s="19"/>
      <c r="L40" s="19"/>
      <c r="M40" s="19"/>
      <c r="N40" s="19"/>
      <c r="O40" s="19"/>
      <c r="P40" s="19"/>
      <c r="Q40" s="19"/>
      <c r="S40" s="21"/>
      <c r="T40" s="21"/>
      <c r="U40" s="21"/>
      <c r="V40" s="21"/>
      <c r="W40" s="21"/>
      <c r="X40" s="21"/>
      <c r="Y40" s="21"/>
      <c r="Z40" s="21"/>
    </row>
    <row r="41" spans="1:26">
      <c r="A41" s="23"/>
      <c r="B41" s="23"/>
      <c r="C41" s="23"/>
      <c r="D41" s="23"/>
      <c r="E41" s="23"/>
      <c r="F41" s="23"/>
      <c r="G41" s="23"/>
      <c r="H41" s="23"/>
      <c r="J41" s="19"/>
      <c r="K41" s="19"/>
      <c r="L41" s="19"/>
      <c r="M41" s="19"/>
      <c r="N41" s="19"/>
      <c r="O41" s="19"/>
      <c r="P41" s="19"/>
      <c r="Q41" s="19"/>
      <c r="S41" s="21"/>
      <c r="T41" s="21"/>
      <c r="U41" s="21"/>
      <c r="V41" s="21"/>
      <c r="W41" s="21"/>
      <c r="X41" s="21"/>
      <c r="Y41" s="21"/>
      <c r="Z41" s="21"/>
    </row>
    <row r="42" spans="1:26">
      <c r="A42" s="23"/>
      <c r="B42" s="23"/>
      <c r="C42" s="23"/>
      <c r="D42" s="23"/>
      <c r="E42" s="23"/>
      <c r="F42" s="23"/>
      <c r="G42" s="23"/>
      <c r="H42" s="23"/>
      <c r="J42" s="19"/>
      <c r="K42" s="19"/>
      <c r="L42" s="19"/>
      <c r="M42" s="19"/>
      <c r="N42" s="19"/>
      <c r="O42" s="19"/>
      <c r="P42" s="19"/>
      <c r="Q42" s="19"/>
      <c r="S42" s="21"/>
      <c r="T42" s="21"/>
      <c r="U42" s="21"/>
      <c r="V42" s="21"/>
      <c r="W42" s="21"/>
      <c r="X42" s="21"/>
      <c r="Y42" s="21"/>
      <c r="Z42" s="21"/>
    </row>
    <row r="43" spans="1:26">
      <c r="A43" s="23"/>
      <c r="B43" s="23"/>
      <c r="C43" s="23"/>
      <c r="D43" s="23"/>
      <c r="E43" s="23"/>
      <c r="F43" s="23"/>
      <c r="G43" s="23"/>
      <c r="H43" s="23"/>
      <c r="J43" s="19"/>
      <c r="K43" s="19"/>
      <c r="L43" s="19"/>
      <c r="M43" s="19"/>
      <c r="N43" s="19"/>
      <c r="O43" s="19"/>
      <c r="P43" s="19"/>
      <c r="Q43" s="19"/>
      <c r="S43" s="21"/>
      <c r="T43" s="21"/>
      <c r="U43" s="21"/>
      <c r="V43" s="21"/>
      <c r="W43" s="21"/>
      <c r="X43" s="21"/>
      <c r="Y43" s="21"/>
      <c r="Z43" s="21"/>
    </row>
    <row r="44" spans="1:26">
      <c r="A44" s="23" t="s">
        <v>188</v>
      </c>
      <c r="B44" s="23" t="s">
        <v>28</v>
      </c>
      <c r="C44" s="23"/>
      <c r="D44" s="23" t="s">
        <v>189</v>
      </c>
      <c r="E44" s="23" t="s">
        <v>28</v>
      </c>
      <c r="F44" s="23"/>
      <c r="G44" s="23" t="s">
        <v>190</v>
      </c>
      <c r="H44" s="23" t="s">
        <v>28</v>
      </c>
      <c r="J44" s="19" t="s">
        <v>188</v>
      </c>
      <c r="K44" s="19" t="s">
        <v>28</v>
      </c>
      <c r="L44" s="19"/>
      <c r="M44" s="19" t="s">
        <v>189</v>
      </c>
      <c r="N44" s="19" t="s">
        <v>28</v>
      </c>
      <c r="O44" s="19"/>
      <c r="P44" s="19" t="s">
        <v>190</v>
      </c>
      <c r="Q44" s="19" t="s">
        <v>28</v>
      </c>
      <c r="S44" s="21" t="s">
        <v>188</v>
      </c>
      <c r="T44" s="21" t="s">
        <v>28</v>
      </c>
      <c r="U44" s="21"/>
      <c r="V44" s="21" t="s">
        <v>189</v>
      </c>
      <c r="W44" s="21" t="s">
        <v>28</v>
      </c>
      <c r="X44" s="21"/>
      <c r="Y44" s="21" t="s">
        <v>190</v>
      </c>
      <c r="Z44" s="21" t="s">
        <v>28</v>
      </c>
    </row>
    <row r="45" spans="1:26">
      <c r="A45" s="24">
        <v>-1</v>
      </c>
      <c r="B45" s="24">
        <v>1</v>
      </c>
      <c r="C45" s="23"/>
      <c r="D45" s="24">
        <v>-1</v>
      </c>
      <c r="E45" s="24">
        <v>7</v>
      </c>
      <c r="F45" s="23"/>
      <c r="G45" s="23"/>
      <c r="H45" s="23">
        <v>14</v>
      </c>
      <c r="J45" s="20">
        <v>-1</v>
      </c>
      <c r="K45" s="20">
        <v>1</v>
      </c>
      <c r="L45" s="19"/>
      <c r="M45" s="20">
        <v>-1</v>
      </c>
      <c r="N45" s="20">
        <v>5</v>
      </c>
      <c r="O45" s="19"/>
      <c r="P45" s="20">
        <v>-1</v>
      </c>
      <c r="Q45" s="19">
        <v>10</v>
      </c>
      <c r="S45" s="22">
        <v>-1</v>
      </c>
      <c r="T45" s="22">
        <v>1</v>
      </c>
      <c r="U45" s="21"/>
      <c r="V45" s="22">
        <v>-1</v>
      </c>
      <c r="W45" s="22">
        <v>3</v>
      </c>
      <c r="X45" s="21"/>
      <c r="Y45" s="22">
        <v>-1</v>
      </c>
      <c r="Z45" s="21">
        <v>7</v>
      </c>
    </row>
    <row r="46" spans="1:26">
      <c r="A46" s="23"/>
      <c r="B46" s="24">
        <v>2</v>
      </c>
      <c r="C46" s="23"/>
      <c r="D46" s="24"/>
      <c r="E46" s="24">
        <v>8</v>
      </c>
      <c r="F46" s="23"/>
      <c r="G46" s="23"/>
      <c r="H46" s="23">
        <v>15</v>
      </c>
      <c r="J46" s="20"/>
      <c r="K46" s="20">
        <v>2</v>
      </c>
      <c r="L46" s="19"/>
      <c r="M46" s="20"/>
      <c r="N46" s="20">
        <v>6</v>
      </c>
      <c r="O46" s="19"/>
      <c r="P46" s="19"/>
      <c r="Q46" s="19">
        <v>11</v>
      </c>
      <c r="S46" s="22"/>
      <c r="T46" s="22">
        <v>2</v>
      </c>
      <c r="U46" s="21"/>
      <c r="V46" s="22"/>
      <c r="W46" s="22">
        <v>4</v>
      </c>
      <c r="X46" s="21"/>
      <c r="Y46" s="21"/>
      <c r="Z46" s="21">
        <v>8</v>
      </c>
    </row>
    <row r="47" spans="1:26">
      <c r="A47" s="24"/>
      <c r="B47" s="24">
        <v>3</v>
      </c>
      <c r="C47" s="23"/>
      <c r="D47" s="24"/>
      <c r="E47" s="24">
        <v>9</v>
      </c>
      <c r="F47" s="23"/>
      <c r="G47" s="23"/>
      <c r="H47" s="23">
        <v>16</v>
      </c>
      <c r="J47" s="20"/>
      <c r="K47" s="20">
        <v>3</v>
      </c>
      <c r="L47" s="19"/>
      <c r="M47" s="20"/>
      <c r="N47" s="20">
        <v>7</v>
      </c>
      <c r="O47" s="19"/>
      <c r="P47" s="19"/>
      <c r="Q47" s="19">
        <v>12</v>
      </c>
      <c r="S47" s="22"/>
      <c r="T47" s="22"/>
      <c r="U47" s="21"/>
      <c r="V47" s="22"/>
      <c r="W47" s="22">
        <v>5</v>
      </c>
      <c r="X47" s="21"/>
      <c r="Y47" s="21"/>
      <c r="Z47" s="21">
        <v>9</v>
      </c>
    </row>
    <row r="48" spans="1:26">
      <c r="A48" s="24"/>
      <c r="B48" s="24">
        <v>4</v>
      </c>
      <c r="C48" s="23"/>
      <c r="D48" s="24"/>
      <c r="E48" s="24">
        <v>10</v>
      </c>
      <c r="F48" s="23"/>
      <c r="G48" s="23"/>
      <c r="H48" s="23">
        <v>17</v>
      </c>
      <c r="J48" s="20"/>
      <c r="K48" s="20">
        <v>4</v>
      </c>
      <c r="L48" s="19"/>
      <c r="M48" s="20"/>
      <c r="N48" s="20">
        <v>8</v>
      </c>
      <c r="O48" s="19"/>
      <c r="P48" s="19"/>
      <c r="Q48" s="19">
        <v>13</v>
      </c>
      <c r="S48" s="22"/>
      <c r="T48" s="22"/>
      <c r="U48" s="21"/>
      <c r="V48" s="22"/>
      <c r="W48" s="22">
        <v>6</v>
      </c>
      <c r="X48" s="21"/>
      <c r="Y48" s="21"/>
      <c r="Z48" s="21">
        <v>10</v>
      </c>
    </row>
    <row r="49" spans="1:26">
      <c r="A49" s="24"/>
      <c r="B49" s="24">
        <v>5</v>
      </c>
      <c r="C49" s="23"/>
      <c r="D49" s="24"/>
      <c r="E49" s="24">
        <v>11</v>
      </c>
      <c r="F49" s="23"/>
      <c r="G49" s="23"/>
      <c r="H49" s="23">
        <v>18</v>
      </c>
      <c r="J49" s="19"/>
      <c r="K49" s="20"/>
      <c r="L49" s="19"/>
      <c r="M49" s="20"/>
      <c r="N49" s="20">
        <v>9</v>
      </c>
      <c r="O49" s="19"/>
      <c r="P49" s="19"/>
      <c r="Q49" s="19">
        <v>14</v>
      </c>
      <c r="S49" s="21"/>
      <c r="T49" s="21"/>
      <c r="U49" s="21"/>
      <c r="V49" s="22"/>
      <c r="W49" s="22"/>
      <c r="X49" s="21"/>
      <c r="Y49" s="21"/>
      <c r="Z49" s="21"/>
    </row>
    <row r="50" spans="1:26">
      <c r="A50" s="24"/>
      <c r="B50" s="24">
        <v>6</v>
      </c>
      <c r="C50" s="23"/>
      <c r="D50" s="24"/>
      <c r="E50" s="24">
        <v>12</v>
      </c>
      <c r="F50" s="23"/>
      <c r="G50" s="23"/>
      <c r="H50" s="23"/>
      <c r="J50" s="20"/>
      <c r="K50" s="20"/>
      <c r="L50" s="19"/>
      <c r="M50" s="20"/>
      <c r="N50" s="20"/>
      <c r="O50" s="19"/>
      <c r="P50" s="19"/>
      <c r="Q50" s="19"/>
      <c r="S50" s="21"/>
      <c r="T50" s="21"/>
      <c r="U50" s="21"/>
      <c r="V50" s="21"/>
      <c r="W50" s="21"/>
      <c r="X50" s="21"/>
      <c r="Y50" s="21"/>
      <c r="Z50" s="21"/>
    </row>
    <row r="51" spans="1:26">
      <c r="A51" s="24"/>
      <c r="B51" s="24"/>
      <c r="C51" s="23"/>
      <c r="D51" s="24"/>
      <c r="E51" s="24">
        <v>13</v>
      </c>
      <c r="F51" s="23"/>
      <c r="G51" s="23"/>
      <c r="H51" s="23"/>
      <c r="J51" s="20"/>
      <c r="K51" s="20"/>
      <c r="L51" s="19"/>
      <c r="M51" s="20"/>
      <c r="N51" s="20"/>
      <c r="O51" s="19"/>
      <c r="P51" s="19"/>
      <c r="Q51" s="19"/>
      <c r="S51" s="21"/>
      <c r="T51" s="21"/>
      <c r="U51" s="21"/>
      <c r="V51" s="21"/>
      <c r="W51" s="21"/>
      <c r="X51" s="21"/>
      <c r="Y51" s="21"/>
      <c r="Z51" s="21"/>
    </row>
    <row r="52" spans="1:26">
      <c r="A52" s="23"/>
      <c r="B52" s="23"/>
      <c r="C52" s="23"/>
      <c r="D52" s="23"/>
      <c r="E52" s="23"/>
      <c r="F52" s="23"/>
      <c r="G52" s="23"/>
      <c r="H52" s="23"/>
      <c r="J52" s="19"/>
      <c r="K52" s="19"/>
      <c r="L52" s="19"/>
      <c r="M52" s="19"/>
      <c r="N52" s="19"/>
      <c r="O52" s="19"/>
      <c r="P52" s="19"/>
      <c r="Q52" s="19"/>
      <c r="S52" s="21"/>
      <c r="T52" s="21"/>
      <c r="U52" s="21"/>
      <c r="V52" s="21"/>
      <c r="W52" s="21"/>
      <c r="X52" s="21"/>
      <c r="Y52" s="21"/>
      <c r="Z52" s="21"/>
    </row>
    <row r="53" spans="1:26">
      <c r="A53" s="23"/>
      <c r="B53" s="23"/>
      <c r="C53" s="23"/>
      <c r="D53" s="23"/>
      <c r="E53" s="23"/>
      <c r="F53" s="23"/>
      <c r="G53" s="23"/>
      <c r="H53" s="23"/>
      <c r="J53" s="19"/>
      <c r="K53" s="19"/>
      <c r="L53" s="19"/>
      <c r="M53" s="19"/>
      <c r="N53" s="19"/>
      <c r="O53" s="19"/>
      <c r="P53" s="19"/>
      <c r="Q53" s="19"/>
      <c r="S53" s="21"/>
      <c r="T53" s="21"/>
      <c r="U53" s="21"/>
      <c r="V53" s="21"/>
      <c r="W53" s="21"/>
      <c r="X53" s="21"/>
      <c r="Y53" s="21"/>
      <c r="Z53" s="21"/>
    </row>
    <row r="54" spans="1:26">
      <c r="A54" s="23"/>
      <c r="B54" s="23"/>
      <c r="C54" s="23"/>
      <c r="D54" s="23"/>
      <c r="E54" s="23"/>
      <c r="F54" s="23"/>
      <c r="G54" s="23"/>
      <c r="H54" s="23"/>
      <c r="J54" s="19"/>
      <c r="K54" s="19"/>
      <c r="L54" s="19"/>
      <c r="M54" s="19"/>
      <c r="N54" s="19"/>
      <c r="O54" s="19"/>
      <c r="P54" s="19"/>
      <c r="Q54" s="19"/>
      <c r="S54" s="21"/>
      <c r="T54" s="21"/>
      <c r="U54" s="21"/>
      <c r="V54" s="21"/>
      <c r="W54" s="21"/>
      <c r="X54" s="21"/>
      <c r="Y54" s="21"/>
      <c r="Z54" s="21"/>
    </row>
    <row r="55" spans="1:26">
      <c r="A55" s="23"/>
      <c r="B55" s="23"/>
      <c r="C55" s="23"/>
      <c r="D55" s="23"/>
      <c r="E55" s="23"/>
      <c r="F55" s="23"/>
      <c r="G55" s="23"/>
      <c r="H55" s="23"/>
      <c r="J55" s="19"/>
      <c r="K55" s="19"/>
      <c r="L55" s="19"/>
      <c r="M55" s="19"/>
      <c r="N55" s="19"/>
      <c r="O55" s="19"/>
      <c r="P55" s="19"/>
      <c r="Q55" s="19"/>
      <c r="S55" s="21"/>
      <c r="T55" s="21"/>
      <c r="U55" s="21"/>
      <c r="V55" s="21"/>
      <c r="W55" s="21"/>
      <c r="X55" s="21"/>
      <c r="Y55" s="21"/>
      <c r="Z55" s="21"/>
    </row>
    <row r="56" spans="1:26">
      <c r="A56" s="23"/>
      <c r="B56" s="23"/>
      <c r="C56" s="23"/>
      <c r="D56" s="23"/>
      <c r="E56" s="23"/>
      <c r="F56" s="23"/>
      <c r="G56" s="23"/>
      <c r="H56" s="23"/>
      <c r="J56" s="19"/>
      <c r="K56" s="19"/>
      <c r="L56" s="19"/>
      <c r="M56" s="19"/>
      <c r="N56" s="19"/>
      <c r="O56" s="19"/>
      <c r="P56" s="19"/>
      <c r="Q56" s="19"/>
      <c r="S56" s="21"/>
      <c r="T56" s="21"/>
      <c r="U56" s="21"/>
      <c r="V56" s="21"/>
      <c r="W56" s="21"/>
      <c r="X56" s="21"/>
      <c r="Y56" s="21"/>
      <c r="Z56" s="21"/>
    </row>
    <row r="57" spans="1:26">
      <c r="A57" s="23"/>
      <c r="B57" s="23"/>
      <c r="C57" s="23"/>
      <c r="D57" s="23"/>
      <c r="E57" s="23"/>
      <c r="F57" s="23"/>
      <c r="G57" s="23"/>
      <c r="H57" s="23"/>
      <c r="J57" s="19"/>
      <c r="K57" s="19"/>
      <c r="L57" s="19"/>
      <c r="M57" s="19"/>
      <c r="N57" s="19"/>
      <c r="O57" s="19"/>
      <c r="P57" s="19"/>
      <c r="Q57" s="19"/>
      <c r="S57" s="21"/>
      <c r="T57" s="21"/>
      <c r="U57" s="21"/>
      <c r="V57" s="21"/>
      <c r="W57" s="21"/>
      <c r="X57" s="21"/>
      <c r="Y57" s="21"/>
      <c r="Z57" s="21"/>
    </row>
    <row r="58" spans="1:26">
      <c r="A58" s="23"/>
      <c r="B58" s="23"/>
      <c r="C58" s="23"/>
      <c r="D58" s="23"/>
      <c r="E58" s="23"/>
      <c r="F58" s="23"/>
      <c r="G58" s="23"/>
      <c r="H58" s="23"/>
      <c r="J58" s="19"/>
      <c r="K58" s="19"/>
      <c r="L58" s="19"/>
      <c r="M58" s="19"/>
      <c r="N58" s="19"/>
      <c r="O58" s="19"/>
      <c r="P58" s="19"/>
      <c r="Q58" s="19"/>
      <c r="S58" s="21"/>
      <c r="T58" s="21"/>
      <c r="U58" s="21"/>
      <c r="V58" s="21"/>
      <c r="W58" s="21"/>
      <c r="X58" s="21"/>
      <c r="Y58" s="21"/>
      <c r="Z58" s="21"/>
    </row>
    <row r="59" spans="1:26">
      <c r="A59" s="23"/>
      <c r="B59" s="23"/>
      <c r="C59" s="23"/>
      <c r="D59" s="23"/>
      <c r="E59" s="23"/>
      <c r="F59" s="23"/>
      <c r="G59" s="23"/>
      <c r="H59" s="23"/>
      <c r="J59" s="19"/>
      <c r="K59" s="19"/>
      <c r="L59" s="19"/>
      <c r="M59" s="19"/>
      <c r="N59" s="19"/>
      <c r="O59" s="19"/>
      <c r="P59" s="19"/>
      <c r="Q59" s="19"/>
      <c r="S59" s="21"/>
      <c r="T59" s="21"/>
      <c r="U59" s="21"/>
      <c r="V59" s="21"/>
      <c r="W59" s="21"/>
      <c r="X59" s="21"/>
      <c r="Y59" s="21"/>
      <c r="Z59" s="21"/>
    </row>
    <row r="60" spans="1:26">
      <c r="A60" s="23"/>
      <c r="B60" s="23"/>
      <c r="C60" s="23"/>
      <c r="D60" s="23"/>
      <c r="E60" s="23"/>
      <c r="F60" s="23"/>
      <c r="G60" s="23"/>
      <c r="H60" s="23"/>
      <c r="J60" s="19"/>
      <c r="K60" s="19"/>
      <c r="L60" s="19"/>
      <c r="M60" s="19"/>
      <c r="N60" s="19"/>
      <c r="O60" s="19"/>
      <c r="P60" s="19"/>
      <c r="Q60" s="19"/>
      <c r="S60" s="21"/>
      <c r="T60" s="21"/>
      <c r="U60" s="21"/>
      <c r="V60" s="21"/>
      <c r="W60" s="21"/>
      <c r="X60" s="21"/>
      <c r="Y60" s="21"/>
      <c r="Z60" s="21"/>
    </row>
    <row r="61" spans="1:26">
      <c r="A61" s="23"/>
      <c r="B61" s="23"/>
      <c r="C61" s="23"/>
      <c r="D61" s="23"/>
      <c r="E61" s="23"/>
      <c r="F61" s="23"/>
      <c r="G61" s="23"/>
      <c r="H61" s="23"/>
      <c r="J61" s="19"/>
      <c r="K61" s="19"/>
      <c r="L61" s="19"/>
      <c r="M61" s="19"/>
      <c r="N61" s="19"/>
      <c r="O61" s="19"/>
      <c r="P61" s="19"/>
      <c r="Q61" s="19"/>
      <c r="S61" s="21"/>
      <c r="T61" s="21"/>
      <c r="U61" s="21"/>
      <c r="V61" s="21"/>
      <c r="W61" s="21"/>
      <c r="X61" s="21"/>
      <c r="Y61" s="21"/>
      <c r="Z61" s="21"/>
    </row>
    <row r="62" spans="1:26">
      <c r="A62" s="23"/>
      <c r="B62" s="23"/>
      <c r="C62" s="23"/>
      <c r="D62" s="23"/>
      <c r="E62" s="23"/>
      <c r="F62" s="23"/>
      <c r="G62" s="23"/>
      <c r="H62" s="23"/>
      <c r="J62" s="19"/>
      <c r="K62" s="19"/>
      <c r="L62" s="19"/>
      <c r="M62" s="19"/>
      <c r="N62" s="19"/>
      <c r="O62" s="19"/>
      <c r="P62" s="19"/>
      <c r="Q62" s="19"/>
      <c r="S62" s="21"/>
      <c r="T62" s="21"/>
      <c r="U62" s="21"/>
      <c r="V62" s="21"/>
      <c r="W62" s="21"/>
      <c r="X62" s="21"/>
      <c r="Y62" s="21"/>
      <c r="Z62" s="21"/>
    </row>
    <row r="63" spans="1:26">
      <c r="A63" s="23"/>
      <c r="B63" s="23"/>
      <c r="C63" s="23"/>
      <c r="D63" s="23"/>
      <c r="E63" s="23"/>
      <c r="F63" s="23"/>
      <c r="G63" s="23"/>
      <c r="H63" s="23"/>
      <c r="J63" s="19"/>
      <c r="K63" s="19"/>
      <c r="L63" s="19"/>
      <c r="M63" s="19"/>
      <c r="N63" s="19"/>
      <c r="O63" s="19"/>
      <c r="P63" s="19"/>
      <c r="Q63" s="19"/>
      <c r="S63" s="21"/>
      <c r="T63" s="21"/>
      <c r="U63" s="21"/>
      <c r="V63" s="21"/>
      <c r="W63" s="21"/>
      <c r="X63" s="21"/>
      <c r="Y63" s="21"/>
      <c r="Z63" s="21"/>
    </row>
    <row r="64" spans="1:26">
      <c r="A64" s="23" t="s">
        <v>188</v>
      </c>
      <c r="B64" s="23" t="s">
        <v>28</v>
      </c>
      <c r="C64" s="23"/>
      <c r="D64" s="23" t="s">
        <v>189</v>
      </c>
      <c r="E64" s="23" t="s">
        <v>28</v>
      </c>
      <c r="F64" s="23"/>
      <c r="G64" s="23" t="s">
        <v>190</v>
      </c>
      <c r="H64" s="23" t="s">
        <v>28</v>
      </c>
      <c r="J64" s="19" t="s">
        <v>188</v>
      </c>
      <c r="K64" s="19" t="s">
        <v>28</v>
      </c>
      <c r="L64" s="19"/>
      <c r="M64" s="19" t="s">
        <v>189</v>
      </c>
      <c r="N64" s="19" t="s">
        <v>28</v>
      </c>
      <c r="O64" s="19"/>
      <c r="P64" s="19" t="s">
        <v>190</v>
      </c>
      <c r="Q64" s="19" t="s">
        <v>28</v>
      </c>
      <c r="S64" s="21" t="s">
        <v>188</v>
      </c>
      <c r="T64" s="21" t="s">
        <v>28</v>
      </c>
      <c r="U64" s="21"/>
      <c r="V64" s="21" t="s">
        <v>189</v>
      </c>
      <c r="W64" s="21" t="s">
        <v>28</v>
      </c>
      <c r="X64" s="21"/>
      <c r="Y64" s="21" t="s">
        <v>190</v>
      </c>
      <c r="Z64" s="21" t="s">
        <v>28</v>
      </c>
    </row>
    <row r="65" spans="1:26">
      <c r="A65" s="24">
        <v>-1</v>
      </c>
      <c r="B65" s="24">
        <v>1</v>
      </c>
      <c r="C65" s="23"/>
      <c r="D65" s="24">
        <v>-1</v>
      </c>
      <c r="E65" s="24">
        <v>8</v>
      </c>
      <c r="F65" s="23"/>
      <c r="G65" s="23"/>
      <c r="H65" s="23">
        <v>16</v>
      </c>
      <c r="J65" s="20">
        <v>-1</v>
      </c>
      <c r="K65" s="20">
        <v>1</v>
      </c>
      <c r="L65" s="19"/>
      <c r="M65" s="20">
        <v>-1</v>
      </c>
      <c r="N65" s="20">
        <v>6</v>
      </c>
      <c r="O65" s="19"/>
      <c r="P65" s="20">
        <v>-1</v>
      </c>
      <c r="Q65" s="19">
        <v>12</v>
      </c>
      <c r="S65" s="22">
        <v>-1</v>
      </c>
      <c r="T65" s="22">
        <v>1</v>
      </c>
      <c r="U65" s="21"/>
      <c r="V65" s="22">
        <v>-1</v>
      </c>
      <c r="W65" s="22">
        <v>4</v>
      </c>
      <c r="X65" s="21"/>
      <c r="Y65" s="22">
        <v>-1</v>
      </c>
      <c r="Z65" s="22">
        <v>9</v>
      </c>
    </row>
    <row r="66" spans="1:26">
      <c r="A66" s="23"/>
      <c r="B66" s="24">
        <v>2</v>
      </c>
      <c r="C66" s="23"/>
      <c r="D66" s="24"/>
      <c r="E66" s="24">
        <v>9</v>
      </c>
      <c r="F66" s="23"/>
      <c r="G66" s="23"/>
      <c r="H66" s="23">
        <v>17</v>
      </c>
      <c r="J66" s="20"/>
      <c r="K66" s="20">
        <v>2</v>
      </c>
      <c r="L66" s="19"/>
      <c r="M66" s="20"/>
      <c r="N66" s="20">
        <v>7</v>
      </c>
      <c r="O66" s="19"/>
      <c r="P66" s="19"/>
      <c r="Q66" s="19">
        <v>13</v>
      </c>
      <c r="S66" s="22"/>
      <c r="T66" s="22">
        <v>2</v>
      </c>
      <c r="U66" s="21"/>
      <c r="V66" s="22"/>
      <c r="W66" s="22">
        <v>5</v>
      </c>
      <c r="X66" s="21"/>
      <c r="Y66" s="21"/>
      <c r="Z66" s="21">
        <v>10</v>
      </c>
    </row>
    <row r="67" spans="1:26">
      <c r="A67" s="24"/>
      <c r="B67" s="24">
        <v>3</v>
      </c>
      <c r="C67" s="23"/>
      <c r="D67" s="24"/>
      <c r="E67" s="24">
        <v>10</v>
      </c>
      <c r="F67" s="23"/>
      <c r="G67" s="23"/>
      <c r="H67" s="23">
        <v>18</v>
      </c>
      <c r="J67" s="20"/>
      <c r="K67" s="20">
        <v>3</v>
      </c>
      <c r="L67" s="19"/>
      <c r="M67" s="20"/>
      <c r="N67" s="20">
        <v>8</v>
      </c>
      <c r="O67" s="19"/>
      <c r="P67" s="19"/>
      <c r="Q67" s="19">
        <v>14</v>
      </c>
      <c r="S67" s="22"/>
      <c r="T67" s="22">
        <v>3</v>
      </c>
      <c r="U67" s="21"/>
      <c r="V67" s="22"/>
      <c r="W67" s="22">
        <v>6</v>
      </c>
      <c r="X67" s="21"/>
      <c r="Y67" s="21"/>
      <c r="Z67" s="21">
        <v>11</v>
      </c>
    </row>
    <row r="68" spans="1:26">
      <c r="A68" s="24"/>
      <c r="B68" s="24">
        <v>4</v>
      </c>
      <c r="C68" s="23"/>
      <c r="D68" s="24"/>
      <c r="E68" s="24">
        <v>11</v>
      </c>
      <c r="F68" s="23"/>
      <c r="G68" s="23"/>
      <c r="H68" s="23">
        <v>19</v>
      </c>
      <c r="J68" s="20"/>
      <c r="K68" s="20">
        <v>4</v>
      </c>
      <c r="L68" s="19"/>
      <c r="M68" s="20"/>
      <c r="N68" s="20">
        <v>9</v>
      </c>
      <c r="O68" s="19"/>
      <c r="P68" s="19"/>
      <c r="Q68" s="19">
        <v>15</v>
      </c>
      <c r="S68" s="22"/>
      <c r="T68" s="22"/>
      <c r="U68" s="21"/>
      <c r="V68" s="22"/>
      <c r="W68" s="22">
        <v>7</v>
      </c>
      <c r="X68" s="21"/>
      <c r="Y68" s="21"/>
      <c r="Z68" s="21">
        <v>12</v>
      </c>
    </row>
    <row r="69" spans="1:26">
      <c r="A69" s="24"/>
      <c r="B69" s="24">
        <v>5</v>
      </c>
      <c r="C69" s="23"/>
      <c r="D69" s="24"/>
      <c r="E69" s="24">
        <v>12</v>
      </c>
      <c r="F69" s="23"/>
      <c r="G69" s="23"/>
      <c r="H69" s="23">
        <v>20</v>
      </c>
      <c r="J69" s="19"/>
      <c r="K69" s="20">
        <v>5</v>
      </c>
      <c r="L69" s="19"/>
      <c r="M69" s="20"/>
      <c r="N69" s="20">
        <v>10</v>
      </c>
      <c r="O69" s="19"/>
      <c r="P69" s="19"/>
      <c r="Q69" s="19">
        <v>16</v>
      </c>
      <c r="S69" s="21"/>
      <c r="T69" s="22"/>
      <c r="U69" s="21"/>
      <c r="V69" s="22"/>
      <c r="W69" s="22">
        <v>8</v>
      </c>
      <c r="X69" s="21"/>
      <c r="Y69" s="21"/>
      <c r="Z69" s="21"/>
    </row>
    <row r="70" spans="1:26">
      <c r="A70" s="24"/>
      <c r="B70" s="24">
        <v>6</v>
      </c>
      <c r="C70" s="23"/>
      <c r="D70" s="24"/>
      <c r="E70" s="24">
        <v>13</v>
      </c>
      <c r="F70" s="23"/>
      <c r="G70" s="23"/>
      <c r="H70" s="23"/>
      <c r="J70" s="20"/>
      <c r="K70" s="20"/>
      <c r="L70" s="19"/>
      <c r="M70" s="20"/>
      <c r="N70" s="20">
        <v>11</v>
      </c>
      <c r="O70" s="19"/>
      <c r="P70" s="19"/>
      <c r="Q70" s="19"/>
      <c r="S70" s="21"/>
      <c r="T70" s="21"/>
      <c r="U70" s="21"/>
      <c r="V70" s="21"/>
      <c r="W70" s="22"/>
      <c r="X70" s="21"/>
      <c r="Y70" s="21"/>
      <c r="Z70" s="21"/>
    </row>
    <row r="71" spans="1:26">
      <c r="A71" s="24"/>
      <c r="B71" s="24">
        <v>7</v>
      </c>
      <c r="C71" s="23"/>
      <c r="D71" s="24"/>
      <c r="E71" s="24">
        <v>14</v>
      </c>
      <c r="F71" s="23"/>
      <c r="G71" s="23"/>
      <c r="H71" s="23"/>
      <c r="J71" s="20"/>
      <c r="K71" s="20"/>
      <c r="L71" s="19"/>
      <c r="M71" s="20"/>
      <c r="N71" s="20"/>
      <c r="O71" s="19"/>
      <c r="P71" s="19"/>
      <c r="Q71" s="19"/>
      <c r="S71" s="21"/>
      <c r="T71" s="21"/>
      <c r="U71" s="21"/>
      <c r="V71" s="21"/>
      <c r="W71" s="21"/>
      <c r="X71" s="21"/>
      <c r="Y71" s="21"/>
      <c r="Z71" s="21"/>
    </row>
    <row r="72" spans="1:26">
      <c r="A72" s="23"/>
      <c r="B72" s="23"/>
      <c r="C72" s="23"/>
      <c r="D72" s="23"/>
      <c r="E72" s="24">
        <v>15</v>
      </c>
      <c r="F72" s="23"/>
      <c r="G72" s="23"/>
      <c r="H72" s="23"/>
      <c r="J72" s="19"/>
      <c r="K72" s="19"/>
      <c r="L72" s="19"/>
      <c r="M72" s="19"/>
      <c r="N72" s="20"/>
      <c r="O72" s="19"/>
      <c r="P72" s="19"/>
      <c r="Q72" s="19"/>
      <c r="S72" s="21"/>
      <c r="T72" s="21"/>
      <c r="U72" s="21"/>
      <c r="V72" s="21"/>
      <c r="W72" s="21"/>
      <c r="X72" s="21"/>
      <c r="Y72" s="21"/>
      <c r="Z72" s="21"/>
    </row>
    <row r="73" spans="1:26">
      <c r="A73" s="23"/>
      <c r="B73" s="23"/>
      <c r="C73" s="23"/>
      <c r="D73" s="23"/>
      <c r="E73" s="23"/>
      <c r="F73" s="23"/>
      <c r="G73" s="23"/>
      <c r="H73" s="23"/>
      <c r="J73" s="19"/>
      <c r="K73" s="19"/>
      <c r="L73" s="19"/>
      <c r="M73" s="19"/>
      <c r="N73" s="19"/>
      <c r="O73" s="19"/>
      <c r="P73" s="19"/>
      <c r="Q73" s="19"/>
      <c r="S73" s="21"/>
      <c r="T73" s="21"/>
      <c r="U73" s="21"/>
      <c r="V73" s="21"/>
      <c r="W73" s="21"/>
      <c r="X73" s="21"/>
      <c r="Y73" s="21"/>
      <c r="Z73" s="21"/>
    </row>
    <row r="80" spans="1:26">
      <c r="G80" t="s">
        <v>196</v>
      </c>
      <c r="M80" t="s">
        <v>199</v>
      </c>
    </row>
    <row r="81" spans="7:14">
      <c r="G81" t="s">
        <v>197</v>
      </c>
      <c r="M81" t="s">
        <v>200</v>
      </c>
    </row>
    <row r="82" spans="7:14">
      <c r="G82" t="s">
        <v>198</v>
      </c>
    </row>
    <row r="83" spans="7:14">
      <c r="M83" t="s">
        <v>201</v>
      </c>
      <c r="N83" s="2" t="s">
        <v>206</v>
      </c>
    </row>
    <row r="84" spans="7:14">
      <c r="M84" t="s">
        <v>202</v>
      </c>
      <c r="N84" s="2"/>
    </row>
    <row r="85" spans="7:14">
      <c r="G85" t="s">
        <v>207</v>
      </c>
      <c r="M85" t="s">
        <v>203</v>
      </c>
      <c r="N85" s="2"/>
    </row>
    <row r="86" spans="7:14">
      <c r="G86" t="s">
        <v>208</v>
      </c>
      <c r="M86" t="s">
        <v>204</v>
      </c>
      <c r="N86" s="2"/>
    </row>
    <row r="87" spans="7:14">
      <c r="G87" t="s">
        <v>209</v>
      </c>
      <c r="M87" t="s">
        <v>205</v>
      </c>
      <c r="N87" s="2"/>
    </row>
  </sheetData>
  <mergeCells count="3">
    <mergeCell ref="S5:Z5"/>
    <mergeCell ref="A5:H5"/>
    <mergeCell ref="J5:Q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8B60-FF78-F14F-B548-B7C2DFDD14B0}">
  <dimension ref="A1:AB40"/>
  <sheetViews>
    <sheetView workbookViewId="0">
      <selection activeCell="K35" sqref="K35"/>
    </sheetView>
  </sheetViews>
  <sheetFormatPr baseColWidth="10" defaultRowHeight="16"/>
  <cols>
    <col min="16" max="16" width="17.5" customWidth="1"/>
    <col min="17" max="17" width="15.33203125" customWidth="1"/>
    <col min="18" max="18" width="18.1640625" customWidth="1"/>
    <col min="19" max="19" width="15.1640625" customWidth="1"/>
  </cols>
  <sheetData>
    <row r="1" spans="1:20">
      <c r="A1" t="s">
        <v>217</v>
      </c>
    </row>
    <row r="3" spans="1:20">
      <c r="A3" t="s">
        <v>218</v>
      </c>
    </row>
    <row r="4" spans="1:20">
      <c r="A4" t="s">
        <v>219</v>
      </c>
      <c r="I4" t="s">
        <v>244</v>
      </c>
      <c r="P4" t="s">
        <v>269</v>
      </c>
    </row>
    <row r="5" spans="1:20">
      <c r="A5" t="s">
        <v>221</v>
      </c>
      <c r="I5" t="s">
        <v>245</v>
      </c>
    </row>
    <row r="6" spans="1:20" ht="18">
      <c r="D6" t="s">
        <v>243</v>
      </c>
      <c r="P6" s="42" t="s">
        <v>47</v>
      </c>
      <c r="Q6" s="42" t="s">
        <v>262</v>
      </c>
    </row>
    <row r="7" spans="1:20" ht="18">
      <c r="P7" s="43" t="s">
        <v>263</v>
      </c>
      <c r="Q7" s="44" t="s">
        <v>264</v>
      </c>
      <c r="R7" s="45" t="s">
        <v>265</v>
      </c>
      <c r="S7" s="46" t="s">
        <v>220</v>
      </c>
    </row>
    <row r="8" spans="1:20" ht="18">
      <c r="P8" s="42" t="s">
        <v>266</v>
      </c>
      <c r="Q8" s="42">
        <v>1</v>
      </c>
      <c r="R8" s="42">
        <v>1</v>
      </c>
      <c r="S8" s="42">
        <v>1</v>
      </c>
      <c r="T8" s="42">
        <v>1</v>
      </c>
    </row>
    <row r="9" spans="1:20" ht="18">
      <c r="E9" s="25" t="s">
        <v>223</v>
      </c>
      <c r="F9" s="25"/>
      <c r="G9" s="25"/>
      <c r="P9" s="42">
        <v>2</v>
      </c>
      <c r="Q9" s="42">
        <v>2</v>
      </c>
      <c r="R9" s="42">
        <v>2</v>
      </c>
      <c r="S9" s="42">
        <v>2</v>
      </c>
      <c r="T9" s="42">
        <v>2</v>
      </c>
    </row>
    <row r="10" spans="1:20" ht="18">
      <c r="C10" t="s">
        <v>222</v>
      </c>
      <c r="E10" t="s">
        <v>218</v>
      </c>
      <c r="F10" t="s">
        <v>219</v>
      </c>
      <c r="G10" t="s">
        <v>221</v>
      </c>
      <c r="P10" s="42">
        <v>3</v>
      </c>
      <c r="Q10" s="42">
        <v>4</v>
      </c>
      <c r="R10" s="42">
        <v>4</v>
      </c>
      <c r="S10" s="42">
        <v>4</v>
      </c>
      <c r="T10" s="42">
        <v>4</v>
      </c>
    </row>
    <row r="11" spans="1:20" ht="18">
      <c r="C11">
        <v>1</v>
      </c>
      <c r="E11">
        <v>2</v>
      </c>
      <c r="P11" s="42">
        <v>4</v>
      </c>
      <c r="Q11" s="42">
        <v>10</v>
      </c>
      <c r="R11" s="42">
        <v>10</v>
      </c>
      <c r="S11" s="42">
        <v>10</v>
      </c>
      <c r="T11" s="42">
        <v>10</v>
      </c>
    </row>
    <row r="12" spans="1:20" ht="18">
      <c r="C12">
        <v>2</v>
      </c>
      <c r="E12">
        <v>4</v>
      </c>
      <c r="P12" s="42">
        <v>5</v>
      </c>
      <c r="Q12" s="42">
        <v>20</v>
      </c>
      <c r="R12" s="42">
        <v>20</v>
      </c>
      <c r="S12" s="42">
        <v>20</v>
      </c>
      <c r="T12" s="42">
        <v>20</v>
      </c>
    </row>
    <row r="13" spans="1:20" ht="18">
      <c r="C13">
        <v>3</v>
      </c>
      <c r="E13">
        <v>8</v>
      </c>
      <c r="P13" s="42">
        <v>6</v>
      </c>
      <c r="Q13" s="42">
        <v>50</v>
      </c>
      <c r="R13" s="42">
        <v>50</v>
      </c>
      <c r="S13" s="42">
        <v>50</v>
      </c>
      <c r="T13" s="42" t="s">
        <v>18</v>
      </c>
    </row>
    <row r="14" spans="1:20" ht="18">
      <c r="C14">
        <v>4</v>
      </c>
      <c r="P14" s="42">
        <v>7</v>
      </c>
      <c r="Q14" s="42">
        <v>100</v>
      </c>
      <c r="R14" s="42">
        <v>100</v>
      </c>
      <c r="S14" s="42">
        <v>100</v>
      </c>
      <c r="T14" s="42" t="s">
        <v>267</v>
      </c>
    </row>
    <row r="15" spans="1:20" ht="18">
      <c r="C15">
        <v>5</v>
      </c>
      <c r="P15" s="42">
        <v>8</v>
      </c>
      <c r="Q15" s="42">
        <v>200</v>
      </c>
      <c r="R15" s="42">
        <v>200</v>
      </c>
      <c r="S15" s="42">
        <v>200</v>
      </c>
      <c r="T15" s="42" t="s">
        <v>267</v>
      </c>
    </row>
    <row r="16" spans="1:20" ht="18">
      <c r="C16">
        <v>6</v>
      </c>
      <c r="P16" s="42">
        <v>9</v>
      </c>
      <c r="Q16" s="42">
        <v>400</v>
      </c>
      <c r="R16" s="42">
        <v>400</v>
      </c>
      <c r="S16" s="42" t="s">
        <v>267</v>
      </c>
      <c r="T16" s="42" t="s">
        <v>267</v>
      </c>
    </row>
    <row r="17" spans="3:28" ht="18">
      <c r="C17">
        <v>7</v>
      </c>
      <c r="P17" s="42">
        <v>10</v>
      </c>
      <c r="Q17" s="42">
        <v>800</v>
      </c>
      <c r="R17" s="42">
        <v>800</v>
      </c>
      <c r="S17" s="42" t="s">
        <v>267</v>
      </c>
      <c r="T17" s="42" t="s">
        <v>267</v>
      </c>
    </row>
    <row r="18" spans="3:28" ht="18">
      <c r="C18">
        <v>8</v>
      </c>
      <c r="P18" s="42">
        <v>11</v>
      </c>
      <c r="Q18" s="42">
        <v>1000</v>
      </c>
      <c r="R18" s="42">
        <v>1000</v>
      </c>
      <c r="S18" s="42" t="s">
        <v>267</v>
      </c>
      <c r="T18" s="42" t="s">
        <v>267</v>
      </c>
    </row>
    <row r="19" spans="3:28" ht="18">
      <c r="C19">
        <v>9</v>
      </c>
      <c r="P19" s="42">
        <v>12</v>
      </c>
      <c r="Q19" s="42">
        <v>2000</v>
      </c>
      <c r="R19" s="42" t="s">
        <v>267</v>
      </c>
      <c r="S19" s="42" t="s">
        <v>267</v>
      </c>
      <c r="T19" s="42" t="s">
        <v>267</v>
      </c>
    </row>
    <row r="20" spans="3:28" ht="18">
      <c r="C20">
        <v>10</v>
      </c>
      <c r="P20" s="42">
        <v>13</v>
      </c>
      <c r="Q20" s="42">
        <v>5000</v>
      </c>
      <c r="R20" s="42" t="s">
        <v>267</v>
      </c>
      <c r="S20" s="42" t="s">
        <v>267</v>
      </c>
      <c r="T20" s="42" t="s">
        <v>267</v>
      </c>
    </row>
    <row r="21" spans="3:28" ht="18">
      <c r="P21" s="42" t="s">
        <v>268</v>
      </c>
      <c r="Q21" s="42">
        <v>9586</v>
      </c>
      <c r="R21" s="42">
        <v>2586</v>
      </c>
      <c r="S21" s="42">
        <v>386</v>
      </c>
      <c r="T21" s="42">
        <v>36</v>
      </c>
    </row>
    <row r="25" spans="3:28" ht="18">
      <c r="P25" s="42" t="s">
        <v>47</v>
      </c>
      <c r="Q25" s="42" t="s">
        <v>270</v>
      </c>
      <c r="V25" t="s">
        <v>271</v>
      </c>
      <c r="X25" s="42" t="s">
        <v>47</v>
      </c>
      <c r="Y25" s="42" t="s">
        <v>270</v>
      </c>
    </row>
    <row r="26" spans="3:28" ht="18">
      <c r="P26" s="43" t="s">
        <v>263</v>
      </c>
      <c r="Q26" s="44" t="s">
        <v>264</v>
      </c>
      <c r="R26" s="45" t="s">
        <v>265</v>
      </c>
      <c r="S26" s="46" t="s">
        <v>220</v>
      </c>
      <c r="X26" s="43" t="s">
        <v>263</v>
      </c>
      <c r="Y26" s="44" t="s">
        <v>264</v>
      </c>
      <c r="Z26" s="45" t="s">
        <v>265</v>
      </c>
      <c r="AA26" s="46" t="s">
        <v>220</v>
      </c>
    </row>
    <row r="27" spans="3:28" ht="18">
      <c r="P27" s="42" t="s">
        <v>266</v>
      </c>
      <c r="Q27" s="42" t="s">
        <v>267</v>
      </c>
      <c r="R27" s="42" t="s">
        <v>267</v>
      </c>
      <c r="S27" s="42" t="s">
        <v>267</v>
      </c>
      <c r="T27" s="42" t="s">
        <v>267</v>
      </c>
      <c r="X27" s="42" t="s">
        <v>266</v>
      </c>
      <c r="Y27" s="42" t="s">
        <v>267</v>
      </c>
      <c r="Z27" s="42" t="s">
        <v>267</v>
      </c>
      <c r="AA27" s="42" t="s">
        <v>267</v>
      </c>
      <c r="AB27" s="42" t="s">
        <v>267</v>
      </c>
    </row>
    <row r="28" spans="3:28" ht="18">
      <c r="P28" s="42">
        <v>2</v>
      </c>
      <c r="Q28" s="42">
        <v>5</v>
      </c>
      <c r="R28" s="42">
        <v>50</v>
      </c>
      <c r="S28" s="42">
        <v>400</v>
      </c>
      <c r="T28" s="47">
        <v>5000</v>
      </c>
      <c r="X28" s="42">
        <v>2</v>
      </c>
      <c r="Y28" s="42"/>
      <c r="Z28" s="42"/>
      <c r="AA28" s="42"/>
      <c r="AB28" s="47"/>
    </row>
    <row r="29" spans="3:28" ht="18">
      <c r="P29" s="42">
        <v>3</v>
      </c>
      <c r="Q29" s="42">
        <v>20</v>
      </c>
      <c r="R29" s="42">
        <v>150</v>
      </c>
      <c r="S29" s="47">
        <v>2000</v>
      </c>
      <c r="T29" s="47">
        <v>20000</v>
      </c>
      <c r="X29" s="42">
        <v>3</v>
      </c>
      <c r="Y29" s="42"/>
      <c r="Z29" s="42"/>
      <c r="AA29" s="47"/>
      <c r="AB29" s="47"/>
    </row>
    <row r="30" spans="3:28" ht="18">
      <c r="P30" s="42">
        <v>4</v>
      </c>
      <c r="Q30" s="42">
        <v>50</v>
      </c>
      <c r="R30" s="42">
        <v>400</v>
      </c>
      <c r="S30" s="47">
        <v>4000</v>
      </c>
      <c r="T30" s="47">
        <v>50000</v>
      </c>
      <c r="X30" s="42">
        <v>4</v>
      </c>
      <c r="Y30" s="42"/>
      <c r="Z30" s="42"/>
      <c r="AA30" s="47"/>
      <c r="AB30" s="47"/>
    </row>
    <row r="31" spans="3:28" ht="18">
      <c r="P31" s="42">
        <v>5</v>
      </c>
      <c r="Q31" s="42">
        <v>150</v>
      </c>
      <c r="R31" s="47">
        <v>1000</v>
      </c>
      <c r="S31" s="47">
        <v>8000</v>
      </c>
      <c r="T31" s="47">
        <v>100000</v>
      </c>
      <c r="X31" s="42">
        <v>5</v>
      </c>
      <c r="Y31" s="42"/>
      <c r="Z31" s="47"/>
      <c r="AA31" s="47"/>
      <c r="AB31" s="47"/>
    </row>
    <row r="32" spans="3:28" ht="18">
      <c r="P32" s="42">
        <v>6</v>
      </c>
      <c r="Q32" s="42">
        <v>400</v>
      </c>
      <c r="R32" s="47">
        <v>2000</v>
      </c>
      <c r="S32" s="47">
        <v>20000</v>
      </c>
      <c r="T32" s="42" t="s">
        <v>18</v>
      </c>
      <c r="X32" s="42">
        <v>6</v>
      </c>
      <c r="Y32" s="42"/>
      <c r="Z32" s="47"/>
      <c r="AA32" s="47"/>
      <c r="AB32" s="42"/>
    </row>
    <row r="33" spans="16:28" ht="18">
      <c r="P33" s="42">
        <v>7</v>
      </c>
      <c r="Q33" s="47">
        <v>1000</v>
      </c>
      <c r="R33" s="47">
        <v>4000</v>
      </c>
      <c r="S33" s="47">
        <v>50000</v>
      </c>
      <c r="T33" s="42" t="s">
        <v>267</v>
      </c>
      <c r="X33" s="42">
        <v>7</v>
      </c>
      <c r="Y33" s="47"/>
      <c r="Z33" s="47"/>
      <c r="AA33" s="47"/>
      <c r="AB33" s="42"/>
    </row>
    <row r="34" spans="16:28" ht="18">
      <c r="P34" s="42">
        <v>8</v>
      </c>
      <c r="Q34" s="47">
        <v>2000</v>
      </c>
      <c r="R34" s="47">
        <v>8000</v>
      </c>
      <c r="S34" s="47">
        <v>100000</v>
      </c>
      <c r="T34" s="42" t="s">
        <v>267</v>
      </c>
      <c r="X34" s="42">
        <v>8</v>
      </c>
      <c r="Y34" s="47"/>
      <c r="Z34" s="47"/>
      <c r="AA34" s="47"/>
      <c r="AB34" s="42"/>
    </row>
    <row r="35" spans="16:28" ht="18">
      <c r="P35" s="42">
        <v>9</v>
      </c>
      <c r="Q35" s="47">
        <v>4000</v>
      </c>
      <c r="R35" s="47">
        <v>20000</v>
      </c>
      <c r="S35" s="42" t="s">
        <v>267</v>
      </c>
      <c r="T35" s="42" t="s">
        <v>267</v>
      </c>
      <c r="X35" s="42">
        <v>9</v>
      </c>
      <c r="Y35" s="47"/>
      <c r="Z35" s="47"/>
      <c r="AA35" s="42"/>
      <c r="AB35" s="42"/>
    </row>
    <row r="36" spans="16:28" ht="18">
      <c r="P36" s="42">
        <v>10</v>
      </c>
      <c r="Q36" s="47">
        <v>8000</v>
      </c>
      <c r="R36" s="47">
        <v>50000</v>
      </c>
      <c r="S36" s="42" t="s">
        <v>267</v>
      </c>
      <c r="T36" s="42" t="s">
        <v>267</v>
      </c>
      <c r="X36" s="42">
        <v>10</v>
      </c>
      <c r="Y36" s="47"/>
      <c r="Z36" s="47"/>
      <c r="AA36" s="42"/>
      <c r="AB36" s="42"/>
    </row>
    <row r="37" spans="16:28" ht="18">
      <c r="P37" s="42">
        <v>11</v>
      </c>
      <c r="Q37" s="47">
        <v>20000</v>
      </c>
      <c r="R37" s="47">
        <v>100000</v>
      </c>
      <c r="S37" s="42" t="s">
        <v>267</v>
      </c>
      <c r="T37" s="42" t="s">
        <v>267</v>
      </c>
      <c r="X37" s="42">
        <v>11</v>
      </c>
      <c r="Y37" s="47"/>
      <c r="Z37" s="47"/>
      <c r="AA37" s="42"/>
      <c r="AB37" s="42"/>
    </row>
    <row r="38" spans="16:28" ht="18">
      <c r="P38" s="42">
        <v>12</v>
      </c>
      <c r="Q38" s="47">
        <v>50000</v>
      </c>
      <c r="R38" s="42" t="s">
        <v>267</v>
      </c>
      <c r="S38" s="42" t="s">
        <v>267</v>
      </c>
      <c r="T38" s="42" t="s">
        <v>267</v>
      </c>
      <c r="X38" s="42">
        <v>12</v>
      </c>
      <c r="Y38" s="47"/>
      <c r="Z38" s="42"/>
      <c r="AA38" s="42"/>
      <c r="AB38" s="42"/>
    </row>
    <row r="39" spans="16:28" ht="18">
      <c r="P39" s="42">
        <v>13</v>
      </c>
      <c r="Q39" s="47">
        <v>100000</v>
      </c>
      <c r="R39" s="42" t="s">
        <v>267</v>
      </c>
      <c r="S39" s="42" t="s">
        <v>267</v>
      </c>
      <c r="T39" s="42" t="s">
        <v>267</v>
      </c>
      <c r="X39" s="42">
        <v>13</v>
      </c>
      <c r="Y39" s="47"/>
      <c r="Z39" s="42"/>
      <c r="AA39" s="42"/>
      <c r="AB39" s="42"/>
    </row>
    <row r="40" spans="16:28" ht="18">
      <c r="P40" s="42" t="s">
        <v>268</v>
      </c>
      <c r="Q40" s="47">
        <v>185625</v>
      </c>
      <c r="R40" s="47">
        <v>185600</v>
      </c>
      <c r="S40" s="47">
        <v>184400</v>
      </c>
      <c r="T40" s="47">
        <v>175000</v>
      </c>
      <c r="X40" s="42" t="s">
        <v>268</v>
      </c>
      <c r="Y40" s="47"/>
      <c r="Z40" s="47"/>
      <c r="AA40" s="47"/>
      <c r="AB40" s="47"/>
    </row>
  </sheetData>
  <mergeCells count="1">
    <mergeCell ref="E9:G9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D537-18ED-7A4B-831D-B6FACAE50269}">
  <dimension ref="A2:D8"/>
  <sheetViews>
    <sheetView workbookViewId="0">
      <selection activeCell="J27" sqref="J27"/>
    </sheetView>
  </sheetViews>
  <sheetFormatPr baseColWidth="10" defaultRowHeight="16"/>
  <cols>
    <col min="3" max="3" width="30" customWidth="1"/>
    <col min="4" max="4" width="29.5" customWidth="1"/>
  </cols>
  <sheetData>
    <row r="2" spans="1:4">
      <c r="A2" t="s">
        <v>210</v>
      </c>
    </row>
    <row r="5" spans="1:4">
      <c r="C5" s="25" t="s">
        <v>214</v>
      </c>
      <c r="D5" s="25"/>
    </row>
    <row r="6" spans="1:4">
      <c r="B6" t="s">
        <v>211</v>
      </c>
      <c r="C6" t="s">
        <v>215</v>
      </c>
      <c r="D6" t="s">
        <v>216</v>
      </c>
    </row>
    <row r="7" spans="1:4">
      <c r="B7" t="s">
        <v>212</v>
      </c>
      <c r="C7" t="str">
        <f>"充值" &amp; $B7 &amp; " 水平" &amp;C$6</f>
        <v>充值多 水平低</v>
      </c>
      <c r="D7" t="str">
        <f>"充值" &amp; $B7 &amp; " 水平" &amp;D$6</f>
        <v>充值多 水平高</v>
      </c>
    </row>
    <row r="8" spans="1:4">
      <c r="B8" t="s">
        <v>213</v>
      </c>
      <c r="C8" t="str">
        <f>"充值" &amp; $B8 &amp; " 水平" &amp;C$6</f>
        <v>充值少 水平低</v>
      </c>
      <c r="D8" t="str">
        <f>"充值" &amp; $B8 &amp; " 水平" &amp;D$6</f>
        <v>充值少 水平高</v>
      </c>
    </row>
  </sheetData>
  <mergeCells count="1">
    <mergeCell ref="C5:D5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0A17-FC5A-F647-8990-45C8B7AE628F}">
  <dimension ref="A1:U98"/>
  <sheetViews>
    <sheetView zoomScale="98" workbookViewId="0">
      <selection activeCell="J28" sqref="J28"/>
    </sheetView>
  </sheetViews>
  <sheetFormatPr baseColWidth="10" defaultRowHeight="16"/>
  <cols>
    <col min="7" max="7" width="16.1640625" customWidth="1"/>
    <col min="8" max="8" width="15.6640625" customWidth="1"/>
  </cols>
  <sheetData>
    <row r="1" spans="1:14">
      <c r="A1" t="s">
        <v>34</v>
      </c>
      <c r="B1" t="s">
        <v>35</v>
      </c>
      <c r="D1" t="s">
        <v>36</v>
      </c>
    </row>
    <row r="3" spans="1:14">
      <c r="A3" s="10" t="s">
        <v>37</v>
      </c>
      <c r="B3" s="10">
        <v>1</v>
      </c>
      <c r="C3" s="10" t="s">
        <v>129</v>
      </c>
      <c r="D3" s="10">
        <f t="shared" ref="D3:D12" si="0">VLOOKUP(B3,$F$43:$I$53,2,FALSE)</f>
        <v>1440</v>
      </c>
      <c r="E3">
        <f>D3</f>
        <v>1440</v>
      </c>
    </row>
    <row r="4" spans="1:14">
      <c r="A4" s="5" t="s">
        <v>37</v>
      </c>
      <c r="B4" s="5">
        <v>2</v>
      </c>
      <c r="C4" s="5" t="s">
        <v>105</v>
      </c>
      <c r="D4" s="10">
        <f t="shared" si="0"/>
        <v>1440</v>
      </c>
      <c r="E4">
        <f>E3*0.9</f>
        <v>1296</v>
      </c>
      <c r="I4" t="s">
        <v>55</v>
      </c>
    </row>
    <row r="5" spans="1:14">
      <c r="A5" s="5" t="s">
        <v>37</v>
      </c>
      <c r="B5" s="5">
        <v>3</v>
      </c>
      <c r="C5" s="5" t="s">
        <v>106</v>
      </c>
      <c r="D5" s="10">
        <f t="shared" si="0"/>
        <v>1440</v>
      </c>
      <c r="E5">
        <f>E3*0.8</f>
        <v>1152</v>
      </c>
      <c r="I5" t="s">
        <v>56</v>
      </c>
    </row>
    <row r="6" spans="1:14">
      <c r="A6" s="5" t="s">
        <v>37</v>
      </c>
      <c r="B6" s="5">
        <v>4</v>
      </c>
      <c r="C6" s="5" t="s">
        <v>107</v>
      </c>
      <c r="D6" s="10">
        <f t="shared" si="0"/>
        <v>3440</v>
      </c>
      <c r="E6">
        <f>D6</f>
        <v>3440</v>
      </c>
      <c r="I6" t="s">
        <v>57</v>
      </c>
    </row>
    <row r="7" spans="1:14">
      <c r="A7" s="5" t="s">
        <v>37</v>
      </c>
      <c r="B7" s="5">
        <v>5</v>
      </c>
      <c r="C7" s="5" t="s">
        <v>108</v>
      </c>
      <c r="D7" s="10">
        <f t="shared" si="0"/>
        <v>3440</v>
      </c>
      <c r="E7">
        <f>E6*0.9</f>
        <v>3096</v>
      </c>
    </row>
    <row r="8" spans="1:14">
      <c r="A8" s="5" t="s">
        <v>37</v>
      </c>
      <c r="B8" s="5">
        <v>6</v>
      </c>
      <c r="C8" s="5" t="s">
        <v>109</v>
      </c>
      <c r="D8" s="10">
        <f t="shared" si="0"/>
        <v>3440</v>
      </c>
      <c r="E8">
        <f>E6*0.8</f>
        <v>2752</v>
      </c>
    </row>
    <row r="9" spans="1:14">
      <c r="A9" s="5" t="s">
        <v>37</v>
      </c>
      <c r="B9" s="5">
        <v>7</v>
      </c>
      <c r="C9" s="5" t="s">
        <v>110</v>
      </c>
      <c r="D9" s="10">
        <f t="shared" si="0"/>
        <v>7440</v>
      </c>
      <c r="E9">
        <f>D9</f>
        <v>7440</v>
      </c>
      <c r="I9" t="s">
        <v>145</v>
      </c>
    </row>
    <row r="10" spans="1:14">
      <c r="A10" s="5" t="s">
        <v>37</v>
      </c>
      <c r="B10" s="5">
        <v>8</v>
      </c>
      <c r="C10" s="5" t="s">
        <v>111</v>
      </c>
      <c r="D10" s="10">
        <f t="shared" si="0"/>
        <v>7440</v>
      </c>
      <c r="E10">
        <f>E9*0.9</f>
        <v>6696</v>
      </c>
      <c r="I10" t="s">
        <v>146</v>
      </c>
    </row>
    <row r="11" spans="1:14" ht="23">
      <c r="A11" s="5" t="s">
        <v>37</v>
      </c>
      <c r="B11" s="5">
        <v>9</v>
      </c>
      <c r="C11" s="5" t="s">
        <v>143</v>
      </c>
      <c r="D11" s="10">
        <f t="shared" si="0"/>
        <v>7440</v>
      </c>
      <c r="E11">
        <f>E9*0.8</f>
        <v>5952</v>
      </c>
      <c r="I11" s="15" t="s">
        <v>147</v>
      </c>
      <c r="J11" s="15"/>
      <c r="K11" s="15"/>
      <c r="L11" s="15"/>
      <c r="M11" s="15"/>
      <c r="N11" s="16"/>
    </row>
    <row r="12" spans="1:14">
      <c r="A12" s="5" t="s">
        <v>37</v>
      </c>
      <c r="B12" s="5">
        <v>10</v>
      </c>
      <c r="C12" s="5" t="s">
        <v>144</v>
      </c>
      <c r="D12" s="10">
        <f t="shared" si="0"/>
        <v>15440</v>
      </c>
      <c r="E12">
        <f>D12</f>
        <v>15440</v>
      </c>
    </row>
    <row r="14" spans="1:14">
      <c r="A14" s="9" t="s">
        <v>38</v>
      </c>
      <c r="B14" s="9">
        <v>1</v>
      </c>
      <c r="C14" s="9" t="s">
        <v>51</v>
      </c>
      <c r="D14" s="9">
        <f t="shared" ref="D14:D23" si="1">VLOOKUP(B14,$F$43:$I$53,3,FALSE)</f>
        <v>579</v>
      </c>
      <c r="E14">
        <f>D14</f>
        <v>579</v>
      </c>
    </row>
    <row r="15" spans="1:14">
      <c r="A15" s="4" t="s">
        <v>38</v>
      </c>
      <c r="B15" s="4">
        <v>2</v>
      </c>
      <c r="C15" s="4" t="s">
        <v>104</v>
      </c>
      <c r="D15" s="9">
        <f t="shared" si="1"/>
        <v>579</v>
      </c>
      <c r="E15">
        <f>E14*0.9</f>
        <v>521.1</v>
      </c>
    </row>
    <row r="16" spans="1:14">
      <c r="A16" s="4" t="s">
        <v>38</v>
      </c>
      <c r="B16" s="4">
        <v>3</v>
      </c>
      <c r="C16" s="4" t="s">
        <v>112</v>
      </c>
      <c r="D16" s="9">
        <f t="shared" si="1"/>
        <v>579</v>
      </c>
      <c r="E16">
        <f>E14*0.8</f>
        <v>463.20000000000005</v>
      </c>
    </row>
    <row r="17" spans="1:5">
      <c r="A17" s="4" t="s">
        <v>38</v>
      </c>
      <c r="B17" s="4">
        <v>4</v>
      </c>
      <c r="C17" s="4" t="s">
        <v>113</v>
      </c>
      <c r="D17" s="9">
        <f t="shared" si="1"/>
        <v>1179</v>
      </c>
      <c r="E17">
        <f>D17</f>
        <v>1179</v>
      </c>
    </row>
    <row r="18" spans="1:5">
      <c r="A18" s="4" t="s">
        <v>38</v>
      </c>
      <c r="B18" s="4">
        <v>5</v>
      </c>
      <c r="C18" s="4" t="s">
        <v>114</v>
      </c>
      <c r="D18" s="9">
        <f t="shared" si="1"/>
        <v>1179</v>
      </c>
      <c r="E18">
        <f>E17*0.9</f>
        <v>1061.1000000000001</v>
      </c>
    </row>
    <row r="19" spans="1:5">
      <c r="A19" s="4" t="s">
        <v>38</v>
      </c>
      <c r="B19" s="4">
        <v>6</v>
      </c>
      <c r="C19" s="4" t="s">
        <v>115</v>
      </c>
      <c r="D19" s="9">
        <f t="shared" si="1"/>
        <v>1179</v>
      </c>
      <c r="E19">
        <f>E17*0.8</f>
        <v>943.2</v>
      </c>
    </row>
    <row r="20" spans="1:5">
      <c r="A20" s="4" t="s">
        <v>38</v>
      </c>
      <c r="B20" s="4">
        <v>7</v>
      </c>
      <c r="C20" s="4" t="s">
        <v>116</v>
      </c>
      <c r="D20" s="9">
        <f t="shared" si="1"/>
        <v>2379</v>
      </c>
      <c r="E20">
        <f>D20</f>
        <v>2379</v>
      </c>
    </row>
    <row r="21" spans="1:5">
      <c r="A21" s="4" t="s">
        <v>38</v>
      </c>
      <c r="B21" s="4">
        <v>8</v>
      </c>
      <c r="C21" s="4" t="s">
        <v>117</v>
      </c>
      <c r="D21" s="9">
        <f t="shared" si="1"/>
        <v>2379</v>
      </c>
      <c r="E21">
        <f>E20*0.9</f>
        <v>2141.1</v>
      </c>
    </row>
    <row r="22" spans="1:5">
      <c r="A22" s="4" t="s">
        <v>38</v>
      </c>
      <c r="B22" s="4">
        <v>9</v>
      </c>
      <c r="C22" s="4" t="s">
        <v>118</v>
      </c>
      <c r="D22" s="9">
        <f t="shared" si="1"/>
        <v>2379</v>
      </c>
      <c r="E22">
        <f>E20*0.8</f>
        <v>1903.2</v>
      </c>
    </row>
    <row r="23" spans="1:5">
      <c r="A23" s="4" t="s">
        <v>38</v>
      </c>
      <c r="B23" s="4">
        <v>10</v>
      </c>
      <c r="C23" s="4" t="s">
        <v>119</v>
      </c>
      <c r="D23" s="9">
        <f t="shared" si="1"/>
        <v>3879</v>
      </c>
      <c r="E23">
        <f>D23</f>
        <v>3879</v>
      </c>
    </row>
    <row r="24" spans="1:5">
      <c r="A24" s="7"/>
      <c r="B24" s="7"/>
      <c r="C24" s="7"/>
      <c r="D24" s="12"/>
    </row>
    <row r="25" spans="1:5" s="7" customFormat="1">
      <c r="A25" s="8" t="s">
        <v>39</v>
      </c>
      <c r="B25" s="8">
        <v>1</v>
      </c>
      <c r="C25" s="8" t="s">
        <v>49</v>
      </c>
      <c r="D25" s="8">
        <f>VLOOKUP(B25,$F$43:$I$53,4,FALSE)</f>
        <v>393</v>
      </c>
      <c r="E25">
        <f>D25</f>
        <v>393</v>
      </c>
    </row>
    <row r="26" spans="1:5">
      <c r="A26" s="6" t="s">
        <v>39</v>
      </c>
      <c r="B26" s="6">
        <v>2</v>
      </c>
      <c r="C26" s="6" t="s">
        <v>50</v>
      </c>
      <c r="D26" s="8">
        <f t="shared" ref="D26:D34" si="2">VLOOKUP(B26,$F$43:$I$53,4,FALSE)</f>
        <v>393</v>
      </c>
      <c r="E26">
        <f>E25*0.9</f>
        <v>353.7</v>
      </c>
    </row>
    <row r="27" spans="1:5">
      <c r="A27" s="6" t="s">
        <v>39</v>
      </c>
      <c r="B27" s="6">
        <v>3</v>
      </c>
      <c r="C27" s="6" t="s">
        <v>120</v>
      </c>
      <c r="D27" s="8">
        <f t="shared" si="2"/>
        <v>393</v>
      </c>
      <c r="E27">
        <f>E25*0.8</f>
        <v>314.40000000000003</v>
      </c>
    </row>
    <row r="28" spans="1:5">
      <c r="A28" s="6" t="s">
        <v>39</v>
      </c>
      <c r="B28" s="6">
        <v>4</v>
      </c>
      <c r="C28" s="6" t="s">
        <v>121</v>
      </c>
      <c r="D28" s="8">
        <f t="shared" si="2"/>
        <v>793</v>
      </c>
      <c r="E28">
        <f>D28</f>
        <v>793</v>
      </c>
    </row>
    <row r="29" spans="1:5">
      <c r="A29" s="6" t="s">
        <v>39</v>
      </c>
      <c r="B29" s="6">
        <v>5</v>
      </c>
      <c r="C29" s="6" t="s">
        <v>122</v>
      </c>
      <c r="D29" s="8">
        <f t="shared" si="2"/>
        <v>793</v>
      </c>
      <c r="E29">
        <f>E28*0.9</f>
        <v>713.7</v>
      </c>
    </row>
    <row r="30" spans="1:5">
      <c r="A30" s="6" t="s">
        <v>39</v>
      </c>
      <c r="B30" s="6">
        <v>6</v>
      </c>
      <c r="C30" s="6" t="s">
        <v>123</v>
      </c>
      <c r="D30" s="8">
        <f t="shared" si="2"/>
        <v>793</v>
      </c>
      <c r="E30">
        <f>E28*0.8</f>
        <v>634.40000000000009</v>
      </c>
    </row>
    <row r="31" spans="1:5">
      <c r="A31" s="6" t="s">
        <v>39</v>
      </c>
      <c r="B31" s="6">
        <v>7</v>
      </c>
      <c r="C31" s="6" t="s">
        <v>124</v>
      </c>
      <c r="D31" s="8">
        <f t="shared" si="2"/>
        <v>1293</v>
      </c>
      <c r="E31">
        <f>D31</f>
        <v>1293</v>
      </c>
    </row>
    <row r="32" spans="1:5">
      <c r="A32" s="6" t="s">
        <v>39</v>
      </c>
      <c r="B32" s="6">
        <v>8</v>
      </c>
      <c r="C32" s="6" t="s">
        <v>125</v>
      </c>
      <c r="D32" s="8">
        <f t="shared" si="2"/>
        <v>1293</v>
      </c>
      <c r="E32">
        <f>E31*0.9</f>
        <v>1163.7</v>
      </c>
    </row>
    <row r="33" spans="1:13">
      <c r="A33" s="6" t="s">
        <v>39</v>
      </c>
      <c r="B33" s="6">
        <v>9</v>
      </c>
      <c r="C33" s="6" t="s">
        <v>126</v>
      </c>
      <c r="D33" s="8">
        <f t="shared" si="2"/>
        <v>1293</v>
      </c>
      <c r="E33">
        <f>E31*0.8</f>
        <v>1034.4000000000001</v>
      </c>
    </row>
    <row r="34" spans="1:13">
      <c r="A34" s="6" t="s">
        <v>39</v>
      </c>
      <c r="B34" s="6">
        <v>10</v>
      </c>
      <c r="C34" s="6" t="s">
        <v>127</v>
      </c>
      <c r="D34" s="8">
        <f t="shared" si="2"/>
        <v>2293</v>
      </c>
      <c r="E34">
        <f>D34</f>
        <v>2293</v>
      </c>
    </row>
    <row r="35" spans="1:13">
      <c r="A35" s="7"/>
      <c r="B35" s="7"/>
      <c r="C35" s="7"/>
      <c r="D35" s="7"/>
    </row>
    <row r="36" spans="1:13">
      <c r="A36" s="7"/>
      <c r="B36" s="7"/>
      <c r="C36" s="7"/>
      <c r="D36" s="7"/>
    </row>
    <row r="37" spans="1:13">
      <c r="A37" s="7"/>
      <c r="B37" s="7"/>
      <c r="C37" s="7"/>
      <c r="D37" s="7"/>
    </row>
    <row r="38" spans="1:13">
      <c r="A38" s="7"/>
      <c r="B38" s="7"/>
      <c r="C38" s="7"/>
      <c r="D38" s="7"/>
    </row>
    <row r="40" spans="1:13">
      <c r="A40" t="s">
        <v>40</v>
      </c>
    </row>
    <row r="42" spans="1:13">
      <c r="G42" s="25" t="s">
        <v>54</v>
      </c>
      <c r="H42" s="25"/>
      <c r="I42" s="25"/>
    </row>
    <row r="43" spans="1:13">
      <c r="A43" t="s">
        <v>35</v>
      </c>
      <c r="B43" t="s">
        <v>41</v>
      </c>
      <c r="C43" t="s">
        <v>42</v>
      </c>
      <c r="D43" t="s">
        <v>43</v>
      </c>
      <c r="F43" t="s">
        <v>35</v>
      </c>
      <c r="G43" t="s">
        <v>142</v>
      </c>
      <c r="H43" t="s">
        <v>42</v>
      </c>
      <c r="I43" t="s">
        <v>43</v>
      </c>
      <c r="M43" t="s">
        <v>44</v>
      </c>
    </row>
    <row r="44" spans="1:13">
      <c r="A44">
        <v>1</v>
      </c>
      <c r="B44">
        <v>5</v>
      </c>
      <c r="C44">
        <v>8</v>
      </c>
      <c r="D44">
        <v>9</v>
      </c>
      <c r="F44">
        <v>1</v>
      </c>
      <c r="G44">
        <f>VLOOKUP(B44,$N$83:$Q$95,4,FALSE)</f>
        <v>1440</v>
      </c>
      <c r="H44">
        <f>VLOOKUP(C44,$N$83:$Q$95,3,FALSE)</f>
        <v>579</v>
      </c>
      <c r="I44">
        <f>VLOOKUP(D44,$N$83:$Q$95,2,FALSE)</f>
        <v>393</v>
      </c>
      <c r="M44" t="s">
        <v>45</v>
      </c>
    </row>
    <row r="45" spans="1:13">
      <c r="A45">
        <v>2</v>
      </c>
      <c r="B45">
        <v>5</v>
      </c>
      <c r="C45">
        <v>8</v>
      </c>
      <c r="D45">
        <v>9</v>
      </c>
      <c r="F45">
        <v>2</v>
      </c>
      <c r="G45">
        <f t="shared" ref="G45:G53" si="3">VLOOKUP(B45,$N$83:$Q$95,4,FALSE)</f>
        <v>1440</v>
      </c>
      <c r="H45">
        <f t="shared" ref="H45:H53" si="4">VLOOKUP(C45,$N$83:$Q$95,3,FALSE)</f>
        <v>579</v>
      </c>
      <c r="I45">
        <f t="shared" ref="I45:I53" si="5">VLOOKUP(D45,$N$83:$Q$95,2,FALSE)</f>
        <v>393</v>
      </c>
      <c r="M45" t="s">
        <v>46</v>
      </c>
    </row>
    <row r="46" spans="1:13">
      <c r="A46">
        <v>3</v>
      </c>
      <c r="B46">
        <v>5</v>
      </c>
      <c r="C46">
        <v>8</v>
      </c>
      <c r="D46">
        <v>9</v>
      </c>
      <c r="F46">
        <v>3</v>
      </c>
      <c r="G46">
        <f t="shared" si="3"/>
        <v>1440</v>
      </c>
      <c r="H46">
        <f t="shared" si="4"/>
        <v>579</v>
      </c>
      <c r="I46">
        <f t="shared" si="5"/>
        <v>393</v>
      </c>
    </row>
    <row r="47" spans="1:13">
      <c r="A47">
        <v>4</v>
      </c>
      <c r="B47">
        <v>6</v>
      </c>
      <c r="C47">
        <v>9</v>
      </c>
      <c r="D47">
        <v>10</v>
      </c>
      <c r="F47">
        <v>4</v>
      </c>
      <c r="G47">
        <f t="shared" si="3"/>
        <v>3440</v>
      </c>
      <c r="H47">
        <f t="shared" si="4"/>
        <v>1179</v>
      </c>
      <c r="I47">
        <f t="shared" si="5"/>
        <v>793</v>
      </c>
    </row>
    <row r="48" spans="1:13">
      <c r="A48">
        <v>5</v>
      </c>
      <c r="B48">
        <v>6</v>
      </c>
      <c r="C48">
        <v>9</v>
      </c>
      <c r="D48">
        <v>10</v>
      </c>
      <c r="F48">
        <v>5</v>
      </c>
      <c r="G48">
        <f t="shared" si="3"/>
        <v>3440</v>
      </c>
      <c r="H48">
        <f t="shared" si="4"/>
        <v>1179</v>
      </c>
      <c r="I48">
        <f t="shared" si="5"/>
        <v>793</v>
      </c>
    </row>
    <row r="49" spans="1:16">
      <c r="A49">
        <v>6</v>
      </c>
      <c r="B49">
        <v>6</v>
      </c>
      <c r="C49">
        <v>9</v>
      </c>
      <c r="D49">
        <v>10</v>
      </c>
      <c r="F49">
        <v>6</v>
      </c>
      <c r="G49">
        <f t="shared" si="3"/>
        <v>3440</v>
      </c>
      <c r="H49">
        <f t="shared" si="4"/>
        <v>1179</v>
      </c>
      <c r="I49">
        <f t="shared" si="5"/>
        <v>793</v>
      </c>
    </row>
    <row r="50" spans="1:16">
      <c r="A50">
        <v>7</v>
      </c>
      <c r="B50">
        <v>7</v>
      </c>
      <c r="C50">
        <v>10</v>
      </c>
      <c r="D50">
        <v>11</v>
      </c>
      <c r="F50">
        <v>7</v>
      </c>
      <c r="G50">
        <f t="shared" si="3"/>
        <v>7440</v>
      </c>
      <c r="H50">
        <f t="shared" si="4"/>
        <v>2379</v>
      </c>
      <c r="I50">
        <f t="shared" si="5"/>
        <v>1293</v>
      </c>
    </row>
    <row r="51" spans="1:16">
      <c r="A51">
        <v>8</v>
      </c>
      <c r="B51">
        <v>7</v>
      </c>
      <c r="C51">
        <v>10</v>
      </c>
      <c r="D51">
        <v>11</v>
      </c>
      <c r="F51">
        <v>8</v>
      </c>
      <c r="G51">
        <f t="shared" si="3"/>
        <v>7440</v>
      </c>
      <c r="H51">
        <f t="shared" si="4"/>
        <v>2379</v>
      </c>
      <c r="I51">
        <f t="shared" si="5"/>
        <v>1293</v>
      </c>
    </row>
    <row r="52" spans="1:16">
      <c r="A52">
        <v>9</v>
      </c>
      <c r="B52">
        <v>7</v>
      </c>
      <c r="C52">
        <v>10</v>
      </c>
      <c r="D52">
        <v>11</v>
      </c>
      <c r="F52">
        <v>9</v>
      </c>
      <c r="G52">
        <f t="shared" si="3"/>
        <v>7440</v>
      </c>
      <c r="H52">
        <f t="shared" si="4"/>
        <v>2379</v>
      </c>
      <c r="I52">
        <f t="shared" si="5"/>
        <v>1293</v>
      </c>
    </row>
    <row r="53" spans="1:16">
      <c r="A53">
        <v>10</v>
      </c>
      <c r="B53">
        <v>8</v>
      </c>
      <c r="C53">
        <v>11</v>
      </c>
      <c r="D53">
        <v>12</v>
      </c>
      <c r="F53">
        <v>10</v>
      </c>
      <c r="G53">
        <f t="shared" si="3"/>
        <v>15440</v>
      </c>
      <c r="H53">
        <f t="shared" si="4"/>
        <v>3879</v>
      </c>
      <c r="I53">
        <f t="shared" si="5"/>
        <v>2293</v>
      </c>
    </row>
    <row r="62" spans="1:16">
      <c r="A62" t="s">
        <v>58</v>
      </c>
      <c r="B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67</v>
      </c>
      <c r="L62" t="s">
        <v>68</v>
      </c>
      <c r="M62" t="s">
        <v>69</v>
      </c>
      <c r="N62" t="s">
        <v>70</v>
      </c>
      <c r="O62" t="s">
        <v>71</v>
      </c>
      <c r="P62" t="s">
        <v>72</v>
      </c>
    </row>
    <row r="63" spans="1:16">
      <c r="A63">
        <v>5</v>
      </c>
      <c r="B63">
        <v>20</v>
      </c>
      <c r="D63">
        <v>50</v>
      </c>
      <c r="E63">
        <v>150</v>
      </c>
      <c r="F63">
        <v>400</v>
      </c>
      <c r="G63">
        <v>1000</v>
      </c>
      <c r="H63">
        <v>2000</v>
      </c>
      <c r="I63">
        <v>4000</v>
      </c>
      <c r="J63">
        <v>8000</v>
      </c>
      <c r="K63">
        <v>20000</v>
      </c>
      <c r="L63">
        <v>50000</v>
      </c>
      <c r="M63">
        <v>100000</v>
      </c>
      <c r="N63">
        <v>200000</v>
      </c>
      <c r="O63">
        <v>400000</v>
      </c>
      <c r="P63">
        <v>800000</v>
      </c>
    </row>
    <row r="65" spans="1:21">
      <c r="A65" t="s">
        <v>73</v>
      </c>
      <c r="B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</row>
    <row r="66" spans="1:21">
      <c r="A66">
        <v>2</v>
      </c>
      <c r="B66">
        <v>4</v>
      </c>
      <c r="D66">
        <v>10</v>
      </c>
      <c r="E66">
        <v>20</v>
      </c>
      <c r="F66">
        <v>50</v>
      </c>
      <c r="G66">
        <v>100</v>
      </c>
      <c r="H66">
        <v>200</v>
      </c>
      <c r="I66">
        <v>400</v>
      </c>
      <c r="J66">
        <v>800</v>
      </c>
      <c r="K66">
        <v>1000</v>
      </c>
      <c r="L66">
        <v>2000</v>
      </c>
      <c r="M66">
        <v>5000</v>
      </c>
      <c r="N66">
        <v>10000</v>
      </c>
      <c r="O66">
        <v>20000</v>
      </c>
      <c r="P66">
        <v>40000</v>
      </c>
    </row>
    <row r="68" spans="1:21">
      <c r="A68" t="s">
        <v>88</v>
      </c>
      <c r="B68" t="s">
        <v>89</v>
      </c>
      <c r="D68" t="s">
        <v>90</v>
      </c>
    </row>
    <row r="69" spans="1:21">
      <c r="A69">
        <v>1</v>
      </c>
      <c r="B69">
        <v>0</v>
      </c>
      <c r="D69">
        <v>15</v>
      </c>
    </row>
    <row r="70" spans="1:21">
      <c r="A70">
        <v>2</v>
      </c>
      <c r="B70">
        <v>2</v>
      </c>
      <c r="D70">
        <v>13</v>
      </c>
    </row>
    <row r="71" spans="1:21">
      <c r="A71">
        <v>3</v>
      </c>
      <c r="B71">
        <v>4</v>
      </c>
      <c r="D71">
        <v>12</v>
      </c>
    </row>
    <row r="72" spans="1:21">
      <c r="A72">
        <v>4</v>
      </c>
      <c r="B72">
        <v>6</v>
      </c>
      <c r="D72">
        <v>8</v>
      </c>
    </row>
    <row r="73" spans="1:21">
      <c r="A73" s="3">
        <v>5</v>
      </c>
      <c r="B73" s="3">
        <v>0</v>
      </c>
      <c r="C73" s="3"/>
      <c r="D73" s="3">
        <v>21</v>
      </c>
    </row>
    <row r="75" spans="1:21">
      <c r="A75" t="s">
        <v>58</v>
      </c>
      <c r="B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68</v>
      </c>
      <c r="M75" t="s">
        <v>69</v>
      </c>
      <c r="N75" t="s">
        <v>70</v>
      </c>
      <c r="O75" t="s">
        <v>71</v>
      </c>
      <c r="P75" t="s">
        <v>72</v>
      </c>
      <c r="Q75" t="s">
        <v>91</v>
      </c>
      <c r="R75" t="s">
        <v>92</v>
      </c>
      <c r="S75" t="s">
        <v>93</v>
      </c>
      <c r="T75" t="s">
        <v>94</v>
      </c>
      <c r="U75" t="s">
        <v>95</v>
      </c>
    </row>
    <row r="76" spans="1:21">
      <c r="A76">
        <v>5</v>
      </c>
      <c r="B76">
        <v>20</v>
      </c>
      <c r="D76">
        <v>50</v>
      </c>
      <c r="E76">
        <v>150</v>
      </c>
      <c r="F76">
        <v>400</v>
      </c>
      <c r="G76">
        <v>1000</v>
      </c>
      <c r="H76">
        <v>2000</v>
      </c>
      <c r="I76">
        <v>4000</v>
      </c>
      <c r="J76">
        <v>8000</v>
      </c>
      <c r="K76">
        <v>20000</v>
      </c>
      <c r="L76">
        <v>50000</v>
      </c>
      <c r="M76">
        <v>100000</v>
      </c>
      <c r="N76">
        <v>200000</v>
      </c>
      <c r="O76">
        <v>300000</v>
      </c>
      <c r="P76">
        <v>500000</v>
      </c>
      <c r="Q76">
        <v>2000000</v>
      </c>
      <c r="R76">
        <v>5000000</v>
      </c>
      <c r="S76">
        <v>10000000</v>
      </c>
      <c r="T76">
        <v>50000000</v>
      </c>
      <c r="U76">
        <v>100000000</v>
      </c>
    </row>
    <row r="78" spans="1:21">
      <c r="A78" s="3" t="s">
        <v>73</v>
      </c>
      <c r="B78" s="3" t="s">
        <v>74</v>
      </c>
      <c r="C78" s="3"/>
      <c r="D78" s="3" t="s">
        <v>75</v>
      </c>
      <c r="E78" s="3" t="s">
        <v>76</v>
      </c>
      <c r="F78" s="3" t="s">
        <v>77</v>
      </c>
      <c r="G78" s="3" t="s">
        <v>78</v>
      </c>
      <c r="H78" s="3" t="s">
        <v>79</v>
      </c>
      <c r="I78" s="3" t="s">
        <v>80</v>
      </c>
      <c r="J78" s="3" t="s">
        <v>81</v>
      </c>
      <c r="K78" s="3" t="s">
        <v>82</v>
      </c>
      <c r="L78" s="3" t="s">
        <v>83</v>
      </c>
      <c r="M78" s="3" t="s">
        <v>84</v>
      </c>
      <c r="N78" s="3" t="s">
        <v>85</v>
      </c>
      <c r="O78" s="3" t="s">
        <v>86</v>
      </c>
      <c r="P78" s="3" t="s">
        <v>87</v>
      </c>
      <c r="Q78" s="3" t="s">
        <v>96</v>
      </c>
      <c r="R78" s="3" t="s">
        <v>97</v>
      </c>
      <c r="S78" s="3" t="s">
        <v>98</v>
      </c>
      <c r="T78" s="3" t="s">
        <v>99</v>
      </c>
      <c r="U78" s="3" t="s">
        <v>100</v>
      </c>
    </row>
    <row r="79" spans="1:21">
      <c r="A79" s="3">
        <v>2</v>
      </c>
      <c r="B79" s="3">
        <v>4</v>
      </c>
      <c r="C79" s="3"/>
      <c r="D79" s="3">
        <v>10</v>
      </c>
      <c r="E79" s="3">
        <v>20</v>
      </c>
      <c r="F79" s="3">
        <v>50</v>
      </c>
      <c r="G79" s="3">
        <v>100</v>
      </c>
      <c r="H79" s="3">
        <v>200</v>
      </c>
      <c r="I79" s="3">
        <v>400</v>
      </c>
      <c r="J79" s="3">
        <v>800</v>
      </c>
      <c r="K79" s="3">
        <v>1000</v>
      </c>
      <c r="L79" s="3">
        <v>1800</v>
      </c>
      <c r="M79" s="3">
        <v>2600</v>
      </c>
      <c r="N79" s="3">
        <v>3400</v>
      </c>
      <c r="O79" s="3">
        <v>4200</v>
      </c>
      <c r="P79" s="3">
        <v>10000</v>
      </c>
      <c r="Q79" s="3">
        <v>50000</v>
      </c>
      <c r="R79" s="3">
        <v>100000</v>
      </c>
      <c r="S79" s="3">
        <v>200000</v>
      </c>
      <c r="T79" s="3">
        <v>400000</v>
      </c>
      <c r="U79" s="3">
        <v>1000000</v>
      </c>
    </row>
    <row r="83" spans="1:20">
      <c r="F83" t="s">
        <v>39</v>
      </c>
      <c r="G83" t="s">
        <v>38</v>
      </c>
      <c r="H83" t="s">
        <v>37</v>
      </c>
      <c r="J83" t="s">
        <v>39</v>
      </c>
      <c r="K83" t="s">
        <v>38</v>
      </c>
      <c r="L83" t="s">
        <v>37</v>
      </c>
      <c r="N83" t="s">
        <v>27</v>
      </c>
      <c r="O83" t="s">
        <v>39</v>
      </c>
      <c r="P83" t="s">
        <v>38</v>
      </c>
      <c r="Q83" t="s">
        <v>37</v>
      </c>
      <c r="S83" t="s">
        <v>101</v>
      </c>
    </row>
    <row r="84" spans="1:20">
      <c r="A84" t="s">
        <v>73</v>
      </c>
      <c r="B84">
        <v>2</v>
      </c>
      <c r="D84">
        <f>SUM($B$84:B84)</f>
        <v>2</v>
      </c>
      <c r="F84">
        <v>2</v>
      </c>
      <c r="G84">
        <v>2</v>
      </c>
      <c r="H84">
        <v>2</v>
      </c>
      <c r="J84">
        <f t="shared" ref="J84:J95" si="6">D84*$T$84</f>
        <v>12</v>
      </c>
      <c r="K84">
        <f t="shared" ref="K84:K94" si="7">D84*$T$85</f>
        <v>120</v>
      </c>
      <c r="L84">
        <f t="shared" ref="L84:L90" si="8">D84*$T$86</f>
        <v>3200</v>
      </c>
      <c r="N84">
        <v>2</v>
      </c>
      <c r="O84">
        <f t="shared" ref="O84:O95" si="9">J84/12</f>
        <v>1</v>
      </c>
      <c r="P84">
        <f t="shared" ref="P84:Q90" si="10">K84/40</f>
        <v>3</v>
      </c>
      <c r="Q84">
        <f t="shared" si="10"/>
        <v>80</v>
      </c>
      <c r="S84" t="s">
        <v>102</v>
      </c>
      <c r="T84">
        <v>6</v>
      </c>
    </row>
    <row r="85" spans="1:20">
      <c r="A85" t="s">
        <v>74</v>
      </c>
      <c r="B85">
        <v>4</v>
      </c>
      <c r="D85">
        <f>SUM($B$84:B85)</f>
        <v>6</v>
      </c>
      <c r="F85">
        <v>3</v>
      </c>
      <c r="G85">
        <v>3</v>
      </c>
      <c r="H85">
        <v>3</v>
      </c>
      <c r="J85">
        <f t="shared" si="6"/>
        <v>36</v>
      </c>
      <c r="K85">
        <f t="shared" si="7"/>
        <v>360</v>
      </c>
      <c r="L85">
        <f t="shared" si="8"/>
        <v>9600</v>
      </c>
      <c r="N85">
        <v>3</v>
      </c>
      <c r="O85">
        <f t="shared" si="9"/>
        <v>3</v>
      </c>
      <c r="P85">
        <f t="shared" si="10"/>
        <v>9</v>
      </c>
      <c r="Q85">
        <f t="shared" si="10"/>
        <v>240</v>
      </c>
      <c r="S85" t="s">
        <v>103</v>
      </c>
      <c r="T85">
        <v>60</v>
      </c>
    </row>
    <row r="86" spans="1:20">
      <c r="A86" t="s">
        <v>75</v>
      </c>
      <c r="B86">
        <v>10</v>
      </c>
      <c r="D86">
        <f>SUM($B$84:B86)</f>
        <v>16</v>
      </c>
      <c r="F86">
        <v>4</v>
      </c>
      <c r="G86">
        <v>4</v>
      </c>
      <c r="H86">
        <v>4</v>
      </c>
      <c r="J86">
        <f t="shared" si="6"/>
        <v>96</v>
      </c>
      <c r="K86">
        <f t="shared" si="7"/>
        <v>960</v>
      </c>
      <c r="L86">
        <f t="shared" si="8"/>
        <v>25600</v>
      </c>
      <c r="N86">
        <v>4</v>
      </c>
      <c r="O86">
        <f t="shared" si="9"/>
        <v>8</v>
      </c>
      <c r="P86">
        <f t="shared" si="10"/>
        <v>24</v>
      </c>
      <c r="Q86">
        <f t="shared" si="10"/>
        <v>640</v>
      </c>
      <c r="S86" t="s">
        <v>37</v>
      </c>
      <c r="T86">
        <v>1600</v>
      </c>
    </row>
    <row r="87" spans="1:20">
      <c r="A87" t="s">
        <v>76</v>
      </c>
      <c r="B87">
        <v>20</v>
      </c>
      <c r="D87">
        <f>SUM($B$84:B87)</f>
        <v>36</v>
      </c>
      <c r="F87">
        <v>5</v>
      </c>
      <c r="G87">
        <v>5</v>
      </c>
      <c r="H87">
        <v>5</v>
      </c>
      <c r="J87">
        <f t="shared" si="6"/>
        <v>216</v>
      </c>
      <c r="K87">
        <f t="shared" si="7"/>
        <v>2160</v>
      </c>
      <c r="L87">
        <f t="shared" si="8"/>
        <v>57600</v>
      </c>
      <c r="N87">
        <v>5</v>
      </c>
      <c r="O87">
        <f t="shared" si="9"/>
        <v>18</v>
      </c>
      <c r="P87">
        <f t="shared" si="10"/>
        <v>54</v>
      </c>
      <c r="Q87">
        <f t="shared" si="10"/>
        <v>1440</v>
      </c>
    </row>
    <row r="88" spans="1:20">
      <c r="A88" t="s">
        <v>77</v>
      </c>
      <c r="B88">
        <v>50</v>
      </c>
      <c r="D88">
        <f>SUM($B$84:B88)</f>
        <v>86</v>
      </c>
      <c r="F88">
        <v>6</v>
      </c>
      <c r="G88">
        <v>6</v>
      </c>
      <c r="H88">
        <v>6</v>
      </c>
      <c r="J88">
        <f t="shared" si="6"/>
        <v>516</v>
      </c>
      <c r="K88">
        <f t="shared" si="7"/>
        <v>5160</v>
      </c>
      <c r="L88">
        <f t="shared" si="8"/>
        <v>137600</v>
      </c>
      <c r="N88">
        <v>6</v>
      </c>
      <c r="O88">
        <f t="shared" si="9"/>
        <v>43</v>
      </c>
      <c r="P88">
        <f t="shared" si="10"/>
        <v>129</v>
      </c>
      <c r="Q88">
        <f t="shared" si="10"/>
        <v>3440</v>
      </c>
    </row>
    <row r="89" spans="1:20">
      <c r="A89" t="s">
        <v>78</v>
      </c>
      <c r="B89">
        <v>100</v>
      </c>
      <c r="D89">
        <f>SUM($B$84:B89)</f>
        <v>186</v>
      </c>
      <c r="F89">
        <v>7</v>
      </c>
      <c r="G89">
        <v>7</v>
      </c>
      <c r="H89">
        <v>7</v>
      </c>
      <c r="J89">
        <f t="shared" si="6"/>
        <v>1116</v>
      </c>
      <c r="K89">
        <f t="shared" si="7"/>
        <v>11160</v>
      </c>
      <c r="L89">
        <f t="shared" si="8"/>
        <v>297600</v>
      </c>
      <c r="N89">
        <v>7</v>
      </c>
      <c r="O89">
        <f t="shared" si="9"/>
        <v>93</v>
      </c>
      <c r="P89">
        <f t="shared" si="10"/>
        <v>279</v>
      </c>
      <c r="Q89">
        <f t="shared" si="10"/>
        <v>7440</v>
      </c>
    </row>
    <row r="90" spans="1:20">
      <c r="A90" t="s">
        <v>79</v>
      </c>
      <c r="B90">
        <v>200</v>
      </c>
      <c r="D90">
        <f>SUM($B$84:B90)</f>
        <v>386</v>
      </c>
      <c r="F90">
        <v>8</v>
      </c>
      <c r="G90">
        <v>8</v>
      </c>
      <c r="H90">
        <v>8</v>
      </c>
      <c r="J90">
        <f t="shared" si="6"/>
        <v>2316</v>
      </c>
      <c r="K90">
        <f t="shared" si="7"/>
        <v>23160</v>
      </c>
      <c r="L90">
        <f t="shared" si="8"/>
        <v>617600</v>
      </c>
      <c r="N90">
        <v>8</v>
      </c>
      <c r="O90">
        <f t="shared" si="9"/>
        <v>193</v>
      </c>
      <c r="P90">
        <f t="shared" si="10"/>
        <v>579</v>
      </c>
      <c r="Q90">
        <f t="shared" si="10"/>
        <v>15440</v>
      </c>
    </row>
    <row r="91" spans="1:20">
      <c r="A91" t="s">
        <v>80</v>
      </c>
      <c r="B91">
        <v>400</v>
      </c>
      <c r="D91">
        <f>SUM($B$84:B91)</f>
        <v>786</v>
      </c>
      <c r="F91">
        <v>9</v>
      </c>
      <c r="G91">
        <v>9</v>
      </c>
      <c r="J91">
        <f t="shared" si="6"/>
        <v>4716</v>
      </c>
      <c r="K91">
        <f t="shared" si="7"/>
        <v>47160</v>
      </c>
      <c r="N91">
        <v>9</v>
      </c>
      <c r="O91">
        <f t="shared" si="9"/>
        <v>393</v>
      </c>
      <c r="P91">
        <f>K91/40</f>
        <v>1179</v>
      </c>
    </row>
    <row r="92" spans="1:20">
      <c r="A92" t="s">
        <v>81</v>
      </c>
      <c r="B92">
        <v>800</v>
      </c>
      <c r="D92">
        <f>SUM($B$84:B92)</f>
        <v>1586</v>
      </c>
      <c r="F92">
        <v>10</v>
      </c>
      <c r="G92">
        <v>10</v>
      </c>
      <c r="J92">
        <f t="shared" si="6"/>
        <v>9516</v>
      </c>
      <c r="K92">
        <f t="shared" si="7"/>
        <v>95160</v>
      </c>
      <c r="N92">
        <v>10</v>
      </c>
      <c r="O92">
        <f t="shared" si="9"/>
        <v>793</v>
      </c>
      <c r="P92">
        <f>K92/40</f>
        <v>2379</v>
      </c>
    </row>
    <row r="93" spans="1:20">
      <c r="A93" t="s">
        <v>82</v>
      </c>
      <c r="B93">
        <v>1000</v>
      </c>
      <c r="D93">
        <f>SUM($B$84:B93)</f>
        <v>2586</v>
      </c>
      <c r="F93">
        <v>11</v>
      </c>
      <c r="G93">
        <v>11</v>
      </c>
      <c r="J93">
        <f t="shared" si="6"/>
        <v>15516</v>
      </c>
      <c r="K93">
        <f t="shared" si="7"/>
        <v>155160</v>
      </c>
      <c r="N93">
        <v>11</v>
      </c>
      <c r="O93">
        <f t="shared" si="9"/>
        <v>1293</v>
      </c>
      <c r="P93">
        <f>K93/40</f>
        <v>3879</v>
      </c>
    </row>
    <row r="94" spans="1:20">
      <c r="A94" t="s">
        <v>83</v>
      </c>
      <c r="B94">
        <v>2000</v>
      </c>
      <c r="D94">
        <f>SUM($B$84:B94)</f>
        <v>4586</v>
      </c>
      <c r="F94">
        <v>12</v>
      </c>
      <c r="G94">
        <v>12</v>
      </c>
      <c r="J94">
        <f t="shared" si="6"/>
        <v>27516</v>
      </c>
      <c r="K94">
        <f t="shared" si="7"/>
        <v>275160</v>
      </c>
      <c r="N94">
        <v>12</v>
      </c>
      <c r="O94">
        <f t="shared" si="9"/>
        <v>2293</v>
      </c>
      <c r="P94">
        <f>K94/40</f>
        <v>6879</v>
      </c>
    </row>
    <row r="95" spans="1:20">
      <c r="A95" t="s">
        <v>84</v>
      </c>
      <c r="B95">
        <v>5000</v>
      </c>
      <c r="D95">
        <f>SUM($B$84:B95)</f>
        <v>9586</v>
      </c>
      <c r="F95">
        <v>13</v>
      </c>
      <c r="J95">
        <f t="shared" si="6"/>
        <v>57516</v>
      </c>
      <c r="N95">
        <v>13</v>
      </c>
      <c r="O95">
        <f t="shared" si="9"/>
        <v>4793</v>
      </c>
    </row>
    <row r="96" spans="1:20">
      <c r="A96" t="s">
        <v>85</v>
      </c>
      <c r="B96">
        <v>10000</v>
      </c>
      <c r="D96">
        <f>SUM($B$84:B96)</f>
        <v>19586</v>
      </c>
    </row>
    <row r="97" spans="1:4">
      <c r="A97" t="s">
        <v>86</v>
      </c>
      <c r="B97">
        <v>20000</v>
      </c>
      <c r="D97">
        <f>SUM($B$84:B97)</f>
        <v>39586</v>
      </c>
    </row>
    <row r="98" spans="1:4">
      <c r="A98" t="s">
        <v>87</v>
      </c>
      <c r="B98">
        <v>40000</v>
      </c>
      <c r="D98">
        <f>SUM($B$84:B98)</f>
        <v>79586</v>
      </c>
    </row>
  </sheetData>
  <mergeCells count="1">
    <mergeCell ref="G42:I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:A9"/>
  <sheetViews>
    <sheetView workbookViewId="0">
      <selection activeCell="I10" sqref="I10"/>
    </sheetView>
  </sheetViews>
  <sheetFormatPr baseColWidth="10" defaultRowHeight="16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  <row r="5" spans="1:1">
      <c r="A5" t="s">
        <v>152</v>
      </c>
    </row>
    <row r="6" spans="1:1">
      <c r="A6" t="s">
        <v>153</v>
      </c>
    </row>
    <row r="7" spans="1:1">
      <c r="A7" t="s">
        <v>154</v>
      </c>
    </row>
    <row r="8" spans="1:1">
      <c r="A8" t="s">
        <v>155</v>
      </c>
    </row>
    <row r="9" spans="1:1">
      <c r="A9" t="s">
        <v>156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ResFlow</vt:lpstr>
      <vt:lpstr>Dungeon&amp;Framework</vt:lpstr>
      <vt:lpstr>CardsStar</vt:lpstr>
      <vt:lpstr>CardUpgrade</vt:lpstr>
      <vt:lpstr>PlayerMatrix</vt:lpstr>
      <vt:lpstr>Reference1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燕欣</cp:lastModifiedBy>
  <cp:lastPrinted>2022-03-18T06:28:06Z</cp:lastPrinted>
  <dcterms:created xsi:type="dcterms:W3CDTF">2022-02-15T12:10:59Z</dcterms:created>
  <dcterms:modified xsi:type="dcterms:W3CDTF">2022-03-27T17:08:03Z</dcterms:modified>
</cp:coreProperties>
</file>