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xin/Gamedev_Tools/LuckySpin/"/>
    </mc:Choice>
  </mc:AlternateContent>
  <xr:revisionPtr revIDLastSave="0" documentId="13_ncr:1_{AD601B15-78FF-9F43-86F4-3151B133005B}" xr6:coauthVersionLast="47" xr6:coauthVersionMax="47" xr10:uidLastSave="{00000000-0000-0000-0000-000000000000}"/>
  <bookViews>
    <workbookView xWindow="0" yWindow="760" windowWidth="30240" windowHeight="17640" xr2:uid="{CB3C4474-0FCA-FB4A-8237-8B08E4EA6766}"/>
  </bookViews>
  <sheets>
    <sheet name="Sheet1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9" i="1"/>
  <c r="B11" i="1"/>
  <c r="B5" i="1"/>
  <c r="B12" i="1" s="1"/>
  <c r="B28" i="1"/>
  <c r="B27" i="1"/>
  <c r="A18" i="1"/>
  <c r="J19" i="1" s="1"/>
  <c r="A16" i="1"/>
  <c r="F22" i="1" s="1"/>
  <c r="B50" i="2"/>
  <c r="G50" i="2"/>
  <c r="H53" i="2" s="1"/>
  <c r="F52" i="1"/>
  <c r="G52" i="1"/>
  <c r="H52" i="1"/>
  <c r="I52" i="1"/>
  <c r="J52" i="1"/>
  <c r="K52" i="1"/>
  <c r="L52" i="1"/>
  <c r="F53" i="1"/>
  <c r="G53" i="1"/>
  <c r="H53" i="1"/>
  <c r="I53" i="1"/>
  <c r="J53" i="1"/>
  <c r="K53" i="1"/>
  <c r="L53" i="1"/>
  <c r="F54" i="1"/>
  <c r="G54" i="1"/>
  <c r="H54" i="1"/>
  <c r="I54" i="1"/>
  <c r="J54" i="1"/>
  <c r="K54" i="1"/>
  <c r="L54" i="1"/>
  <c r="F55" i="1"/>
  <c r="G55" i="1"/>
  <c r="H55" i="1"/>
  <c r="I55" i="1"/>
  <c r="J55" i="1"/>
  <c r="K55" i="1"/>
  <c r="L55" i="1"/>
  <c r="F56" i="1"/>
  <c r="G56" i="1"/>
  <c r="H56" i="1"/>
  <c r="I56" i="1"/>
  <c r="J56" i="1"/>
  <c r="K56" i="1"/>
  <c r="L56" i="1"/>
  <c r="F57" i="1"/>
  <c r="G57" i="1"/>
  <c r="H57" i="1"/>
  <c r="I57" i="1"/>
  <c r="J57" i="1"/>
  <c r="K57" i="1"/>
  <c r="L57" i="1"/>
  <c r="F58" i="1"/>
  <c r="G58" i="1"/>
  <c r="H58" i="1"/>
  <c r="I58" i="1"/>
  <c r="J58" i="1"/>
  <c r="K58" i="1"/>
  <c r="L58" i="1"/>
  <c r="F59" i="1"/>
  <c r="G59" i="1"/>
  <c r="H59" i="1"/>
  <c r="I59" i="1"/>
  <c r="J59" i="1"/>
  <c r="K59" i="1"/>
  <c r="L59" i="1"/>
  <c r="F60" i="1"/>
  <c r="G60" i="1"/>
  <c r="H60" i="1"/>
  <c r="I60" i="1"/>
  <c r="J60" i="1"/>
  <c r="K60" i="1"/>
  <c r="L60" i="1"/>
  <c r="F61" i="1"/>
  <c r="G61" i="1"/>
  <c r="H61" i="1"/>
  <c r="I61" i="1"/>
  <c r="J61" i="1"/>
  <c r="K61" i="1"/>
  <c r="L61" i="1"/>
  <c r="F62" i="1"/>
  <c r="G62" i="1"/>
  <c r="H62" i="1"/>
  <c r="I62" i="1"/>
  <c r="J62" i="1"/>
  <c r="K62" i="1"/>
  <c r="L62" i="1"/>
  <c r="F63" i="1"/>
  <c r="G63" i="1"/>
  <c r="H63" i="1"/>
  <c r="I63" i="1"/>
  <c r="J63" i="1"/>
  <c r="K63" i="1"/>
  <c r="L63" i="1"/>
  <c r="F64" i="1"/>
  <c r="G64" i="1"/>
  <c r="H64" i="1"/>
  <c r="I64" i="1"/>
  <c r="J64" i="1"/>
  <c r="K64" i="1"/>
  <c r="L64" i="1"/>
  <c r="F65" i="1"/>
  <c r="G65" i="1"/>
  <c r="H65" i="1"/>
  <c r="I65" i="1"/>
  <c r="J65" i="1"/>
  <c r="K65" i="1"/>
  <c r="L65" i="1"/>
  <c r="F66" i="1"/>
  <c r="G66" i="1"/>
  <c r="H66" i="1"/>
  <c r="I66" i="1"/>
  <c r="J66" i="1"/>
  <c r="K66" i="1"/>
  <c r="L66" i="1"/>
  <c r="F67" i="1"/>
  <c r="G67" i="1"/>
  <c r="H67" i="1"/>
  <c r="I67" i="1"/>
  <c r="J67" i="1"/>
  <c r="K67" i="1"/>
  <c r="L67" i="1"/>
  <c r="F68" i="1"/>
  <c r="G68" i="1"/>
  <c r="H68" i="1"/>
  <c r="I68" i="1"/>
  <c r="J68" i="1"/>
  <c r="K68" i="1"/>
  <c r="L68" i="1"/>
  <c r="F69" i="1"/>
  <c r="G69" i="1"/>
  <c r="H69" i="1"/>
  <c r="I69" i="1"/>
  <c r="J69" i="1"/>
  <c r="K69" i="1"/>
  <c r="L69" i="1"/>
  <c r="F70" i="1"/>
  <c r="G70" i="1"/>
  <c r="H70" i="1"/>
  <c r="I70" i="1"/>
  <c r="J70" i="1"/>
  <c r="K70" i="1"/>
  <c r="L70" i="1"/>
  <c r="E67" i="1"/>
  <c r="E68" i="1"/>
  <c r="E69" i="1"/>
  <c r="E70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52" i="1"/>
  <c r="L19" i="1" l="1"/>
  <c r="I19" i="1"/>
  <c r="F19" i="1"/>
  <c r="L22" i="1"/>
  <c r="H22" i="1"/>
  <c r="H19" i="1"/>
  <c r="G19" i="1"/>
  <c r="E22" i="1"/>
  <c r="K22" i="1"/>
  <c r="J22" i="1"/>
  <c r="E19" i="1"/>
  <c r="I22" i="1"/>
  <c r="K19" i="1"/>
  <c r="G22" i="1"/>
  <c r="G53" i="2"/>
  <c r="I53" i="2"/>
  <c r="B53" i="2"/>
  <c r="D53" i="2"/>
  <c r="C53" i="2"/>
  <c r="K21" i="1" l="1"/>
  <c r="F20" i="1"/>
  <c r="H20" i="1"/>
  <c r="G20" i="1"/>
  <c r="I20" i="1"/>
  <c r="J20" i="1"/>
  <c r="E20" i="1"/>
  <c r="K20" i="1"/>
  <c r="L20" i="1"/>
  <c r="F23" i="1"/>
  <c r="G23" i="1"/>
  <c r="H23" i="1"/>
  <c r="I23" i="1"/>
  <c r="J23" i="1"/>
  <c r="K23" i="1"/>
  <c r="L23" i="1"/>
  <c r="N23" i="1" s="1"/>
  <c r="E23" i="1"/>
</calcChain>
</file>

<file path=xl/sharedStrings.xml><?xml version="1.0" encoding="utf-8"?>
<sst xmlns="http://schemas.openxmlformats.org/spreadsheetml/2006/main" count="141" uniqueCount="126">
  <si>
    <t>SPin items</t>
  </si>
  <si>
    <t>Weight</t>
  </si>
  <si>
    <t>Pool内有具体策略，尤其是Pool1</t>
  </si>
  <si>
    <t>价值💎</t>
  </si>
  <si>
    <t>期望下来，第x次随机到此物品🈚️</t>
  </si>
  <si>
    <t>Pool_1</t>
  </si>
  <si>
    <t>Legen chip</t>
  </si>
  <si>
    <t>Pool_2</t>
  </si>
  <si>
    <t>金币1</t>
  </si>
  <si>
    <t>Pool_3</t>
  </si>
  <si>
    <t>Pool_4</t>
  </si>
  <si>
    <t>Pool_5</t>
  </si>
  <si>
    <t>紫卡</t>
  </si>
  <si>
    <t>Pool_6</t>
  </si>
  <si>
    <t>金币2</t>
  </si>
  <si>
    <t>Pool_7</t>
  </si>
  <si>
    <t>特殊球2 - 弹/暴风/铁</t>
  </si>
  <si>
    <t>Pool_8</t>
  </si>
  <si>
    <t>消耗金币数</t>
  </si>
  <si>
    <t>Stage\ 次数</t>
  </si>
  <si>
    <t>参考分stage大中小R金币获取&amp;消耗曲线</t>
  </si>
  <si>
    <t>玩家活跃 - 参考任务&amp;旗杆宝箱 与 玩家活跃的查询 - 改SQL 多查几个维度</t>
  </si>
  <si>
    <t>抽x次的价值曲线</t>
  </si>
  <si>
    <t>第1&amp;2次 赚</t>
  </si>
  <si>
    <t>之后 - 一直亏 - 直到转到最大奖励？？？</t>
  </si>
  <si>
    <t>任务相关全部玩家</t>
  </si>
  <si>
    <t>每日平均游戏数</t>
  </si>
  <si>
    <t>免费</t>
  </si>
  <si>
    <t>付费</t>
  </si>
  <si>
    <t>对任务感兴趣玩家</t>
  </si>
  <si>
    <t>碎片期望次数</t>
  </si>
  <si>
    <t>x次进洞抽取一次</t>
  </si>
  <si>
    <t>抽到碎片期望洞数</t>
  </si>
  <si>
    <t>stage\ 次数 - stage获得金币数</t>
  </si>
  <si>
    <t>抽一次需要局数</t>
  </si>
  <si>
    <t>Stage几开？ 看分stage的活跃数据</t>
  </si>
  <si>
    <t>扣除免费次数后</t>
  </si>
  <si>
    <t>常规数据 -  大中R玩家打游戏分stage日活</t>
  </si>
  <si>
    <t>1，每4洞转一次，碎片期望次数 = 7</t>
  </si>
  <si>
    <t>2 ， 每3洞转一次，碎片期望次数 = 8</t>
  </si>
  <si>
    <t>stage 几 开启活动？</t>
  </si>
  <si>
    <t>into Hole &gt;=20 比例</t>
  </si>
  <si>
    <t xml:space="preserve">第一次免费 </t>
  </si>
  <si>
    <t>第二次赚</t>
  </si>
  <si>
    <t>第三次很赚</t>
  </si>
  <si>
    <t>旗杆宝箱</t>
  </si>
  <si>
    <t>|</t>
  </si>
  <si>
    <t>给予一个宝箱奖励</t>
  </si>
  <si>
    <t>6洞</t>
  </si>
  <si>
    <t>3洞</t>
  </si>
  <si>
    <t>转第四次</t>
  </si>
  <si>
    <t>再打2洞</t>
  </si>
  <si>
    <t>转第5次</t>
  </si>
  <si>
    <t>转第6次</t>
  </si>
  <si>
    <t>转第7次</t>
  </si>
  <si>
    <t>转第8次</t>
  </si>
  <si>
    <t>为了大奖</t>
  </si>
  <si>
    <t>0洞</t>
  </si>
  <si>
    <t>动机路径</t>
  </si>
  <si>
    <t>打x洞转一次</t>
  </si>
  <si>
    <t>https://datastudio.google.com/reporting/12b2d4d7-e489-45f4-801e-4a40c3fe3ccf</t>
  </si>
  <si>
    <t>传奇杆平均等级分stage看</t>
  </si>
  <si>
    <t>S6</t>
  </si>
  <si>
    <t>分stage看IntoHole均值</t>
  </si>
  <si>
    <t>数据 -&gt; 定洞数 -&gt; 定金币数范围  -&gt; 搓权重 -&gt; 形成合适的性价比曲线</t>
  </si>
  <si>
    <t>钻石💎</t>
  </si>
  <si>
    <t xml:space="preserve">1.stage </t>
  </si>
  <si>
    <t>分 奖励，宝箱奖励，金币消耗，钻石刷新</t>
  </si>
  <si>
    <t>-</t>
  </si>
  <si>
    <t>权重变化</t>
  </si>
  <si>
    <t>2. 位置</t>
  </si>
  <si>
    <t>池子</t>
  </si>
  <si>
    <t>1.物品（id,颜色)</t>
  </si>
  <si>
    <t>2.最小值，最大值</t>
  </si>
  <si>
    <t>3.权重</t>
  </si>
  <si>
    <t>数据需要查得再细一点</t>
  </si>
  <si>
    <t>如何查？</t>
  </si>
  <si>
    <t>不同stage玩家在不同活跃程度下每天的金币获取量与消耗量</t>
  </si>
  <si>
    <t>当把金币换算为luckyreward折扣下需要消耗的钻石后，玩家整体上是赚的</t>
  </si>
  <si>
    <t>观察数据🔎可以假设， 每天玩家获得金币300+</t>
  </si>
  <si>
    <t xml:space="preserve">在此基础上，有更多的金币需求，则玩家通过luckyreward折扣购买金币的方式做日常补充 </t>
  </si>
  <si>
    <t>以此为基础先进行相应的定价操作</t>
  </si>
  <si>
    <t>平均按照7折计算即可</t>
  </si>
  <si>
    <t>60💎 -- 1000💰</t>
  </si>
  <si>
    <t>1金币 = x钻石</t>
  </si>
  <si>
    <t>7折后</t>
  </si>
  <si>
    <t>金币</t>
  </si>
  <si>
    <t>钻石（折扣）</t>
  </si>
  <si>
    <t>累积钻石 （折扣）</t>
  </si>
  <si>
    <t>钻石（非折扣）</t>
  </si>
  <si>
    <t>万能碎片单价</t>
  </si>
  <si>
    <t>普通碎片单价</t>
  </si>
  <si>
    <t>数量</t>
  </si>
  <si>
    <t>30💎</t>
  </si>
  <si>
    <t>总价值</t>
  </si>
  <si>
    <t>价值比例（总）</t>
  </si>
  <si>
    <t>所有的不同活跃级别的付费玩家每天的金币（获取 - 消耗 ）是多少？</t>
  </si>
  <si>
    <t>金币的数量变化·</t>
  </si>
  <si>
    <t>1-2-3-4较为舒适</t>
  </si>
  <si>
    <t>且金币反哺</t>
  </si>
  <si>
    <t>价格抬高</t>
  </si>
  <si>
    <t>最后4次金币</t>
  </si>
  <si>
    <t>1个</t>
  </si>
  <si>
    <t>特殊球1 - 铁/其他特殊球/弹</t>
  </si>
  <si>
    <t>1张</t>
  </si>
  <si>
    <t xml:space="preserve">钻石 </t>
  </si>
  <si>
    <t>原来他们每天获得 &amp; 消耗 多少金币？</t>
  </si>
  <si>
    <t>你现在要求他们再额外消耗多少金币？</t>
  </si>
  <si>
    <t>这个gap不能太大</t>
  </si>
  <si>
    <t>10万能/8特定</t>
  </si>
  <si>
    <t>决策： 高活跃，小付费，少奖励</t>
  </si>
  <si>
    <t>高活跃，中付费，高奖励</t>
  </si>
  <si>
    <t xml:space="preserve"> 免费&amp;小R用户</t>
  </si>
  <si>
    <t xml:space="preserve"> -》 中&amp; 大R用户</t>
  </si>
  <si>
    <t>看数据决定选择哪一种模型</t>
  </si>
  <si>
    <t>1.大中小r的分布 &amp; 活跃分布</t>
  </si>
  <si>
    <t>2.价值曲线绘制出来</t>
  </si>
  <si>
    <t>3.luckyreward下大中小R的购买金币分布</t>
  </si>
  <si>
    <t>如果大R很多，那么是不是就可以支撑大R模型了？</t>
  </si>
  <si>
    <t>计算一下假设不同付费层次中有</t>
  </si>
  <si>
    <t>x人会玩这个系统</t>
  </si>
  <si>
    <t>数据：</t>
  </si>
  <si>
    <t>玩家次数的漏斗曲线</t>
  </si>
  <si>
    <t>台球玩家金币每天消耗与获取的GAP</t>
  </si>
  <si>
    <t>台球上线之前玩家的活跃与上线之后玩家的活跃</t>
  </si>
  <si>
    <t>台球不同层级玩家所转次数的分布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</si>
</sst>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2" borderId="0" xfId="0" applyFill="1"/>
    <xf numFmtId="0" fontId="2" fillId="3" borderId="0" xfId="0" applyFont="1" applyFill="1"/>
    <xf numFmtId="0" fontId="2" fillId="0" borderId="0" xfId="0" applyFont="1"/>
    <xf numFmtId="0" fontId="3" fillId="0" borderId="0" xfId="0" applyFont="1"/>
    <xf numFmtId="0" fontId="0" fillId="0" borderId="0" xfId="0" applyBorder="1"/>
    <xf numFmtId="0" fontId="0" fillId="4" borderId="0" xfId="0" applyFill="1"/>
    <xf numFmtId="0" fontId="0" fillId="5" borderId="0" xfId="0" applyFill="1"/>
    <xf numFmtId="0" fontId="4" fillId="0" borderId="0" xfId="1"/>
    <xf numFmtId="16" fontId="1" fillId="0" borderId="0" xfId="0" applyNumberFormat="1" applyFont="1"/>
    <xf numFmtId="0" fontId="0" fillId="6" borderId="0" xfId="0" applyFill="1"/>
    <xf numFmtId="0" fontId="0" fillId="0" borderId="1" xfId="0" applyBorder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金币数量变化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Sheet1!$E$18:$L$18</c:f>
              <c:numCache>
                <c:formatCode>General</c:formatCode>
                <c:ptCount val="8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600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7-7546-9BAC-3D7C61AD8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960880"/>
        <c:axId val="608521120"/>
      </c:lineChart>
      <c:catAx>
        <c:axId val="60996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08521120"/>
        <c:crosses val="autoZero"/>
        <c:auto val="1"/>
        <c:lblAlgn val="ctr"/>
        <c:lblOffset val="100"/>
        <c:noMultiLvlLbl val="0"/>
      </c:catAx>
      <c:valAx>
        <c:axId val="60852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0996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6.png"/><Relationship Id="rId3" Type="http://schemas.openxmlformats.org/officeDocument/2006/relationships/customXml" Target="../ink/ink2.xml"/><Relationship Id="rId7" Type="http://schemas.openxmlformats.org/officeDocument/2006/relationships/chart" Target="../charts/chart1.xml"/><Relationship Id="rId12" Type="http://schemas.openxmlformats.org/officeDocument/2006/relationships/customXml" Target="../ink/ink6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image" Target="../media/image5.png"/><Relationship Id="rId5" Type="http://schemas.openxmlformats.org/officeDocument/2006/relationships/customXml" Target="../ink/ink3.xml"/><Relationship Id="rId15" Type="http://schemas.openxmlformats.org/officeDocument/2006/relationships/image" Target="../media/image7.png"/><Relationship Id="rId10" Type="http://schemas.openxmlformats.org/officeDocument/2006/relationships/customXml" Target="../ink/ink5.xml"/><Relationship Id="rId4" Type="http://schemas.openxmlformats.org/officeDocument/2006/relationships/image" Target="../media/image2.png"/><Relationship Id="rId9" Type="http://schemas.openxmlformats.org/officeDocument/2006/relationships/image" Target="../media/image4.png"/><Relationship Id="rId14" Type="http://schemas.openxmlformats.org/officeDocument/2006/relationships/customXml" Target="../ink/ink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135066</xdr:colOff>
      <xdr:row>95</xdr:row>
      <xdr:rowOff>182332</xdr:rowOff>
    </xdr:from>
    <xdr:to>
      <xdr:col>2</xdr:col>
      <xdr:colOff>351066</xdr:colOff>
      <xdr:row>108</xdr:row>
      <xdr:rowOff>180438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D5A4354-5340-B261-BF5B-033FD2C16595}"/>
                </a:ext>
              </a:extLst>
            </xdr14:cNvPr>
            <xdr14:cNvContentPartPr/>
          </xdr14:nvContentPartPr>
          <xdr14:nvPr macro=""/>
          <xdr14:xfrm>
            <a:off x="2973240" y="19066680"/>
            <a:ext cx="216000" cy="258228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6D5A4354-5340-B261-BF5B-033FD2C1659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964240" y="19057681"/>
              <a:ext cx="233640" cy="25999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353226</xdr:colOff>
      <xdr:row>93</xdr:row>
      <xdr:rowOff>72657</xdr:rowOff>
    </xdr:from>
    <xdr:to>
      <xdr:col>6</xdr:col>
      <xdr:colOff>6149</xdr:colOff>
      <xdr:row>114</xdr:row>
      <xdr:rowOff>4383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D351F233-266E-EFE6-EE5F-16CB357EEB28}"/>
                </a:ext>
              </a:extLst>
            </xdr14:cNvPr>
            <xdr14:cNvContentPartPr/>
          </xdr14:nvContentPartPr>
          <xdr14:nvPr macro=""/>
          <xdr14:xfrm>
            <a:off x="3191400" y="18559440"/>
            <a:ext cx="5483880" cy="410616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D351F233-266E-EFE6-EE5F-16CB357EEB2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182400" y="18550799"/>
              <a:ext cx="5501520" cy="41238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294807</xdr:colOff>
      <xdr:row>101</xdr:row>
      <xdr:rowOff>46237</xdr:rowOff>
    </xdr:from>
    <xdr:to>
      <xdr:col>2</xdr:col>
      <xdr:colOff>1648867</xdr:colOff>
      <xdr:row>105</xdr:row>
      <xdr:rowOff>66866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5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ED93D74B-5C62-4F0F-528F-AD0D87960626}"/>
                </a:ext>
              </a:extLst>
            </xdr14:cNvPr>
            <xdr14:cNvContentPartPr/>
          </xdr14:nvContentPartPr>
          <xdr14:nvPr macro=""/>
          <xdr14:xfrm>
            <a:off x="2304720" y="20123280"/>
            <a:ext cx="2182320" cy="81576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ED93D74B-5C62-4F0F-528F-AD0D87960626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286720" y="20015640"/>
              <a:ext cx="2217960" cy="1031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38652</xdr:colOff>
      <xdr:row>24</xdr:row>
      <xdr:rowOff>80617</xdr:rowOff>
    </xdr:from>
    <xdr:to>
      <xdr:col>11</xdr:col>
      <xdr:colOff>750955</xdr:colOff>
      <xdr:row>36</xdr:row>
      <xdr:rowOff>44174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F30668CE-25E1-3945-0D35-3991BDC19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4</xdr:col>
      <xdr:colOff>580153</xdr:colOff>
      <xdr:row>11</xdr:row>
      <xdr:rowOff>176198</xdr:rowOff>
    </xdr:from>
    <xdr:to>
      <xdr:col>7</xdr:col>
      <xdr:colOff>706810</xdr:colOff>
      <xdr:row>17</xdr:row>
      <xdr:rowOff>71783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905B79D7-9A8F-148D-DE0C-278F53D43FBF}"/>
                </a:ext>
              </a:extLst>
            </xdr14:cNvPr>
            <xdr14:cNvContentPartPr/>
          </xdr14:nvContentPartPr>
          <xdr14:nvPr macro=""/>
          <xdr14:xfrm>
            <a:off x="7592762" y="2362807"/>
            <a:ext cx="2611440" cy="108828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905B79D7-9A8F-148D-DE0C-278F53D43FBF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7959240" y="2332077"/>
              <a:ext cx="2629080" cy="11059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659649</xdr:colOff>
      <xdr:row>3</xdr:row>
      <xdr:rowOff>175132</xdr:rowOff>
    </xdr:from>
    <xdr:to>
      <xdr:col>3</xdr:col>
      <xdr:colOff>1467129</xdr:colOff>
      <xdr:row>5</xdr:row>
      <xdr:rowOff>77447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4F99ACEE-EF29-4B48-A721-4BE398B2B943}"/>
                </a:ext>
              </a:extLst>
            </xdr14:cNvPr>
            <xdr14:cNvContentPartPr/>
          </xdr14:nvContentPartPr>
          <xdr14:nvPr macro=""/>
          <xdr14:xfrm>
            <a:off x="5585040" y="771480"/>
            <a:ext cx="807480" cy="299880"/>
          </xdr14:xfrm>
        </xdr:contentPart>
      </mc:Choice>
      <mc:Fallback xmlns="">
        <xdr:pic>
          <xdr:nvPicPr>
            <xdr:cNvPr id="87" name="Ink 86">
              <a:extLst>
                <a:ext uri="{FF2B5EF4-FFF2-40B4-BE49-F238E27FC236}">
                  <a16:creationId xmlns:a16="http://schemas.microsoft.com/office/drawing/2014/main" id="{4F99ACEE-EF29-4B48-A721-4BE398B2B94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5576400" y="762840"/>
              <a:ext cx="825120" cy="31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689169</xdr:colOff>
      <xdr:row>8</xdr:row>
      <xdr:rowOff>8859</xdr:rowOff>
    </xdr:from>
    <xdr:to>
      <xdr:col>3</xdr:col>
      <xdr:colOff>1243569</xdr:colOff>
      <xdr:row>9</xdr:row>
      <xdr:rowOff>80797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C4EC04C0-4EA7-9780-F5C2-E0E50F561995}"/>
                </a:ext>
              </a:extLst>
            </xdr14:cNvPr>
            <xdr14:cNvContentPartPr/>
          </xdr14:nvContentPartPr>
          <xdr14:nvPr macro=""/>
          <xdr14:xfrm>
            <a:off x="5614560" y="1599120"/>
            <a:ext cx="554400" cy="270720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C4EC04C0-4EA7-9780-F5C2-E0E50F56199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5605914" y="1590120"/>
              <a:ext cx="572051" cy="28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737769</xdr:colOff>
      <xdr:row>9</xdr:row>
      <xdr:rowOff>197437</xdr:rowOff>
    </xdr:from>
    <xdr:to>
      <xdr:col>3</xdr:col>
      <xdr:colOff>1393329</xdr:colOff>
      <xdr:row>11</xdr:row>
      <xdr:rowOff>154471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BF86F27C-AB2C-6F04-97DA-4DC278CDABE9}"/>
                </a:ext>
              </a:extLst>
            </xdr14:cNvPr>
            <xdr14:cNvContentPartPr/>
          </xdr14:nvContentPartPr>
          <xdr14:nvPr macro=""/>
          <xdr14:xfrm>
            <a:off x="5663160" y="1986480"/>
            <a:ext cx="655560" cy="35460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BF86F27C-AB2C-6F04-97DA-4DC278CDABE9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5654515" y="1977840"/>
              <a:ext cx="673210" cy="372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368300</xdr:colOff>
      <xdr:row>53</xdr:row>
      <xdr:rowOff>127000</xdr:rowOff>
    </xdr:from>
    <xdr:to>
      <xdr:col>7</xdr:col>
      <xdr:colOff>749300</xdr:colOff>
      <xdr:row>57</xdr:row>
      <xdr:rowOff>76200</xdr:rowOff>
    </xdr:to>
    <xdr:sp macro="" textlink="">
      <xdr:nvSpPr>
        <xdr:cNvPr id="2" name="Up Arrow 1">
          <a:extLst>
            <a:ext uri="{FF2B5EF4-FFF2-40B4-BE49-F238E27FC236}">
              <a16:creationId xmlns:a16="http://schemas.microsoft.com/office/drawing/2014/main" id="{F14538F4-8781-1336-4565-3401D1CD80D9}"/>
            </a:ext>
          </a:extLst>
        </xdr:cNvPr>
        <xdr:cNvSpPr/>
      </xdr:nvSpPr>
      <xdr:spPr>
        <a:xfrm>
          <a:off x="6388100" y="10896600"/>
          <a:ext cx="381000" cy="7620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520699</xdr:colOff>
      <xdr:row>19</xdr:row>
      <xdr:rowOff>152284</xdr:rowOff>
    </xdr:from>
    <xdr:to>
      <xdr:col>8</xdr:col>
      <xdr:colOff>727988</xdr:colOff>
      <xdr:row>42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A938E2-BEAC-D20B-B7E5-F1809E0ED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0699" y="4100829"/>
          <a:ext cx="8427653" cy="4767235"/>
        </a:xfrm>
        <a:prstGeom prst="rect">
          <a:avLst/>
        </a:prstGeom>
      </xdr:spPr>
    </xdr:pic>
    <xdr:clientData/>
  </xdr:twoCellAnchor>
  <xdr:twoCellAnchor editAs="oneCell">
    <xdr:from>
      <xdr:col>0</xdr:col>
      <xdr:colOff>139700</xdr:colOff>
      <xdr:row>66</xdr:row>
      <xdr:rowOff>63500</xdr:rowOff>
    </xdr:from>
    <xdr:to>
      <xdr:col>8</xdr:col>
      <xdr:colOff>323272</xdr:colOff>
      <xdr:row>91</xdr:row>
      <xdr:rowOff>127665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3DC5668-CE31-BB32-6338-F029FE203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700" y="13474700"/>
          <a:ext cx="8356600" cy="5144165"/>
        </a:xfrm>
        <a:prstGeom prst="rect">
          <a:avLst/>
        </a:prstGeom>
      </xdr:spPr>
    </xdr:pic>
    <xdr:clientData/>
  </xdr:twoCellAnchor>
  <xdr:twoCellAnchor editAs="oneCell">
    <xdr:from>
      <xdr:col>10</xdr:col>
      <xdr:colOff>554183</xdr:colOff>
      <xdr:row>66</xdr:row>
      <xdr:rowOff>103909</xdr:rowOff>
    </xdr:from>
    <xdr:to>
      <xdr:col>18</xdr:col>
      <xdr:colOff>827809</xdr:colOff>
      <xdr:row>91</xdr:row>
      <xdr:rowOff>103429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62F2834-39D4-FB96-C23E-E539C9E6A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97819" y="13819909"/>
          <a:ext cx="6923808" cy="5194975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15T08:12:31.2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198 7173 24575,'0'-10'0,"0"-38"0,4 5 0,1-15 0,-4-20 0,0-24 0,-2-10 0,1 2 0,1 16 0,1 9 0,2 9 0,-2-9-415,-1-6 1,-1-16 0,0-2 0,-1 11 0,1 25 414,0-10 497,10 11-497,-8 9 0,22-22 0,-13-12 0,-3 38 0,0-1 0,0 9 0,-2 0 0,-5-6 0,0 0 0,5-39 0,-6 28 0,0-21 0,0 26 0,0-12 1574,6 2-1574,-6 16 0,1 2 0,4-8 0,-1 2 0,0-1 0,-3-13 0,13-11 0,-13 13 0,13-18 0,-12 2 0,2 35 0,0-1 0,-4 1 0,0 1 0,0-32 0,0 1 0,0-10 0,0-4 0,0 9 0,0 32 0,0 2 0,0-13 0,-4 13 0,0-4 0,4 4 0,-2 0 0,-5 5 0,0-1 0,7-8 0,-1 3 0,-11-9 0,10-5 0,-3 30 0,1 3 0,3-11 0,-9 6 0,3-18 0,0 10 0,1 0 0,6-21 0,-7-15 0,-2-2 0,2 30 0,-2 2 0,-6-23 0,1 6 0,3 26 0,6 25 0,1 6 0,4 2 0,-4-2 0,3-5 0,-3-17 0,4-1 0,0-11 0,0 10 0,0 9 0,0 5 0,0 11 0,0-21 0,0 2 0,5-16 0,-3 10 0,10-17 0,-11 25 0,11-26 0,-5 18 0,0 6 0,-1-2 0,-6 21 0,0-21 0,0 2 0,0-6 0,0-7 0,0 18 0,0-3 0,0 12 0,0 6 0,0-16 0,0 6 0,0-33 0,-4 25 0,3-10 0,-6 25 0,6 4 0,-2-4 0,-3-14 0,-1-9 0,0 9 0,2 2 0,5 21 0,0-2 0,0 3 0,0 0 0,0 0 0,0 0 0,0 0 0,0 0 0,0-1 0,0 1 0,0 0 0,0 0 0,3-3 0,-3-1 0,7 0 0,-7 1 0,3 6 0,-3 1 0</inkml:trace>
  <inkml:trace contextRef="#ctx0" brushRef="#br0" timeOffset="522">238 0 24575,'-3'10'0,"-1"1"0,-22 50 0,-5 1 0,7-5 0,-3 3 0,3-9 0,0-3 0,-12 27 0,13-26 0,11-33 0,12-12 0,-4-1 0</inkml:trace>
  <inkml:trace contextRef="#ctx0" brushRef="#br0" timeOffset="926">210 86 24575,'7'0'0,"-3"3"0,2 1 0,2 12 0,4-4 0,26 26 0,13 12 0,-14-14 0,2 0 0,25 28 0,4-2 0,-42-38 0,1-3 0,-24-18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15T08:12:35.5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33 8519 24575,'-7'4'0,"-1"-1"0,1-3 0,0 0 0,3 3 0,7-2 0,5 2 0,12-3 0,11 0 0,24 0 0,13 0 0,15 0 0,8 0-1000,-13-1 1,3 1-1,2 1 1000,2 4 0,2 2 0,-2-2 0,-1-3 0,-1-1 0,-3 1 0,19 7 0,0-1 0,-17-6 0,4-2 0,-7-2-446,-6-1 0,-1-1 446,-2 3 0,5 2 0,-7-3 0,-2-6 0,-5 1 0,0 6 0,-2 0 0,-7-6 0,-2-1 0,46-2 0,-27-3 0,5 0-902,3 7 1,4 0 901,-11-5 0,4-3 0,0 4 0,-1 7 0,1 3 0,-2-1 0,27-8 0,-1 0 0,-25 7 0,0 3 0,-6 0 0,-1 3 0,-5 0 1258,5-4 1,-2 1-1259,-10 3 0,-4 0 931,26-4-931,7 0 0,0 0 0,3 0 0,0 0 0,-30 0 0,2 0 0,-8 0 0,1 0 1112,15 0 0,-2 0-1112,25 0 0,-27 0 0,-2 0 0,10 0 0,-5-3 0,6-2 0,-1 1 0,2-3-258,7-6 0,4 0 258,-15 8 0,3 2 0,-3-2 0,19-8 0,-2 1 0,4 10 0,-2 2 0,-13-4 0,-5 0 0,-8 3 0,-2 2 0,-6 2 0,0 1 0,1-3 0,-1 0 0,45 6 0,-46-7 0,3 0 0,17 4 0,4 1 0,-7-4 0,2 0 0,11 3 0,2 0-569,8-3 0,-2-2 569,-24 1 0,-2 0 0,12 3 0,-2 1 254,-19 0 0,-3 1-254,34 11 0,-3-1 0,-10-7 0,-11-2 0,9-6 0,12 0 0,-15 0 0,-18 0 0,1 0 0,25 7 1168,20-5-1168,0 12 0,0-12 0,-43 2 0,0-1 0,0-3 0,3 0 0,19 0 0,1 0 0,-13 0 0,1 0-534,27 0 1,0 0 533,-21 0 0,-2 0 0,9 0 0,-1 0 0,-20 0 0,-3 0 0,0 1 0,-2-2 0,35-6 0,-34 2 0,2 0 0,1 1 0,-1-1 0,45-2 0,-47 6 0,0 2 0,34-1 0,-1-7 0,9-1 0,2-1 0,3-5 0,-13 12 533,-35-1 1,-1-1-534,28 4 0,8 0 0,-30 1 0,0-2 0,35-7 0,-12 4 0,3-2 0,-23-2 0,-1-1 0,12 0 0,-3 1 0,9-1 0,-6 2 0,-20 7 0,-16 0 0,22 0 0,-20 0 0,35 0 0,-19 0 0,8 0 0,1 0 0,11 0 0,1-1 0,4 2 0,-17 2 0,2 1 0,30 0 0,-1 2 0,-29 6 0,-2 1-342,5-4 0,0 1 342,-5 3 0,-1-1 0,-5-7 0,1-1 0,15 9 0,-2-2-175,15-7 175,-16 8 0,-1 0 0,2-10 0,-16 2 0,0 0 0,13 1 0,5-3 0,-30 3 678,-9-5-678,5 0 181,-2 0-181,36-7 0,-5 5 0,8-11 0,-2 12 0,-29-9 0,15 9 0,-27-7 0,17 7 0,-8-8 0,1 4 0,-9-2 0,-11 3 0,0 0 0,21 3 0,1-3 0,29 4 0,-8 0 0,-1-6 0,9 5 0,-19-5 0,-8 6 0,-14 0 0,-19 0 0,-4 0 0,-4 0 0</inkml:trace>
  <inkml:trace contextRef="#ctx0" brushRef="#br0" timeOffset="1183">14981 8094 24575,'0'10'0,"0"-3"0,11 23 0,-5-10 0,14 17 0,-11-19 0,6-2 0,-7-9 0,5 0 0,-5 0 0,5 0 0,-2 0 0,3-1 0,0 5 0,-3-7 0,-1 2 0,-6-2 0,5-4 0,-1 10 0,6-3 0,-3 7 0,2 0 0,-5-3 0,2-4 0,-3 0 0,-3-4 0,-4 7 0,-4-2 0,-3 5 0,-45 40 0,-1 10 0,3-7 0,-6 5-410,2-3 1,0 1 409,-3 6 0,1-1 0,10-13 0,3-4 0,-19 29 0,40-44 0,14-19 0,8-10 0</inkml:trace>
  <inkml:trace contextRef="#ctx0" brushRef="#br0" timeOffset="51900">563 8151 24575,'10'-3'0,"1"-1"0,39-22 0,11 1 0,11-3-1126,13-4 0,6-3 1126,-11 6 0,4-2 0,-1 3 0,-6 3 0,-1 1 0,-3 3 0,26-5 0,-5 2 133,-20 2 0,-5 3-133,-14 10 0,-6 1 0,3-11 0,-5 8 0,-29 6 0,1-6 1689,-11 7-1689,5-7 297,-5 1-297,8 2 0,2-7 0,6 2 0,13-3 0,-14 1 0,4 8 0,-17-3 0,-6 9 0,-1-2 0</inkml:trace>
  <inkml:trace contextRef="#ctx0" brushRef="#br0" timeOffset="53204">2449 7369 24575,'7'-10'0,"-1"2"0,27-34 0,26-28 0,-20 23 0,1-2 0,2 5 0,1 0 0,-7 3 0,-2 6 0,5 2 0,14-14 0,-21 10 0,37-34 0,-36 34 0,1-2 0,13-13 0,1 2 0,-11 14 0,1 2 0,13-12 0,-2 2 0,14-5 0,6-10 0,-33 32 0,-11 6 0,-14 14 0,-1 0 0,-3 3 0,-1-2 0,1 2 0,0 0 0,3-2 0,1 2 0,0-3 0,-1 3 0,-3-2 0,0 5 0,0-5 0,0 5 0,0-2 0,-3 0 0,2 2 0,-2-6 0,3 7 0,0-3 0,0-1 0,3 0 0,17-11 0,10-10 0,4 5 0,4-17 0,-25 26 0,0-7 0,-16 15 0,-1 3 0</inkml:trace>
  <inkml:trace contextRef="#ctx0" brushRef="#br0" timeOffset="54510">4090 6055 24575,'7'-4'0,"4"-2"0,29-24 0,7 0 0,29-16 0,-23 19 0,15 0 0,-16 14 0,-5-5 0,19-2 0,-25-6 0,20-3 0,-8-5 0,-3 9 0,-16 5 0,-7 7 0,-20 4 0,-1 8 0,-2-2 0,0 0 0,2 2 0,-2-2 0,3 0 0,0 2 0,0-5 0,0 5 0,-4-5 0,4 5 0,-4-5 0,4 5 0,4-5 0,5 1 0,-1-3 0,2 4 0,12-11 0,35-19 0,-10 5 0,4-3 0,10-5 0,2-1-707,12-3 0,2-1 707,0 4 0,-2 3 0,-11 5 0,-4 4 0,-10 6 0,-7 3 0,-2 2 0,-35 15 0,-10 0 0</inkml:trace>
  <inkml:trace contextRef="#ctx0" brushRef="#br0" timeOffset="56716">6691 5103 24575,'10'-3'0,"17"-9"0,11-20 0,21-9 0,8-7 0,-8-2 0,0-2-383,16-6 0,0 1 383,-15 8 0,-8 3 0,9-6 189,-9 12-189,-21 13 0,1 0 0,12-21 0,10-23 0,-22 31 0,1-2 0,4-8 0,1 0 0,-4 3 0,0 1 0,-1 5 0,-1-1 288,6-3 1,-3 0-289,14-23 0,0 16 0,-20 6 0,-18 33 0,1 1 0,-8 9 0,-1 3 0</inkml:trace>
  <inkml:trace contextRef="#ctx0" brushRef="#br0" timeOffset="58763">8291 3588 24575,'7'-7'0,"5"-9"0,-1 4 0,7-14 0,-4 11 0,-1-5 0,0 6 0,-5 0 0,15-11 0,4-11 0,1 6 0,1-9 0,-15 23 0,2-3 0,0-1 0,18-9 0,0-14 0,4 5 0,-10 3 0,-12 15 0,-2 6 0,2-6 0,-2 5 0,-1-2 0,-3 7 0,-7 3 0,7 0 0,2-19 0,26-19 0,18-24 0,-10 12 0,13-10 0,-29 32 0,4-17 0,-8 23 0,-2-17 0,-9 28 0,1-12 0,-6 16 0,-3-6 0,4 5 0,-3-5 0,2 6 0,-3 0 0,1-6 0,4-1 0,-2-6 0,7 0 0,-11 9 0,2 2 0,-5 12 0,-2-2 0,8 2 0,-4 0 0,8-5 0,3-1 0,0-5 0,0 3 0,-6 5 0,-3 0 0,0 3 0,9-3 0,-7-1 0,7 3 0,-12-1 0,2 5 0,-5-2 0,2 3 0</inkml:trace>
  <inkml:trace contextRef="#ctx0" brushRef="#br0" timeOffset="60383">9780 1967 24575,'10'-6'0,"-2"1"0,25-22 0,24-28 0,-3 16 0,6-4 0,5-16 0,4-2-939,-14 22 0,3 1 1,-3-1 938,12-16 0,-2 0 0,13 0 0,-1 0-204,-17 4 1,0 2 203,8-2 0,1-1 0,1-7 0,-1 0 0,-4 7 0,0 0 0,-15 6 0,0-2 0,0 2 0,17-13 0,-2 2 0,0-3 0,-1 0 0,0 5 0,-2 2 0,-9 13 0,0 0 0,4-8 0,0 1 0,-4 10 0,-4 4 0,15-19 0,-6 12 0,-36 28 0,-5-1 2025,-1 5-2025,-9 5 1198,0-4-1198,0 6 0,-3-5 0,5 2 0,-1-6 0,6 2 0,-3 1 0,-4 1 0,-1 5 0,-5-2 0,2 3 0</inkml:trace>
  <inkml:trace contextRef="#ctx0" brushRef="#br0" timeOffset="63014">6595 995 24575,'0'7'0,"0"29"0,0 39 0,0 5 0,0-9 0,0 4 0,-1-7 0,2-1 0,1 0 0,3 4 0,0-6 0,1 4 0,2-3-476,5 5 0,2 1 476,-1-8 0,2 3 0,0-1 0,3 18 0,1-2 0,3 2 0,-1-1 0,-3-5 0,-1-1-155,0-3 0,-1-5 155,-4-18 0,-1-3 0,1 4 0,-2-3 0,3 17 0,7 17 0,-11 0 936,3 13-936,-13-7 326,0-6-326,0-13 0,0-7 0,0-16 0,5 9 0,-3-32 0,7 13 0,-8 10 0,3 5 0,-4 11 0,0 28 0,0-13 0,0 18 0,0-2 0,0 2 0,0-38 0,0 3-217,0 15 0,0 2 217,0-11 0,0 3 0,0-3 0,-1 4 0,2-6 0,2-9 0,1 0 0,-4 39 0,1-3 0,6-9 0,-7-21 0,0 1 0,0 33 0,0-18 0,0-18 0,0 2 0,0-11 0,0 0 0,0 18 0,0 5 0,-4 11 0,-1 4-208,4-23 0,1 3 0,-1-2 208,-4 32 0,1 0-869,4 2 0,0-5 869,0-22 0,0-5 0,3-12 0,1-5 382,-3 32-382,12-14 0,-11-17 0,2-5 0,-2 5 0,-5 2 0,-2 2 0,0 3 0,1 5 0,-1 28 0,0 3 0,1-14 0,1 0 0,2 10 0,2-2 290,-1-22 0,0-6-290,0 29 1834,0-39-1834,5 8 0,-3-10 0,3 21 0,-5-16 0,0 25 0,0 4 0,0-17 0,-6 25 0,4 1 0,-4-12 0,1-20 0,2 3-254,2-5 0,0 1 254,-3 7 0,0 1 0,4 9 0,0 0 0,0-11 0,0 0 0,0 4 0,0 0 0,0-7 0,0-4 0,0 40 0,4-43 0,0 0 0,-2 32 0,1-29 0,1 2 0,1-1 0,-2-1 0,-2 2 0,0-2 0,6 40 0,-7-16 0,0-33 0,0-3 0,0-23 508,0 11-508,0-19 0,0 19 0,0-1 0,0 16 0,-4-10 0,3-12 0,-6-9 0,6-8 0,-2 8 0,3-6 0,0 2 0,0-8 0,0 4 0,0-4 0,0 0 0,0-4 0</inkml:trace>
  <inkml:trace contextRef="#ctx0" brushRef="#br0" timeOffset="66492">8238 8977 24575,'-3'7'0,"2"3"0,-15 27 0,9-11 0,-11 21 0,13-20 0,-2-6 0,6-4 0,-2 1 0,8 11 0,4 41 0,4-12 0,-1-3 0,0 2 0,12 21 0,-6-30 0,2 0 0,18 28 0,22-8 0,-9-24 0,-1-20 0,4-1 0,-3 1 0,0-1 0,0-9 0,-1 1 0,1 12 0,-7-1 0,-3-8 0,-9 10 0,-16-13 0,-12 5 0,-1 1 0,-3 0 0,-4 5 0,3-11 0,-3 2 0,0-10 0,-3-4 0,0-7 0,-7 4 0,-2-7 0,6 6 0,-2-3 0</inkml:trace>
  <inkml:trace contextRef="#ctx0" brushRef="#br0" timeOffset="66974">8093 9450 24575,'11'0'0,"5"-4"0,26-4 0,-10 3 0,46-9 0,-3-3 0,-22 5 0,3-2 0,4 1 0,0 0 0,-2 0 0,-4 1 0,10 3 0,-18 2 0</inkml:trace>
  <inkml:trace contextRef="#ctx0" brushRef="#br0" timeOffset="67951">10093 8875 24575,'0'3'0,"0"1"0,0 7 0,0 18 0,0 2 0,-2 15 0,-4 10 0,-6 9 0,-4 5 0,-3 20 0,-2 2 0,1-8 0,0 1 0,0 7 0,5-2-703,8-21 1,4-1 702,-2 6 0,1-5 0,8 11 0,-1-32 0,4-41 0,9-4 0,23-3 0,34-8 0,-20 4 0,3-2 0,0-2 0,-1 0 0,42-8 1405,-27-3-1405,-20 5 0,0-4 0,-16 7 0,-4-1 0,-23 1 0,3-3 0,-9 3 0,2-3 0,-3-2 0,-4 0 0,-8-5 0,-23-12 0,-17 5 0,-6-11 0,13 24 0,10 4 0,19 7 0,-4 4 0,-10-9 0,6 7 0,-13-3 0,19 2 0,5 2 0,10-2 0</inkml:trace>
  <inkml:trace contextRef="#ctx0" brushRef="#br0" timeOffset="68775">11536 9280 24575,'10'0'0,"1"0"0,-1 3 0,1-2 0,4 6 0,3-6 0,9 3 0,10-4 0,23-8 0,-5 1 0,26-8 0,-19-5 0,32 3 0,-6-6 0,-34 18 0,-1 1 0,22-9 0,-23 12 0,-26-5 0,-23 9 0,0 1 0,-3 33 0,0 27 0,0 35 0,0-32 0,0 6-518,0 20 1,0 1 517,0-16 0,0 0 0,0 17 0,0-8 0,0-15 0,0-14 0,0-51 0,0-4 0</inkml:trace>
  <inkml:trace contextRef="#ctx0" brushRef="#br0" timeOffset="69766">30 9481 24575,'0'10'0,"0"1"0,0 9 0,15 42 0,-4 17 0,1-21 0,1 3 0,-1-6 0,0-1 0,-4 1 0,2-4 0,10 15 0,-9-14 0,-6-36 0,-2-9 0,-3-4 0</inkml:trace>
  <inkml:trace contextRef="#ctx0" brushRef="#br0" timeOffset="70226">1093 9806 24575,'7'0'0,"0"0"0,0 3 0,0-2 0,-3 5 0,2-5 0,-2 2 0,22-3 0,5-5 0,19-2 0,-1-6 0,-18 6 0,-2-2 0,-24 9 0,1-4 0</inkml:trace>
  <inkml:trace contextRef="#ctx0" brushRef="#br0" timeOffset="71058">1334 9482 24575,'7'-4'0,"0"1"0,3 3 0,17 0 0,17 0 0,9 0 0,17 7 0,-28-2 0,6 3 0,-31-1 0,2-3 0,-8 6 0,14 11 0,-1 32 0,2-4 0,-4 32 0,-15-18 0,-4-11 0,-21 0 0,2-24 0,-6-5 0,7-4 0,10-12 0,2 0 0,7-4 0,12 1 0,12-3 0,63 12 0,-8-11 0,9 5 0,6 3-525,-21-5 0,-1 0 525,20 4 0,-2 1 0,-20-1 0,-5-1 0,27 2 0,-45-3 0,-28-7 0,-20 0 0</inkml:trace>
  <inkml:trace contextRef="#ctx0" brushRef="#br0" timeOffset="71485">2694 9638 24575,'14'0'0,"6"0"0,42-8 0,37 6 0,-29-2 0,6 1 0,-9 2 0,5 1 0,-3 1 0,14-1 0,0 0 0,-14 0 0,3 0 0,-8 0 0,-9 0 0,-6 0 0,34 0 0,-60 0 0,-20 0 0</inkml:trace>
  <inkml:trace contextRef="#ctx0" brushRef="#br0" timeOffset="72396">3136 9119 24575,'10'0'0,"17"0"0,48 0 0,-6 3 0,5 2-1142,-4-1 0,3 2 1142,-4 3 0,5 4 0,-4 1 0,13 8 0,-5 4 0,-1 4 0,-3 3 139,-4 0 0,-11 3-139,-1 32 482,-12 11-482,-26-13 0,-12 14 0,-16-7 1155,-9 3-1155,-12-3 369,7-29-369,2-9 0,5-19 0,2 0 0,0-6 0,11-3 0,0-3 0,28 10 0,25 10 0,8 19 0,10 11 0,-36-16 0,-8 2 0,-21 1 0,-4-15 0,-8 20 0,-14-20 0,-12 1 0,-11 4 0,1-1 0,14-12 0,10 0 0,12-15 0,5-3 0,-1 0 0</inkml:trace>
  <inkml:trace contextRef="#ctx0" brushRef="#br0" timeOffset="72904">4959 9901 24575,'83'0'0,"-27"0"0,19 0 0,11 0 0,-8 0 0,0 0 0,3 0 0,1 0 0,4 0 0,-8 0 0,-1 0 0,-33 0 0,-41 0 0</inkml:trace>
  <inkml:trace contextRef="#ctx0" brushRef="#br0" timeOffset="73467">5815 9110 24575,'0'14'0,"-11"16"0,-5 15 0,-14 48 0,13-38 0,1 2 0,-2 14 0,0 1 0,4-4 0,1-4 0,-5 25 0,10-27 0,14-48 0,-1-8 0,8-6 0,55 0 0,18 0 0,-12-3 0,5-2 0,0 0 0,-2-1 0,-15-2 0,1 0 0,18-2 0,-6 1 0,-13 1 0,18 0 0,-64 8 0,-12 0 0,-1 0 0</inkml:trace>
  <inkml:trace contextRef="#ctx0" brushRef="#br0" timeOffset="73849">6449 9473 24575,'0'10'0,"0"27"0,0 62 0,-8-33 0,-1 6-1185,5-8 1,0 4 0,-1 0 1184,-8 29 0,-1-2 0,-1-6 0,3 1 0,7-21 0,2 2 0,-1-5 0,-9 6 0,2-1-303,9 16 1,2-3 302,-7 15 953,7-26-953,0-34 0,-4-24 0,4-11 0,-4-1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15T08:13:56.941"/>
    </inkml:context>
    <inkml:brush xml:id="br0">
      <inkml:brushProperty name="width" value="0.1" units="cm"/>
      <inkml:brushProperty name="height" value="0.6" units="cm"/>
      <inkml:brushProperty name="color" value="#849398"/>
      <inkml:brushProperty name="inkEffects" value="pencil"/>
    </inkml:brush>
  </inkml:definitions>
  <inkml:trace contextRef="#ctx0" brushRef="#br0">0 176 16383,'95'-11'0,"0"1"0,-1-1 0,1 0 0,-1 0 0,1 1 0,-3 0 0,3-1 0,0 1 0,-4 1 0,-5 0 0,-8 2 0,14-1 0,-9 2 0,-1 0 0,9 2 0,1 0 0,-7 1 0,5-2 0,-9 1 0,-21 3 0,-8 2 0,4-1 0,-24 0 0,-3 0 0,28-7 0,-4 6 0,30-6 0,13 7 0,-42 0 0,1 0 0,10 3 0,0 2 0,-15 2 0,1 1 0,21 4 0,2 4 0,-6 8 0,-1 2 0,1-7 0,2 1 0,14 14 0,1 3 0,-12-5 0,1 1 0,-12-5 0,2 1 0,2 1 0,2 2 0,1 1 0,0 0 0,0 0 0,0 0 0,0-1 0,-4-2 0,0-1 0,-4-1 0,15 9 0,-4-1 0,-7-6 0,-3-1 0,-16-1 0,-3-1 0,34 21 0,-23-7 0,-16-7 0,1 1 0,30 23 0,-23-16 0,3 2 0,-5-8 0,1 1 0,12 11 0,-2-1 0,-15-16 0,-1 0 0,17 19 0,0 2 0,-14-13 0,-1-1 0,-2 4 0,0 1 0,-3-6 0,-1-1 0,24 30 0,-25-21 0,3-2 0,-21-11 0,0-7 0,-3-4 0,0 0 0,-1-4 0,-5-4 0,3-2 0,-2 3 0,5-3 0,-5 2 0,-1-8 0,-4 1 0</inkml:trace>
  <inkml:trace contextRef="#ctx0" brushRef="#br0" timeOffset="853">5934 1412 16383,'0'34'0,"7"23"0,1-2 0,7 36 0,0-5 0,-6-21 0,-1 0 0,7 29 0,-6-31 0,-1-4 0,3-15 0,-3 8 0,-4-32 0,-1-6 0,-2-3 0,5-1 0,-11-6 0,3 2 0,-48-5 0,0 4 0,-8 1 0,-19-4 0,-7-2 0,6 3 0,-6 1 0,1-2 0,6-1 0,1-2 0,-2 1 0,-9 0 0,-1 0 0,5 0 0,-8 0 0,8 0 0,17 0 0,10 0 0,12 0 0,38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15T08:48:48.6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7253 3022 24575,'-31'-12'0,"-5"-2"0,-25-18 0,-15-11-2345,9 3 1,-5-5 0,-3-1 2344,9 6 0,-3-1 0,-1-1 0,0-1 0,-5-2 0,-1-3 0,1 2 0,3 2 0,-9-4 0,4 2 0,2 3 0,9 6 0,2 2 0,1 0 1012,-22-12 0,-5-3-1012,18 10 0,-8-4 0,-2-1 0,7 3 0,1 0 0,4 3 0,-2-2-180,-14-8 1,-2-1 0,12 5 179,18 10 0,12 7 0,15 4 0,-9-3 0,-3 4 3496,3 4-3496,-6-2 0,1 1 0,-2 1 2051,-2-3-2051,0 3 0,-8-2 0,-1 3 0,0 0 0,8 4 0,11 1 0,9 4 0,7 4 0,6 0 0,4 1 0,4-1 0,3 1 0,3-2 0,2 0 0,-1 1 0,0 0 0,0 1 0,1 0 0,1-1 0,0 2 0,0 1 0,0 6 0,0-1 0,0 1 0</inkml:trace>
  <inkml:trace contextRef="#ctx0" brushRef="#br0" timeOffset="1204">4021 1269 24575,'-17'0'0,"-13"0"0,-20 0 0,-9 0 0,-32 0-676,37 0 1,-1 0 675,-3 0 0,-1 0 0,-3 0 0,0 0 0,7 0 0,2 0 0,1 0 0,-1 0 0,-4 0 0,-1 0 0,1 0 0,0 0-54,2 0 0,1 0 54,2 0 0,1 0 0,-44 0 0,4 0 0,3 0 0,5 0 0,12 0 0,10 0 0,8 0 0,9 0 0,3 0 0,5 0 999,3 0-999,4 0 460,-1 0-460,0 0 0,-12 0 0,12 0 0,-14 0 0,15 0 0,-9 0 0,2 0 0,-2 0 0,2 2 0,4 1 0,0 0 0,4-1 0,4-2 0,5 0 0,6 0 0,3 0 0,3 0 0,0 0 0,2 0 0,3 0 0,0 0 0</inkml:trace>
  <inkml:trace contextRef="#ctx0" brushRef="#br0" timeOffset="13679">186 252 24575,'-4'15'0,"-4"17"0,3-17 0,-7 31 0,-12-2 0,7 18 0,-24 5 0,27-22 0,-10-6 0,13-23 0,3 4 0,-3-10 0,7 1 0,1-8 0,3 0 0</inkml:trace>
  <inkml:trace contextRef="#ctx0" brushRef="#br0" timeOffset="14139">138 603 24575,'4'7'0,"-1"0"0,3 19 0,-5 15 0,11 21 0,4 22 0,5-19 0,-1-11 0,-5-24 0,-8-22 0,-3-2 0,-1-6 0</inkml:trace>
  <inkml:trace contextRef="#ctx0" brushRef="#br0" timeOffset="14757">327 364 24575,'4'3'0,"-1"1"0,-3 3 0,0 0 0,-6 3 0,-4 7 0,-2 4 0,-1 5 0,3 11 0,4-16 0,-3 14 0,8-23 0,-3 4 0,4-5 0,0-8 0,0 1 0</inkml:trace>
  <inkml:trace contextRef="#ctx0" brushRef="#br0" timeOffset="15254">498 454 24575,'7'0'0,"0"0"0,3 3 0,-2 1 0,2 0 0,-3 2 0,0-2 0,3 3 0,-3-4 0,3 4 0,-3-7 0,4 7 0,-4-7 0,3 3 0,-3 0 0,-3-2 0,-1 2 0</inkml:trace>
  <inkml:trace contextRef="#ctx0" brushRef="#br0" timeOffset="15861">334 557 24575,'0'10'0,"0"-2"0,6 21 0,-5-9 0,10 28 0,-3 2 0,12 12 0,-10-9 0,6-12 0,-15-27 0,2-8 0</inkml:trace>
  <inkml:trace contextRef="#ctx0" brushRef="#br0" timeOffset="16641">531 655 24575,'3'7'0,"1"0"0,4 9 0,0 2 0,1 8 0,-4-4 0,2-6 0,-7-3 0,7-2 0,-7 3 0,7 0 0,-7-3 0,3-4 0,-3-4 0</inkml:trace>
  <inkml:trace contextRef="#ctx0" brushRef="#br0" timeOffset="17212">722 651 24575,'7'0'0,"0"0"0,19-6 0,15-8 0,32-9 0,-21 7 0,2-1 0,3 0 0,-2 1 0,34-10 0,-30 9 0,-45 11 0,-11 6 0</inkml:trace>
  <inkml:trace contextRef="#ctx0" brushRef="#br0" timeOffset="17741">995 312 24575,'0'10'0,"0"-3"0,0 22 0,0 13 0,8 30 0,-7 25 0,13 1 0,-3-16 0,-2-3 0,3-6 0,-1-15 0,-4-14 0,-7-37 0,0-4 0</inkml:trace>
  <inkml:trace contextRef="#ctx0" brushRef="#br0" timeOffset="18156">1061 730 24575,'-7'4'0,"0"2"0,0-2 0,-9 8 0,-18 25 0,9-15 0,-8 17 0,26-28 0,1-1 0,2-6 0,0 2 0,-2-5 0,5 5 0,-5-5 0,5 2 0,-2-3 0</inkml:trace>
  <inkml:trace contextRef="#ctx0" brushRef="#br0" timeOffset="18585">1013 825 23523,'7'0'0,"0"0"519,-1 3-519,5-2 176,-1 5-176,1-2 22,-1 0 0,-6-1 0,-1-3 1</inkml:trace>
  <inkml:trace contextRef="#ctx0" brushRef="#br0" timeOffset="19359">1232 408 24575,'0'7'0,"0"3"0,0 17 0,-11 7 0,-9 10 0,-3-5 0,1-14 0,10-5 0,5-9 0,3-1 0,1-6 0,3-1 0</inkml:trace>
  <inkml:trace contextRef="#ctx0" brushRef="#br0" timeOffset="20216">1444 450 24575,'-4'2'0,"1"0"0,-5 11 0,-7 14 0,-10 10 0,5 4 0,-20 20 0,18-8 0,-7 20 0,8-27 0,13-9 0,2-26 0,3-8 0,2 4 0,-6-7 0,4 7 0,-5-4 0,1 1 0,3 2 0,-5-5 0,7 5 0,-7-5 0,8 5 0,-2-5 0,3 2 0</inkml:trace>
  <inkml:trace contextRef="#ctx0" brushRef="#br0" timeOffset="20766">1149 747 24575,'7'0'0,"0"0"0,8 0 0,24 0 0,34 0 0,15 0 0,-35 0 0,1 0 0,5 4 0,-1 0 0,33-2 0,-37 5 0,-4 0 0,-4-5 0,-9 4 0,-30-2 0,-4-4 0,-3 3 0</inkml:trace>
  <inkml:trace contextRef="#ctx0" brushRef="#br0" timeOffset="21317">1271 869 24575,'0'14'0,"3"-3"0,2 8 0,5-7 0,1 23 0,3 10 0,-3-3 0,8 15 0,-13-36 0,9 2 0,-15-26 0,7-5 0,-7-12 0,3 11 0,-3-3 0</inkml:trace>
  <inkml:trace contextRef="#ctx0" brushRef="#br0" timeOffset="22004">1401 891 24575,'10'-3'0,"-2"2"0,10-2 0,31 3 0,-4-5 0,15 3 0,-29-3 0,-14 5 0,-7 0 0,-3 0 0,-3 3 0,2-3 0,-5 7 0,5-7 0,-5 7 0,5-4 0,-5 4 0,2 9 0,-3 12 0,0 2 0,-3 1 0,2-14 0,-2-7 0,3-7 0,0 1 0</inkml:trace>
  <inkml:trace contextRef="#ctx0" brushRef="#br0" timeOffset="22443">1465 1096 24575,'-3'4'0,"11"-5"0,24-6 0,8-3 0,51-13 0,-24 7 0,7-5 0,-33 10 0,-27 7 0,-8 1 0</inkml:trace>
  <inkml:trace contextRef="#ctx0" brushRef="#br0" timeOffset="23219">2277 219 24575,'0'0'0</inkml:trace>
  <inkml:trace contextRef="#ctx0" brushRef="#br0" timeOffset="24074">2157 354 24575,'7'0'0,"3"0"0,6-4 0,36-4 0,13-12 0,21 3 0,-3-6 0,-36 15 0,-10 2 0,-30 12 0,-4-1 0,-3 8 0,0-6 0,0 33 0,-4-17 0,-1 24 0,0 1 0,1 14 0,4 34 0,0-7 0,0-22 0,0-27 0,3-35 0,1-3 0,17-22 0,21-16 0,22-26 0,-19 24 0,-7 0 0</inkml:trace>
  <inkml:trace contextRef="#ctx0" brushRef="#br0" timeOffset="24583">2903 271 24575,'3'-7'0,"9"-5"0,17-4 0,10-6 0,11-3 0,-10 7 0,-12 3 0,1-7 0,-19 12 0,14-11 0,-19 17 0,1 1 0</inkml:trace>
  <inkml:trace contextRef="#ctx0" brushRef="#br0" timeOffset="25018">2713 345 23600,'-4'7'0,"1"0"481,3 0-481,6-3 164,8-4-164,2-1 82,41-2-82,2 3 248,37 0-248,-20-6 0,-22 5 0,-27-5 0,-17 6 0,0-3 0,1 2 0,0-5 0,-1 5 0,-6-2 0,-1 3 0</inkml:trace>
  <inkml:trace contextRef="#ctx0" brushRef="#br0" timeOffset="25390">3149 249 24575,'-4'6'0,"0"18"0,4 10 0,0 26 0,0-8 0,0 8 0,0-20 0,0-12 0,0-12 0,0-9 0,0 0 0,0-3 0,0-1 0</inkml:trace>
  <inkml:trace contextRef="#ctx0" brushRef="#br0" timeOffset="25717">3099 547 24575,'-7'0'0,"0"3"0,0-2 0,-9 6 0,7-6 0,-10 3 0,14-4 0,-1 0 0</inkml:trace>
  <inkml:trace contextRef="#ctx0" brushRef="#br0" timeOffset="26190">3078 513 21965,'11'0'0,"2"0"1260,-5 0-1260,2 0 440,-3 0-440,0 0 224,0 0-224,3 0 686,1 0-686,3 0 0,-3 0 0,-1 0 0,-7 0 0,1 0 0</inkml:trace>
  <inkml:trace contextRef="#ctx0" brushRef="#br0" timeOffset="27529">2930 687 24575,'6'0'0,"10"0"0,23-6 0,15 2 0,8 0 0,-3-4 0,1 0 0,9 3 0,-4 1 0,16-4 0,-52 8 0,-14 0 0,-14 0 0,1 3 0,-8 1 0,-7 4 0,-25 15 0,6-6 0,-20 21 0,19-9 0,6-5 0,5-4 0,21-16 0,3-1 0,17-3 0,30 0 0,6 0 0,0 1 0,4-2 0,32-6 0,-36 6 0,-4 0 0,3-6 0,-18 7 0,-32 3 0,-4 1 0,-4 6 0,-6 1 0,-14 23 0,2 1 0,-4-1 0,-5 15 0,20-36 0,-10 16 0,15-22 0,2 0 0,-3 0 0,3 0 0,-5 3 0,4 1 0,-5 0 0,3-4 0,0-4 0,0-3 0,3 0 0,1 0 0</inkml:trace>
  <inkml:trace contextRef="#ctx0" brushRef="#br0" timeOffset="27988">3141 775 24575,'0'6'0,"0"-1"0,0 39 0,0 13 0,0-2 0,-4 2 0,3-36 0,-3 4 0,4-15 0,0 2 0</inkml:trace>
  <inkml:trace contextRef="#ctx0" brushRef="#br0" timeOffset="28721">4089 42 24575,'3'-4'0,"4"1"0,4 3 0,9 0 0,42-7 0,16 5 0,-19-6 0,2 0 0,37 7 0,-40-3 0,-1 0 0,31 4 0,-2 5 0,-32 0 0,-30 7 0,-21-7 0,-15 23 0,-13 4 0,1 8 0,-4-4 0,-8-4 0,7-4 0,-13 4 0,10-6 0,6-12 0,7-2 0,7-7 0,9-2 0</inkml:trace>
  <inkml:trace contextRef="#ctx0" brushRef="#br0" timeOffset="29023">4548 295 24575,'4'-7'0,"-1"0"0,4 3 0,19-5 0,-5 4 0,7-5 0,-15 5 0,-10 2 0</inkml:trace>
  <inkml:trace contextRef="#ctx0" brushRef="#br0" timeOffset="30071">4398 175 24575,'-4'10'0,"-6"28"0,3-2 0,-1 34 0,-3-17 0,7-9 0,-3-14 0,4-16 0,3 6 0,0-8 0,3 1 0,1-10 0,3-3 0,3 0 0,27 0 0,41 0 0,-21 0 0,8 0 0,9 0 0,9 0 0,-1 0-413,-9 0 0,-2 0 0,3 0 413,15 0 0,3 0 0,-5 0 0,13 0 0,-10 0 0,-25 0 0,-8 0 0,9 0 0,-48 0 0,-25 0 0,-3 0 0,2 0 0,-2 0 1239,3 0-1239,0 0 0,0 0 0,0-3 0,0 2 0,-4-5 0,0 2 0,0-3 0,1-1 0,3 1 0,3 0 0,-2 3 0,5-2 0,-5-1 0,5-1 0,-5-2 0,5 6 0,-2 1 0</inkml:trace>
  <inkml:trace contextRef="#ctx0" brushRef="#br0" timeOffset="31218">4452 901 24575,'7'-3'0,"19"-4"0,46-13 0,9 3 0,-18 4 0,1 1 0,25-4 0,4 0 0,-20 2 0,-26 3 0,-1 3 0,-34 5 0,1 0 0,-7 2 0,-5-2 0,2 3 0</inkml:trace>
  <inkml:trace contextRef="#ctx0" brushRef="#br0" timeOffset="32085">5036 679 24575,'-4'7'0,"1"4"0,3 36 0,0-8 0,0 52 0,0-16 0,0 21 0,7 0 0,8-10 0,1-29 0,3-11 0,-9-37 0,-5 6 0,-2-11 0,-3 3 0,0-6 0,-3-2 0,-1-6 0,-6-4 0,-1 0 0,-5-8 0,1 6 0,3-3 0,1 12 0,7-2 0,-2 5 0,2-2 0,0 0 0,-2 2 0,5-2 0,-2 3 0</inkml:trace>
  <inkml:trace contextRef="#ctx0" brushRef="#br0" timeOffset="32613">4811 1100 24575,'11'0'0,"2"0"0,4 0 0,4 4 0,0-3 0,-1 3 0,-9-4 0,-1 0 0,-3 0 0,-4 0 0,1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15T08:49:32.8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88 227 24575,'-7'0'0,"3"3"0,-2 4 0,2 1 0,-8 11 0,-4 9 0,5-4 0,-4 11 0,11-19 0,-1 9 0,2-13 0,6 4 0,-2-9 0,2 0 0,0-3 0,1 2 0,3-5 0,-4 5 0,4-5 0,-4 5 0,4-5 0,3 8 0,-2-4 0,12 8 0,-2-1 0,30 9 0,-6 2 0,24 4 0,-37-14 0,0-2 0</inkml:trace>
  <inkml:trace contextRef="#ctx0" brushRef="#br0" timeOffset="743">355 378 24575,'7'0'0,"3"0"0,-3-3 0,23-3 0,21-6 0,14 5 0,18-7 0,11 5 0,-36 0 0,4 2 0,-46 3 0,-6 4 0,-6-3 0,-1 3 0</inkml:trace>
  <inkml:trace contextRef="#ctx0" brushRef="#br0" timeOffset="1241">1010 58 24575,'0'20'0,"0"2"0,-6 25 0,4 26 0,-4 16 0,5-26 0,2 1 0,-1-13 0,0-1 0,-1 10 0,2-3 0,3 8 0,-3-16 0,3-36 0,-4-10 0</inkml:trace>
  <inkml:trace contextRef="#ctx0" brushRef="#br0" timeOffset="1666">1172 555 24575,'7'3'0,"4"16"0,10 5 0,-6 10 0,6-11 0,-13-7 0,-1-9 0,0-4 0,0 0 0,-1-3 0,5-6 0,19-15 0,18-19 0,13-12 0,-2 0 0,-23 19 0,-18 15 0,-11 15 0</inkml:trace>
  <inkml:trace contextRef="#ctx0" brushRef="#br0" timeOffset="1929">1365 293 24575,'-15'0'0,"2"0"0,-23 5 0,2 8 0,-16 6 0,11 3 0,10-9 0,14-5 0,11-8 0,0 0 0</inkml:trace>
  <inkml:trace contextRef="#ctx0" brushRef="#br0" timeOffset="2765">1406 260 24575,'4'3'0,"-1"1"0,-3 3 0,3 0 0,1 3 0,0 1 0,2 3 0,-2 0 0,3-3 0,-3-1 0,-1-3 0,0-3 0,-2 2 0,2-2 0,0 0 0,-2 2 0,2-2 0,-3 0 0,0-1 0</inkml:trace>
  <inkml:trace contextRef="#ctx0" brushRef="#br0" timeOffset="4199">1666 339 24575,'4'3'0,"2"1"0,-5 3 0,2 0 0,1 8 0,-3-2 0,3 3 0,-1-3 0,-2-5 0,5-1 0,-5-1 0,5-5 0,-2 5 0,3-5 0,-4 5 0,4-5 0,-4 2 0,4-3 0,0 0 0,3 0 0,-2-3 0,11-6 0,-7 4 0,14-11 0,-14 11 0,4-7 0,-12 5 0,2 0 0,-6 0 0,4 0 0,-4 0 0,0 0 0,0 0 0,0-1 0,0 1 0,-4 3 0,0-2 0,-3 2 0,0 0 0,3-2 0,-2 5 0,2-5 0,-3 2 0,0 0 0,3-2 0,-2 5 0,2-2 0,-3 3 0,0 0 0,3 3 0,-6 1 0,-3 8 0,1-4 0,-7 4 0,14-5 0,-5-4 0,10 0 0,-4-3 0</inkml:trace>
  <inkml:trace contextRef="#ctx0" brushRef="#br0" timeOffset="4817">1993 1 24575,'4'3'0,"2"-3"0,1 10 0,10-1 0,-5 6 0,20 20 0,-13 0 0,23 29 0,-18-22 0,16 19 0,-27-36 0,10 9 0,-19-20 0,-1 5 0,1 2 0,-4 16 0,-8-7 0,2 7 0,-7-11 0,4 1 0,0-6 0,1 5 0,-8 5 0,-3 19 0,0-8 0,0 15 0,10-33 0,3 3 0,3-20 0,3-4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15T08:49:38.8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184 0 24575,'-4'3'0,"-2"1"0,5 3 0,-22 29 0,7-2 0,-12 10 0,7-8 0,5-15 0,2 5 0,1 1 0,-3 10 0,9-16 0,-4 8 0,8-22 0,2 7 0,-2-7 0,3 7 0,4 2 0,5 5 0,16 20 0,14 3 0,-7-5 0,7-4 0,-26-26 0,2-1 0,-11-5 0,-1-3 0,-3 4 0</inkml:trace>
  <inkml:trace contextRef="#ctx0" brushRef="#br0" timeOffset="572">244 309 24575,'11'0'0,"2"0"0,4 0 0,-2 0 0,10 0 0,-12 0 0,5-3 0,-7 2 0,9-2 0,-5 0 0,5 2 0,-9-5 0,-4 5 0,-4-2 0</inkml:trace>
  <inkml:trace contextRef="#ctx0" brushRef="#br0" timeOffset="1147">606 29 24575,'0'10'0,"0"17"0,0 28 0,-6 0 0,5 35 0,-5-24 0,6 7 0,23 18 0,4-13 0,9-3 0,4-12 0,-22-44 0,4-2 0,-15-14 0,-4-3 0</inkml:trace>
  <inkml:trace contextRef="#ctx0" brushRef="#br0" timeOffset="2237">869 447 24575,'0'7'0,"0"0"0,3 3 0,-2 1 0,5 0 0,-2-4 0,0-1 0,2-5 0,-2 2 0,3-3 0,0 0 0,0 0 0,0 0 0,3 0 0,6-8 0,-4 6 0,4-9 0,-9 7 0,0 0 0,-3-2 0,2 5 0,-5-5 0,5 2 0,-2-3 0,0 0 0,2 0 0,-5 0 0,5 0 0,-5-4 0,2 0 0,-3-8 0,0 3 0,0-1 0,0 7 0,0 0 0,-7 2 0,6-2 0,-9 3 0,7 0 0,-5 3 0,1 1 0,0 3 0,3-3 0,-2 2 0,2-2 0,-3 6 0,0 1 0,0 3 0,0 3 0,-3 0 0,-3 10 0,2-8 0,-4 23 0,8-23 0,0 14 0,4-19 0,3-3 0,0-1 0</inkml:trace>
  <inkml:trace contextRef="#ctx0" brushRef="#br0" timeOffset="3387">1147 333 24575,'4'3'0,"2"-2"0,-6 5 0,7-5 0,-7 5 0,7-5 0,-7 5 0,7-5 0,-4 2 0,1 0 0,2-2 0,-5 5 0,5-5 0,-2 5 0,3-5 0,-3 5 0,2-6 0,-2 4 0,32 2 0,-2-4 0,16 4 0,-19-6 0,-14 0 0,-7 0 0,-3 0 0,-4-3 0,4 2 0,-4-11 0,1 6 0,-1-10 0,0 8 0,-2-6 0,2-2 0,0 0 0,-2 0 0,2 5 0,-3 4 0,0 0 0,0 0 0,-3 3 0,2-2 0,-5 2 0,5-3 0,-2 0 0,0 3 0,-1-2 0,-3 5 0,0-2 0,0 3 0,0 0 0,0 0 0,0 0 0,3 3 0,-3-2 0,4 5 0,-8 1 0,-1 9 0,-19 47 0,6-16 0,-4 18 0,17-42 0,9-16 0</inkml:trace>
  <inkml:trace contextRef="#ctx0" brushRef="#br0" timeOffset="4139">1466 103 24575,'4'3'0,"2"1"0,-2 6 0,3 1 0,0 3 0,1 6 0,0 1 0,0 0 0,-1-2 0,-3-8 0,2 3 0,-5 2 0,2 0 0,-3 9 0,-3-10 0,2 11 0,-6-5 0,3 0 0,-6 14 0,1-11 0,-5 13 0,4-10 0,-6-6 0,11-5 0,-5-6 0,10-3 0,-4-3 0,4-1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15T08:49:44.0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33 164 24575,'-3'14'0,"2"0"0,-2 0 0,-3 16 0,0 4 0,-1 0 0,1-4 0,6-10 0,0 1 0,0 16 0,3-17 0,-2 6 0,5-19 0,-5 0 0,2 0 0,0 0 0,-2 0 0,5 3 0,-2-2 0,3 5 0,0-5 0,-4 2 0,4-6 0,-3-1 0,-1 0 0,4-2 0,-7 5 0,7-5 0,-7 2 0,3-3 0</inkml:trace>
  <inkml:trace contextRef="#ctx0" brushRef="#br0" timeOffset="651">141 389 24575,'7'0'0,"0"0"0,0 0 0,3 0 0,6 0 0,0 0 0,0 0 0,-6 0 0,-3 0 0,9 0 0,12 0 0,12 0 0,-1 0 0,-10 0 0,-14 0 0,-8 0 0,0 0 0,-3 0 0,-1 0 0</inkml:trace>
  <inkml:trace contextRef="#ctx0" brushRef="#br0" timeOffset="1237">507 141 24575,'4'3'0,"-1"9"0,-3 17 0,0 0 0,7 29 0,-6 4 0,6 3 0,-3-5 0,-3-28 0,7-7 0,-7-9 0,3 0 0,-1-9 0,-3-1 0,7-5 0,-7 2 0,4-3 0</inkml:trace>
  <inkml:trace contextRef="#ctx0" brushRef="#br0" timeOffset="1709">655 404 24575,'3'-1'0,"-2"2"0,5 6 0,-2 3 0,0 6 0,3 5 0,-6-3 0,3-2 0,-1-12 0,1 2 0,3-5 0,0 2 0,0-3 0,3-3 0,-6 2 0,2-2 0</inkml:trace>
  <inkml:trace contextRef="#ctx0" brushRef="#br0" timeOffset="3564">872 292 24575,'0'-7'0,"-3"3"0,2-3 0,-5 7 0,2-4 0,0 1 0,-3 2 0,4-2 0,-5 6 0,1 1 0,0 3 0,3 0 0,-5 0 0,4 0 0,-5 0 0,3 0 0,0 0 0,3 0 0,-2-3 0,5 5 0,-5-4 0,5 5 0,-2 0 0,0-2 0,2 2 0,-2-3 0,3 0 0,3 0 0,1-1 0,6 1 0,-3 0 0,7 0 0,-7-3 0,3 2 0,-3-8 0,0 1 0,0-6 0,0-3 0,14-12 0,-11 9 0,14-11 0,-17 16 0,0-2 0,0 6 0,-7-2 0,7 5 0,-7-5 0,3 2 0,1 0 0,-4-2 0,3-1 0,1-10 0,1-4 0,4-6 0,-4 6 0,-1 1 0,-4 9 0,0 1 0,-3 6 0,2-2 0,-5 5 0,2-6 0,-3 7 0,0-7 0,0 7 0,0-4 0,3 1 0,-3 3 0,3-4 0,-3 4 0,3 3 0,-2-2 0,2 5 0,-3-2 0,-3 3 0,2 0 0,-2 3 0,0-2 0,2 5 0,-10 7 0,9-4 0,-10 7 0,11-9 0,1-3 0,1-1 0,2-3 0,0 0 0,1 0 0,0 0 0,2 3 0,-2-3 0,3 12 0,0-10 0,0 7 0,0-9 0,0 0 0,3-3 0,-2 2 0,2-5 0,-3 2 0</inkml:trace>
  <inkml:trace contextRef="#ctx0" brushRef="#br0" timeOffset="4939">1078 168 24575,'4'13'0,"-1"15"0,-3-2 0,0 6 0,-4-7 0,3-4 0,-3 6 0,4-1 0,0-4 0,0-6 0,3-6 0,-2-3 0,5-3 0,-5 2 0,5-5 0,-2 2 0,3-3 0,0 0 0,-1 0 0,10 0 0,-3 0 0,12 0 0,-4 0 0,-3 0 0,1 0 0,-12-3 0,4 2 0,-4-8 0,11-11 0,-9 3 0,9-9 0,-14 15 0,-1-3 0,-3 3 0,0 0 0,0-2 0,-3 2 0,-1-3 0,-3 0 0,0 0 0,0 3 0,0 3 0,3 2 0,-2 5 0,2-2 0,-3 3 0,3-3 0,-3 2 0,4-2 0,-1 0 0,-3 2 0,3-2 0,-3 3 0,0 0 0,-3-3 0,-1 2 0,-3-2 0,0 3 0,3 0 0,4 0 0,4 0 0</inkml:trace>
  <inkml:trace contextRef="#ctx0" brushRef="#br0" timeOffset="5883">1474 4 24575,'-4'-3'0,"1"5"0,6-1 0,4 9 0,6 6 0,-2 0 0,14 14 0,-1-3 0,14 10 0,2 10 0,-2-7 0,-7 2 0,5-6 0,-19 2 0,4-10 0,-6 8 0,-6-15 0,0 6 0,0 10 0,-8-8 0,5 2 0,-6 5 0,-7 8 0,3-7 0,-9 19 0,5-38 0,-6 17 0,5-19 0,-7 9 0,-9 10 0,-4 0 0,-1 2 0,8-13 0,12-13 0,3-1 0,3-3 0,1-3 0,3-1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datastudio.google.com/reporting/12b2d4d7-e489-45f4-801e-4a40c3fe3cc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C35C7-C6FC-2F46-970F-3FAF8E8F73EA}">
  <dimension ref="A1:AC103"/>
  <sheetViews>
    <sheetView tabSelected="1" topLeftCell="A39" zoomScale="115" workbookViewId="0">
      <selection activeCell="A51" sqref="A51"/>
    </sheetView>
  </sheetViews>
  <sheetFormatPr baseColWidth="10" defaultRowHeight="16" x14ac:dyDescent="0.2"/>
  <cols>
    <col min="1" max="1" width="39.83203125" customWidth="1"/>
    <col min="3" max="4" width="27.33203125" customWidth="1"/>
    <col min="10" max="10" width="12.6640625" customWidth="1"/>
    <col min="13" max="13" width="12" customWidth="1"/>
  </cols>
  <sheetData>
    <row r="1" spans="1:29" s="2" customFormat="1" x14ac:dyDescent="0.2">
      <c r="A1" s="2">
        <v>1</v>
      </c>
      <c r="B1" s="2">
        <v>2</v>
      </c>
      <c r="C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29" x14ac:dyDescent="0.2">
      <c r="A2" s="1"/>
      <c r="B2" s="1"/>
      <c r="C2" s="1" t="s">
        <v>0</v>
      </c>
      <c r="D2" s="1" t="s">
        <v>92</v>
      </c>
      <c r="E2" s="1" t="s">
        <v>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9" x14ac:dyDescent="0.2">
      <c r="A3" s="1" t="s">
        <v>2</v>
      </c>
      <c r="B3" s="1" t="s">
        <v>3</v>
      </c>
      <c r="C3" s="1"/>
      <c r="D3" s="1"/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 t="s">
        <v>4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">
      <c r="A4" s="1" t="s">
        <v>5</v>
      </c>
      <c r="B4" s="1">
        <f>10*B27</f>
        <v>310</v>
      </c>
      <c r="C4" s="1" t="s">
        <v>6</v>
      </c>
      <c r="D4" s="10" t="s">
        <v>109</v>
      </c>
      <c r="E4" s="1">
        <v>0</v>
      </c>
      <c r="F4" s="1">
        <v>20</v>
      </c>
      <c r="G4" s="1">
        <v>50</v>
      </c>
      <c r="H4" s="1">
        <v>80</v>
      </c>
      <c r="I4" s="1">
        <v>110</v>
      </c>
      <c r="J4" s="1">
        <v>140</v>
      </c>
      <c r="K4" s="1">
        <v>170</v>
      </c>
      <c r="L4" s="1">
        <v>200</v>
      </c>
      <c r="M4" s="1">
        <v>7.0489493676683628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2">
      <c r="A5" s="1" t="s">
        <v>7</v>
      </c>
      <c r="B5" s="1">
        <f>D5*A16</f>
        <v>6</v>
      </c>
      <c r="C5" s="1" t="s">
        <v>8</v>
      </c>
      <c r="D5" s="1">
        <v>100</v>
      </c>
      <c r="E5" s="1">
        <v>400</v>
      </c>
      <c r="F5" s="1">
        <v>500</v>
      </c>
      <c r="G5" s="1">
        <v>600</v>
      </c>
      <c r="H5" s="1">
        <v>700</v>
      </c>
      <c r="I5" s="1">
        <v>800</v>
      </c>
      <c r="J5" s="1">
        <v>900</v>
      </c>
      <c r="K5" s="1">
        <v>1000</v>
      </c>
      <c r="L5" s="1">
        <v>1100</v>
      </c>
      <c r="M5" s="1">
        <v>3.4062586252690648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2">
      <c r="A6" s="1" t="s">
        <v>9</v>
      </c>
      <c r="B6" s="1">
        <v>30</v>
      </c>
      <c r="C6" s="1" t="s">
        <v>105</v>
      </c>
      <c r="D6" s="1" t="s">
        <v>93</v>
      </c>
      <c r="E6" s="1">
        <v>100</v>
      </c>
      <c r="F6" s="1">
        <v>150</v>
      </c>
      <c r="G6" s="1">
        <v>200</v>
      </c>
      <c r="H6" s="1">
        <v>250</v>
      </c>
      <c r="I6" s="1">
        <v>300</v>
      </c>
      <c r="J6" s="1">
        <v>350</v>
      </c>
      <c r="K6" s="1">
        <v>400</v>
      </c>
      <c r="L6" s="1">
        <v>450</v>
      </c>
      <c r="M6" s="1">
        <v>5.3868643289317895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2">
      <c r="A7" s="1" t="s">
        <v>10</v>
      </c>
      <c r="B7" s="1">
        <v>50</v>
      </c>
      <c r="C7" s="1" t="s">
        <v>103</v>
      </c>
      <c r="D7" s="1" t="s">
        <v>102</v>
      </c>
      <c r="E7" s="1">
        <v>200</v>
      </c>
      <c r="F7" s="1">
        <v>250</v>
      </c>
      <c r="G7" s="1">
        <v>300</v>
      </c>
      <c r="H7" s="1">
        <v>350</v>
      </c>
      <c r="I7" s="1">
        <v>400</v>
      </c>
      <c r="J7" s="1">
        <v>450</v>
      </c>
      <c r="K7" s="1">
        <v>500</v>
      </c>
      <c r="L7" s="1">
        <v>550</v>
      </c>
      <c r="M7" s="1">
        <v>4.65081715690898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2">
      <c r="A8" s="1" t="s">
        <v>11</v>
      </c>
      <c r="B8" s="1">
        <v>60</v>
      </c>
      <c r="C8" s="1" t="s">
        <v>12</v>
      </c>
      <c r="D8" s="1" t="s">
        <v>104</v>
      </c>
      <c r="E8" s="1">
        <v>200</v>
      </c>
      <c r="F8" s="1">
        <v>250</v>
      </c>
      <c r="G8" s="1">
        <v>300</v>
      </c>
      <c r="H8" s="1">
        <v>350</v>
      </c>
      <c r="I8" s="1">
        <v>400</v>
      </c>
      <c r="J8" s="1">
        <v>450</v>
      </c>
      <c r="K8" s="1">
        <v>500</v>
      </c>
      <c r="L8" s="1">
        <v>550</v>
      </c>
      <c r="M8" s="1">
        <v>4.6508171569089667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">
      <c r="A9" s="1" t="s">
        <v>13</v>
      </c>
      <c r="B9" s="1">
        <f>300*A16</f>
        <v>18</v>
      </c>
      <c r="C9" s="1" t="s">
        <v>14</v>
      </c>
      <c r="D9" s="1">
        <v>300</v>
      </c>
      <c r="E9" s="1">
        <v>500</v>
      </c>
      <c r="F9" s="1">
        <v>600</v>
      </c>
      <c r="G9" s="1">
        <v>700</v>
      </c>
      <c r="H9" s="1">
        <v>800</v>
      </c>
      <c r="I9" s="1">
        <v>900</v>
      </c>
      <c r="J9" s="1">
        <v>1000</v>
      </c>
      <c r="K9" s="1">
        <v>1100</v>
      </c>
      <c r="L9" s="1">
        <v>1200</v>
      </c>
      <c r="M9" s="1">
        <v>3.102738103701975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">
      <c r="A10" s="1" t="s">
        <v>15</v>
      </c>
      <c r="B10" s="1">
        <v>50</v>
      </c>
      <c r="C10" s="1" t="s">
        <v>16</v>
      </c>
      <c r="D10" s="1" t="s">
        <v>102</v>
      </c>
      <c r="E10" s="1">
        <v>200</v>
      </c>
      <c r="F10" s="1">
        <v>250</v>
      </c>
      <c r="G10" s="1">
        <v>300</v>
      </c>
      <c r="H10" s="1">
        <v>350</v>
      </c>
      <c r="I10" s="1">
        <v>400</v>
      </c>
      <c r="J10" s="1">
        <v>450</v>
      </c>
      <c r="K10" s="1">
        <v>500</v>
      </c>
      <c r="L10" s="1">
        <v>550</v>
      </c>
      <c r="M10" s="1">
        <v>4.6508171569089471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2">
      <c r="A11" s="1" t="s">
        <v>17</v>
      </c>
      <c r="B11" s="1">
        <f>500*A16</f>
        <v>30</v>
      </c>
      <c r="C11" s="1" t="s">
        <v>86</v>
      </c>
      <c r="D11" s="1">
        <v>500</v>
      </c>
      <c r="E11" s="1">
        <v>500</v>
      </c>
      <c r="F11" s="1">
        <v>600</v>
      </c>
      <c r="G11" s="1">
        <v>700</v>
      </c>
      <c r="H11" s="1">
        <v>800</v>
      </c>
      <c r="I11" s="1">
        <v>900</v>
      </c>
      <c r="J11" s="1">
        <v>1000</v>
      </c>
      <c r="K11" s="1">
        <v>1100</v>
      </c>
      <c r="L11" s="1">
        <v>1200</v>
      </c>
      <c r="M11" s="1">
        <v>3.102738103701943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2">
      <c r="A12" s="1" t="s">
        <v>94</v>
      </c>
      <c r="B12">
        <f>SUM(B4:B11)</f>
        <v>554</v>
      </c>
    </row>
    <row r="14" spans="1:29" x14ac:dyDescent="0.2">
      <c r="A14" s="1" t="s">
        <v>83</v>
      </c>
    </row>
    <row r="15" spans="1:29" x14ac:dyDescent="0.2">
      <c r="A15" s="1" t="s">
        <v>84</v>
      </c>
    </row>
    <row r="16" spans="1:29" x14ac:dyDescent="0.2">
      <c r="A16">
        <f>60/1000</f>
        <v>0.06</v>
      </c>
      <c r="E16" s="13" t="s">
        <v>18</v>
      </c>
      <c r="F16" s="13"/>
      <c r="G16" s="13"/>
      <c r="H16" s="13"/>
      <c r="I16" s="13"/>
      <c r="J16" s="13"/>
      <c r="K16" s="13"/>
      <c r="L16" s="13"/>
      <c r="M16" t="s">
        <v>20</v>
      </c>
    </row>
    <row r="17" spans="1:14" x14ac:dyDescent="0.2">
      <c r="A17" t="s">
        <v>85</v>
      </c>
      <c r="C17" t="s">
        <v>19</v>
      </c>
      <c r="E17">
        <v>1</v>
      </c>
      <c r="F17">
        <v>2</v>
      </c>
      <c r="G17">
        <v>3</v>
      </c>
      <c r="H17">
        <v>4</v>
      </c>
      <c r="I17">
        <v>5</v>
      </c>
      <c r="J17">
        <v>6</v>
      </c>
      <c r="K17">
        <v>7</v>
      </c>
      <c r="L17">
        <v>8</v>
      </c>
    </row>
    <row r="18" spans="1:14" x14ac:dyDescent="0.2">
      <c r="A18">
        <f>60/(1000*1.3)</f>
        <v>4.6153846153846156E-2</v>
      </c>
      <c r="C18" t="s">
        <v>86</v>
      </c>
      <c r="E18">
        <v>0</v>
      </c>
      <c r="F18">
        <v>200</v>
      </c>
      <c r="G18">
        <v>400</v>
      </c>
      <c r="H18">
        <v>600</v>
      </c>
      <c r="I18">
        <v>600</v>
      </c>
      <c r="J18">
        <v>1000</v>
      </c>
      <c r="K18">
        <v>1500</v>
      </c>
      <c r="L18">
        <v>2000</v>
      </c>
    </row>
    <row r="19" spans="1:14" x14ac:dyDescent="0.2">
      <c r="C19" t="s">
        <v>87</v>
      </c>
      <c r="E19">
        <f>E18*$A$18</f>
        <v>0</v>
      </c>
      <c r="F19">
        <f t="shared" ref="F19:L19" si="0">F18*$A$18</f>
        <v>9.2307692307692317</v>
      </c>
      <c r="G19">
        <f t="shared" si="0"/>
        <v>18.461538461538463</v>
      </c>
      <c r="H19">
        <f t="shared" si="0"/>
        <v>27.692307692307693</v>
      </c>
      <c r="I19">
        <f t="shared" si="0"/>
        <v>27.692307692307693</v>
      </c>
      <c r="J19">
        <f t="shared" si="0"/>
        <v>46.153846153846153</v>
      </c>
      <c r="K19">
        <f t="shared" si="0"/>
        <v>69.230769230769241</v>
      </c>
      <c r="L19">
        <f t="shared" si="0"/>
        <v>92.307692307692307</v>
      </c>
    </row>
    <row r="20" spans="1:14" x14ac:dyDescent="0.2">
      <c r="C20" t="s">
        <v>88</v>
      </c>
      <c r="E20">
        <f>SUM($E$19:E19)</f>
        <v>0</v>
      </c>
      <c r="F20">
        <f>SUM($E$19:F19)</f>
        <v>9.2307692307692317</v>
      </c>
      <c r="G20">
        <f>SUM($E$19:G19)</f>
        <v>27.692307692307693</v>
      </c>
      <c r="H20">
        <f>SUM($E$19:H19)</f>
        <v>55.384615384615387</v>
      </c>
      <c r="I20">
        <f>SUM($E$19:I19)</f>
        <v>83.07692307692308</v>
      </c>
      <c r="J20">
        <f>SUM($E$19:J19)</f>
        <v>129.23076923076923</v>
      </c>
      <c r="K20">
        <f>SUM($E$19:K19)</f>
        <v>198.46153846153845</v>
      </c>
      <c r="L20">
        <f>SUM($E$19:L19)</f>
        <v>290.76923076923077</v>
      </c>
    </row>
    <row r="21" spans="1:14" x14ac:dyDescent="0.2">
      <c r="I21" s="12"/>
      <c r="J21" s="12" t="s">
        <v>101</v>
      </c>
      <c r="K21" s="12">
        <f>SUM(I19:L19)</f>
        <v>235.38461538461542</v>
      </c>
      <c r="L21" s="12"/>
    </row>
    <row r="22" spans="1:14" x14ac:dyDescent="0.2">
      <c r="C22" t="s">
        <v>89</v>
      </c>
      <c r="E22">
        <f>E18*$A$16</f>
        <v>0</v>
      </c>
      <c r="F22">
        <f t="shared" ref="F22:L22" si="1">F18*$A$16</f>
        <v>12</v>
      </c>
      <c r="G22">
        <f t="shared" si="1"/>
        <v>24</v>
      </c>
      <c r="H22">
        <f t="shared" si="1"/>
        <v>36</v>
      </c>
      <c r="I22">
        <f t="shared" si="1"/>
        <v>36</v>
      </c>
      <c r="J22">
        <f t="shared" si="1"/>
        <v>60</v>
      </c>
      <c r="K22">
        <f t="shared" si="1"/>
        <v>90</v>
      </c>
      <c r="L22">
        <f t="shared" si="1"/>
        <v>120</v>
      </c>
      <c r="N22" t="s">
        <v>95</v>
      </c>
    </row>
    <row r="23" spans="1:14" x14ac:dyDescent="0.2">
      <c r="C23" t="s">
        <v>89</v>
      </c>
      <c r="E23">
        <f>SUM($E$22:E22)</f>
        <v>0</v>
      </c>
      <c r="F23">
        <f>SUM($E$22:F22)</f>
        <v>12</v>
      </c>
      <c r="G23">
        <f>SUM($E$22:G22)</f>
        <v>36</v>
      </c>
      <c r="H23">
        <f>SUM($E$22:H22)</f>
        <v>72</v>
      </c>
      <c r="I23">
        <f>SUM($E$22:I22)</f>
        <v>108</v>
      </c>
      <c r="J23">
        <f>SUM($E$22:J22)</f>
        <v>168</v>
      </c>
      <c r="K23">
        <f>SUM($E$22:K22)</f>
        <v>258</v>
      </c>
      <c r="L23">
        <f>SUM($E$22:L22)</f>
        <v>378</v>
      </c>
      <c r="N23">
        <f>B12/L23</f>
        <v>1.4656084656084656</v>
      </c>
    </row>
    <row r="27" spans="1:14" x14ac:dyDescent="0.2">
      <c r="A27" t="s">
        <v>90</v>
      </c>
      <c r="B27">
        <f>2790/90</f>
        <v>31</v>
      </c>
    </row>
    <row r="28" spans="1:14" x14ac:dyDescent="0.2">
      <c r="A28" t="s">
        <v>91</v>
      </c>
      <c r="B28">
        <f>1440/90</f>
        <v>16</v>
      </c>
      <c r="F28" t="s">
        <v>97</v>
      </c>
    </row>
    <row r="32" spans="1:14" x14ac:dyDescent="0.2">
      <c r="A32" t="s">
        <v>110</v>
      </c>
      <c r="C32" t="s">
        <v>112</v>
      </c>
    </row>
    <row r="33" spans="1:6" x14ac:dyDescent="0.2">
      <c r="A33" t="s">
        <v>111</v>
      </c>
      <c r="C33" t="s">
        <v>113</v>
      </c>
    </row>
    <row r="34" spans="1:6" x14ac:dyDescent="0.2">
      <c r="C34" t="s">
        <v>114</v>
      </c>
    </row>
    <row r="35" spans="1:6" x14ac:dyDescent="0.2">
      <c r="A35" t="s">
        <v>119</v>
      </c>
      <c r="C35" t="s">
        <v>115</v>
      </c>
    </row>
    <row r="36" spans="1:6" x14ac:dyDescent="0.2">
      <c r="A36" t="s">
        <v>120</v>
      </c>
      <c r="C36" t="s">
        <v>116</v>
      </c>
    </row>
    <row r="37" spans="1:6" x14ac:dyDescent="0.2">
      <c r="C37" t="s">
        <v>117</v>
      </c>
    </row>
    <row r="38" spans="1:6" x14ac:dyDescent="0.2">
      <c r="C38" t="s">
        <v>118</v>
      </c>
    </row>
    <row r="39" spans="1:6" x14ac:dyDescent="0.2">
      <c r="F39" t="s">
        <v>21</v>
      </c>
    </row>
    <row r="40" spans="1:6" x14ac:dyDescent="0.2">
      <c r="F40" t="s">
        <v>35</v>
      </c>
    </row>
    <row r="44" spans="1:6" x14ac:dyDescent="0.2">
      <c r="C44" t="s">
        <v>22</v>
      </c>
    </row>
    <row r="45" spans="1:6" x14ac:dyDescent="0.2">
      <c r="A45" t="s">
        <v>121</v>
      </c>
      <c r="C45" t="s">
        <v>23</v>
      </c>
    </row>
    <row r="46" spans="1:6" x14ac:dyDescent="0.2">
      <c r="A46" t="s">
        <v>122</v>
      </c>
      <c r="C46" t="s">
        <v>24</v>
      </c>
    </row>
    <row r="47" spans="1:6" x14ac:dyDescent="0.2">
      <c r="A47" t="s">
        <v>123</v>
      </c>
    </row>
    <row r="48" spans="1:6" x14ac:dyDescent="0.2">
      <c r="A48" t="s">
        <v>124</v>
      </c>
    </row>
    <row r="49" spans="1:12" x14ac:dyDescent="0.2">
      <c r="A49" s="6" t="s">
        <v>125</v>
      </c>
      <c r="B49" s="6"/>
      <c r="C49" s="6" t="s">
        <v>34</v>
      </c>
      <c r="D49" s="6"/>
      <c r="E49" s="6">
        <v>3</v>
      </c>
      <c r="F49" s="6"/>
      <c r="G49" s="6"/>
      <c r="H49" s="6"/>
      <c r="I49" s="6"/>
      <c r="J49" s="6"/>
      <c r="K49" s="6"/>
      <c r="L49" s="6"/>
    </row>
    <row r="50" spans="1:12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2" x14ac:dyDescent="0.2">
      <c r="A51" s="6"/>
      <c r="B51" s="6"/>
      <c r="C51" s="6" t="s">
        <v>33</v>
      </c>
      <c r="D51" s="6"/>
      <c r="E51" s="6">
        <v>1</v>
      </c>
      <c r="F51" s="6">
        <v>2</v>
      </c>
      <c r="G51" s="6">
        <v>3</v>
      </c>
      <c r="H51" s="6">
        <v>4</v>
      </c>
      <c r="I51" s="6">
        <v>5</v>
      </c>
      <c r="J51" s="6">
        <v>6</v>
      </c>
      <c r="K51" s="6">
        <v>7</v>
      </c>
      <c r="L51" s="6">
        <v>8</v>
      </c>
    </row>
    <row r="52" spans="1:12" x14ac:dyDescent="0.2">
      <c r="A52" s="6"/>
      <c r="B52" s="6">
        <v>7</v>
      </c>
      <c r="C52" s="6">
        <v>1</v>
      </c>
      <c r="D52" s="6"/>
      <c r="E52" s="6">
        <f>E$51*$E$49*$B52/2</f>
        <v>10.5</v>
      </c>
      <c r="F52" s="6">
        <f t="shared" ref="F52:L52" si="2">F$51*$E$49*$B52/2</f>
        <v>21</v>
      </c>
      <c r="G52" s="6">
        <f t="shared" si="2"/>
        <v>31.5</v>
      </c>
      <c r="H52" s="6">
        <f t="shared" si="2"/>
        <v>42</v>
      </c>
      <c r="I52" s="6">
        <f t="shared" si="2"/>
        <v>52.5</v>
      </c>
      <c r="J52" s="6">
        <f t="shared" si="2"/>
        <v>63</v>
      </c>
      <c r="K52" s="6">
        <f t="shared" si="2"/>
        <v>73.5</v>
      </c>
      <c r="L52" s="6">
        <f t="shared" si="2"/>
        <v>84</v>
      </c>
    </row>
    <row r="53" spans="1:12" x14ac:dyDescent="0.2">
      <c r="A53" s="6"/>
      <c r="B53" s="6">
        <v>9</v>
      </c>
      <c r="C53" s="6">
        <v>2</v>
      </c>
      <c r="D53" s="6"/>
      <c r="E53" s="6">
        <f t="shared" ref="E53:L70" si="3">E$51*$E$49*$B53/2</f>
        <v>13.5</v>
      </c>
      <c r="F53" s="6">
        <f t="shared" si="3"/>
        <v>27</v>
      </c>
      <c r="G53" s="6">
        <f t="shared" si="3"/>
        <v>40.5</v>
      </c>
      <c r="H53" s="6">
        <f t="shared" si="3"/>
        <v>54</v>
      </c>
      <c r="I53" s="6">
        <f t="shared" si="3"/>
        <v>67.5</v>
      </c>
      <c r="J53" s="6">
        <f t="shared" si="3"/>
        <v>81</v>
      </c>
      <c r="K53" s="6">
        <f t="shared" si="3"/>
        <v>94.5</v>
      </c>
      <c r="L53" s="6">
        <f t="shared" si="3"/>
        <v>108</v>
      </c>
    </row>
    <row r="54" spans="1:12" x14ac:dyDescent="0.2">
      <c r="A54" s="6"/>
      <c r="B54" s="6">
        <v>11</v>
      </c>
      <c r="C54" s="6">
        <v>3</v>
      </c>
      <c r="D54" s="6"/>
      <c r="E54" s="6">
        <f t="shared" si="3"/>
        <v>16.5</v>
      </c>
      <c r="F54" s="6">
        <f t="shared" si="3"/>
        <v>33</v>
      </c>
      <c r="G54" s="6">
        <f t="shared" si="3"/>
        <v>49.5</v>
      </c>
      <c r="H54" s="6">
        <f t="shared" si="3"/>
        <v>66</v>
      </c>
      <c r="I54" s="6">
        <f t="shared" si="3"/>
        <v>82.5</v>
      </c>
      <c r="J54" s="6">
        <f t="shared" si="3"/>
        <v>99</v>
      </c>
      <c r="K54" s="6">
        <f t="shared" si="3"/>
        <v>115.5</v>
      </c>
      <c r="L54" s="6">
        <f t="shared" si="3"/>
        <v>132</v>
      </c>
    </row>
    <row r="55" spans="1:12" x14ac:dyDescent="0.2">
      <c r="A55" s="6"/>
      <c r="B55" s="6">
        <v>13</v>
      </c>
      <c r="C55" s="6">
        <v>4</v>
      </c>
      <c r="D55" s="6"/>
      <c r="E55" s="6">
        <f t="shared" si="3"/>
        <v>19.5</v>
      </c>
      <c r="F55" s="6">
        <f t="shared" si="3"/>
        <v>39</v>
      </c>
      <c r="G55" s="6">
        <f t="shared" si="3"/>
        <v>58.5</v>
      </c>
      <c r="H55" s="6">
        <f t="shared" si="3"/>
        <v>78</v>
      </c>
      <c r="I55" s="6">
        <f t="shared" si="3"/>
        <v>97.5</v>
      </c>
      <c r="J55" s="6">
        <f t="shared" si="3"/>
        <v>117</v>
      </c>
      <c r="K55" s="6">
        <f t="shared" si="3"/>
        <v>136.5</v>
      </c>
      <c r="L55" s="6">
        <f t="shared" si="3"/>
        <v>156</v>
      </c>
    </row>
    <row r="56" spans="1:12" x14ac:dyDescent="0.2">
      <c r="A56" s="6"/>
      <c r="B56" s="6">
        <v>14</v>
      </c>
      <c r="C56" s="6">
        <v>5</v>
      </c>
      <c r="D56" s="6"/>
      <c r="E56" s="6">
        <f t="shared" si="3"/>
        <v>21</v>
      </c>
      <c r="F56" s="6">
        <f t="shared" si="3"/>
        <v>42</v>
      </c>
      <c r="G56" s="6">
        <f t="shared" si="3"/>
        <v>63</v>
      </c>
      <c r="H56" s="6">
        <f t="shared" si="3"/>
        <v>84</v>
      </c>
      <c r="I56" s="6">
        <f t="shared" si="3"/>
        <v>105</v>
      </c>
      <c r="J56" s="6">
        <f t="shared" si="3"/>
        <v>126</v>
      </c>
      <c r="K56" s="6">
        <f t="shared" si="3"/>
        <v>147</v>
      </c>
      <c r="L56" s="6">
        <f t="shared" si="3"/>
        <v>168</v>
      </c>
    </row>
    <row r="57" spans="1:12" x14ac:dyDescent="0.2">
      <c r="A57" s="6"/>
      <c r="B57" s="6">
        <v>16</v>
      </c>
      <c r="C57" s="6">
        <v>6</v>
      </c>
      <c r="D57" s="6"/>
      <c r="E57" s="6">
        <f t="shared" si="3"/>
        <v>24</v>
      </c>
      <c r="F57" s="6">
        <f t="shared" si="3"/>
        <v>48</v>
      </c>
      <c r="G57" s="6">
        <f t="shared" si="3"/>
        <v>72</v>
      </c>
      <c r="H57" s="6">
        <f t="shared" si="3"/>
        <v>96</v>
      </c>
      <c r="I57" s="6">
        <f t="shared" si="3"/>
        <v>120</v>
      </c>
      <c r="J57" s="6">
        <f t="shared" si="3"/>
        <v>144</v>
      </c>
      <c r="K57" s="6">
        <f t="shared" si="3"/>
        <v>168</v>
      </c>
      <c r="L57" s="6">
        <f t="shared" si="3"/>
        <v>192</v>
      </c>
    </row>
    <row r="58" spans="1:12" x14ac:dyDescent="0.2">
      <c r="A58" s="6"/>
      <c r="B58" s="6">
        <v>18</v>
      </c>
      <c r="C58" s="6">
        <v>7</v>
      </c>
      <c r="D58" s="6"/>
      <c r="E58" s="6">
        <f t="shared" si="3"/>
        <v>27</v>
      </c>
      <c r="F58" s="6">
        <f t="shared" si="3"/>
        <v>54</v>
      </c>
      <c r="G58" s="6">
        <f t="shared" si="3"/>
        <v>81</v>
      </c>
      <c r="H58" s="6">
        <f t="shared" si="3"/>
        <v>108</v>
      </c>
      <c r="I58" s="6">
        <f t="shared" si="3"/>
        <v>135</v>
      </c>
      <c r="J58" s="6">
        <f t="shared" si="3"/>
        <v>162</v>
      </c>
      <c r="K58" s="6">
        <f t="shared" si="3"/>
        <v>189</v>
      </c>
      <c r="L58" s="6">
        <f t="shared" si="3"/>
        <v>216</v>
      </c>
    </row>
    <row r="59" spans="1:12" x14ac:dyDescent="0.2">
      <c r="A59" s="6"/>
      <c r="B59" s="6">
        <v>20</v>
      </c>
      <c r="C59" s="6">
        <v>8</v>
      </c>
      <c r="D59" s="6"/>
      <c r="E59" s="6">
        <f t="shared" si="3"/>
        <v>30</v>
      </c>
      <c r="F59" s="6">
        <f t="shared" si="3"/>
        <v>60</v>
      </c>
      <c r="G59" s="6">
        <f t="shared" si="3"/>
        <v>90</v>
      </c>
      <c r="H59" s="6">
        <f t="shared" si="3"/>
        <v>120</v>
      </c>
      <c r="I59" s="6">
        <f t="shared" si="3"/>
        <v>150</v>
      </c>
      <c r="J59" s="6">
        <f t="shared" si="3"/>
        <v>180</v>
      </c>
      <c r="K59" s="6">
        <f t="shared" si="3"/>
        <v>210</v>
      </c>
      <c r="L59" s="6">
        <f t="shared" si="3"/>
        <v>240</v>
      </c>
    </row>
    <row r="60" spans="1:12" x14ac:dyDescent="0.2">
      <c r="A60" s="6"/>
      <c r="B60" s="6">
        <v>25</v>
      </c>
      <c r="C60" s="6">
        <v>9</v>
      </c>
      <c r="D60" s="6"/>
      <c r="E60" s="6">
        <f t="shared" si="3"/>
        <v>37.5</v>
      </c>
      <c r="F60" s="6">
        <f t="shared" si="3"/>
        <v>75</v>
      </c>
      <c r="G60" s="6">
        <f t="shared" si="3"/>
        <v>112.5</v>
      </c>
      <c r="H60" s="6">
        <f t="shared" si="3"/>
        <v>150</v>
      </c>
      <c r="I60" s="6">
        <f t="shared" si="3"/>
        <v>187.5</v>
      </c>
      <c r="J60" s="6">
        <f t="shared" si="3"/>
        <v>225</v>
      </c>
      <c r="K60" s="6">
        <f t="shared" si="3"/>
        <v>262.5</v>
      </c>
      <c r="L60" s="6">
        <f t="shared" si="3"/>
        <v>300</v>
      </c>
    </row>
    <row r="61" spans="1:12" x14ac:dyDescent="0.2">
      <c r="A61" s="6"/>
      <c r="B61" s="6">
        <v>30</v>
      </c>
      <c r="C61" s="6">
        <v>10</v>
      </c>
      <c r="D61" s="6"/>
      <c r="E61" s="6">
        <f t="shared" si="3"/>
        <v>45</v>
      </c>
      <c r="F61" s="6">
        <f t="shared" si="3"/>
        <v>90</v>
      </c>
      <c r="G61" s="6">
        <f t="shared" si="3"/>
        <v>135</v>
      </c>
      <c r="H61" s="6">
        <f t="shared" si="3"/>
        <v>180</v>
      </c>
      <c r="I61" s="6">
        <f t="shared" si="3"/>
        <v>225</v>
      </c>
      <c r="J61" s="6">
        <f t="shared" si="3"/>
        <v>270</v>
      </c>
      <c r="K61" s="6">
        <f t="shared" si="3"/>
        <v>315</v>
      </c>
      <c r="L61" s="6">
        <f t="shared" si="3"/>
        <v>360</v>
      </c>
    </row>
    <row r="62" spans="1:12" x14ac:dyDescent="0.2">
      <c r="A62" s="6"/>
      <c r="B62" s="6">
        <v>35</v>
      </c>
      <c r="C62" s="6">
        <v>11</v>
      </c>
      <c r="D62" s="6"/>
      <c r="E62" s="6">
        <f t="shared" si="3"/>
        <v>52.5</v>
      </c>
      <c r="F62" s="6">
        <f t="shared" si="3"/>
        <v>105</v>
      </c>
      <c r="G62" s="6">
        <f t="shared" si="3"/>
        <v>157.5</v>
      </c>
      <c r="H62" s="6">
        <f t="shared" si="3"/>
        <v>210</v>
      </c>
      <c r="I62" s="6">
        <f t="shared" si="3"/>
        <v>262.5</v>
      </c>
      <c r="J62" s="6">
        <f t="shared" si="3"/>
        <v>315</v>
      </c>
      <c r="K62" s="6">
        <f t="shared" si="3"/>
        <v>367.5</v>
      </c>
      <c r="L62" s="6">
        <f t="shared" si="3"/>
        <v>420</v>
      </c>
    </row>
    <row r="63" spans="1:12" x14ac:dyDescent="0.2">
      <c r="A63" s="6"/>
      <c r="B63" s="6">
        <v>40</v>
      </c>
      <c r="C63" s="6">
        <v>12</v>
      </c>
      <c r="D63" s="6"/>
      <c r="E63" s="6">
        <f t="shared" si="3"/>
        <v>60</v>
      </c>
      <c r="F63" s="6">
        <f t="shared" si="3"/>
        <v>120</v>
      </c>
      <c r="G63" s="6">
        <f t="shared" si="3"/>
        <v>180</v>
      </c>
      <c r="H63" s="6">
        <f t="shared" si="3"/>
        <v>240</v>
      </c>
      <c r="I63" s="6">
        <f t="shared" si="3"/>
        <v>300</v>
      </c>
      <c r="J63" s="6">
        <f t="shared" si="3"/>
        <v>360</v>
      </c>
      <c r="K63" s="6">
        <f t="shared" si="3"/>
        <v>420</v>
      </c>
      <c r="L63" s="6">
        <f t="shared" si="3"/>
        <v>480</v>
      </c>
    </row>
    <row r="64" spans="1:12" x14ac:dyDescent="0.2">
      <c r="A64" s="6"/>
      <c r="B64" s="6">
        <v>45</v>
      </c>
      <c r="C64" s="6">
        <v>13</v>
      </c>
      <c r="D64" s="6"/>
      <c r="E64" s="6">
        <f t="shared" si="3"/>
        <v>67.5</v>
      </c>
      <c r="F64" s="6">
        <f t="shared" si="3"/>
        <v>135</v>
      </c>
      <c r="G64" s="6">
        <f t="shared" si="3"/>
        <v>202.5</v>
      </c>
      <c r="H64" s="6">
        <f t="shared" si="3"/>
        <v>270</v>
      </c>
      <c r="I64" s="6">
        <f t="shared" si="3"/>
        <v>337.5</v>
      </c>
      <c r="J64" s="6">
        <f t="shared" si="3"/>
        <v>405</v>
      </c>
      <c r="K64" s="6">
        <f t="shared" si="3"/>
        <v>472.5</v>
      </c>
      <c r="L64" s="6">
        <f t="shared" si="3"/>
        <v>540</v>
      </c>
    </row>
    <row r="65" spans="1:12" x14ac:dyDescent="0.2">
      <c r="A65" s="6"/>
      <c r="B65" s="6">
        <v>50</v>
      </c>
      <c r="C65" s="6">
        <v>14</v>
      </c>
      <c r="D65" s="6"/>
      <c r="E65" s="6">
        <f t="shared" si="3"/>
        <v>75</v>
      </c>
      <c r="F65" s="6">
        <f t="shared" si="3"/>
        <v>150</v>
      </c>
      <c r="G65" s="6">
        <f t="shared" si="3"/>
        <v>225</v>
      </c>
      <c r="H65" s="6">
        <f t="shared" si="3"/>
        <v>300</v>
      </c>
      <c r="I65" s="6">
        <f t="shared" si="3"/>
        <v>375</v>
      </c>
      <c r="J65" s="6">
        <f t="shared" si="3"/>
        <v>450</v>
      </c>
      <c r="K65" s="6">
        <f t="shared" si="3"/>
        <v>525</v>
      </c>
      <c r="L65" s="6">
        <f t="shared" si="3"/>
        <v>600</v>
      </c>
    </row>
    <row r="66" spans="1:12" x14ac:dyDescent="0.2">
      <c r="A66" s="6"/>
      <c r="B66" s="6">
        <v>55</v>
      </c>
      <c r="C66" s="6">
        <v>15</v>
      </c>
      <c r="D66" s="6"/>
      <c r="E66" s="6">
        <f t="shared" si="3"/>
        <v>82.5</v>
      </c>
      <c r="F66" s="6">
        <f t="shared" si="3"/>
        <v>165</v>
      </c>
      <c r="G66" s="6">
        <f t="shared" si="3"/>
        <v>247.5</v>
      </c>
      <c r="H66" s="6">
        <f t="shared" si="3"/>
        <v>330</v>
      </c>
      <c r="I66" s="6">
        <f t="shared" si="3"/>
        <v>412.5</v>
      </c>
      <c r="J66" s="6">
        <f t="shared" si="3"/>
        <v>495</v>
      </c>
      <c r="K66" s="6">
        <f t="shared" si="3"/>
        <v>577.5</v>
      </c>
      <c r="L66" s="6">
        <f t="shared" si="3"/>
        <v>660</v>
      </c>
    </row>
    <row r="67" spans="1:12" x14ac:dyDescent="0.2">
      <c r="A67" s="6"/>
      <c r="B67" s="6">
        <v>60</v>
      </c>
      <c r="C67" s="6">
        <v>16</v>
      </c>
      <c r="D67" s="6"/>
      <c r="E67" s="6">
        <f>E$51*$E$49*$B67/2</f>
        <v>90</v>
      </c>
      <c r="F67" s="6">
        <f t="shared" si="3"/>
        <v>180</v>
      </c>
      <c r="G67" s="6">
        <f t="shared" si="3"/>
        <v>270</v>
      </c>
      <c r="H67" s="6">
        <f t="shared" si="3"/>
        <v>360</v>
      </c>
      <c r="I67" s="6">
        <f t="shared" si="3"/>
        <v>450</v>
      </c>
      <c r="J67" s="6">
        <f t="shared" si="3"/>
        <v>540</v>
      </c>
      <c r="K67" s="6">
        <f t="shared" si="3"/>
        <v>630</v>
      </c>
      <c r="L67" s="6">
        <f t="shared" si="3"/>
        <v>720</v>
      </c>
    </row>
    <row r="68" spans="1:12" x14ac:dyDescent="0.2">
      <c r="A68" s="6"/>
      <c r="B68" s="6">
        <v>65</v>
      </c>
      <c r="C68" s="6">
        <v>17</v>
      </c>
      <c r="D68" s="6"/>
      <c r="E68" s="6">
        <f t="shared" si="3"/>
        <v>97.5</v>
      </c>
      <c r="F68" s="6">
        <f t="shared" si="3"/>
        <v>195</v>
      </c>
      <c r="G68" s="6">
        <f t="shared" si="3"/>
        <v>292.5</v>
      </c>
      <c r="H68" s="6">
        <f t="shared" si="3"/>
        <v>390</v>
      </c>
      <c r="I68" s="6">
        <f t="shared" si="3"/>
        <v>487.5</v>
      </c>
      <c r="J68" s="6">
        <f t="shared" si="3"/>
        <v>585</v>
      </c>
      <c r="K68" s="6">
        <f t="shared" si="3"/>
        <v>682.5</v>
      </c>
      <c r="L68" s="6">
        <f t="shared" si="3"/>
        <v>780</v>
      </c>
    </row>
    <row r="69" spans="1:12" x14ac:dyDescent="0.2">
      <c r="A69" s="6"/>
      <c r="B69" s="6">
        <v>70</v>
      </c>
      <c r="C69" s="6">
        <v>18</v>
      </c>
      <c r="D69" s="6"/>
      <c r="E69" s="6">
        <f t="shared" si="3"/>
        <v>105</v>
      </c>
      <c r="F69" s="6">
        <f t="shared" si="3"/>
        <v>210</v>
      </c>
      <c r="G69" s="6">
        <f t="shared" si="3"/>
        <v>315</v>
      </c>
      <c r="H69" s="6">
        <f t="shared" si="3"/>
        <v>420</v>
      </c>
      <c r="I69" s="6">
        <f t="shared" si="3"/>
        <v>525</v>
      </c>
      <c r="J69" s="6">
        <f t="shared" si="3"/>
        <v>630</v>
      </c>
      <c r="K69" s="6">
        <f t="shared" si="3"/>
        <v>735</v>
      </c>
      <c r="L69" s="6">
        <f t="shared" si="3"/>
        <v>840</v>
      </c>
    </row>
    <row r="70" spans="1:12" x14ac:dyDescent="0.2">
      <c r="A70" s="6"/>
      <c r="B70" s="6">
        <v>75</v>
      </c>
      <c r="C70" s="6">
        <v>19</v>
      </c>
      <c r="D70" s="6"/>
      <c r="E70" s="6">
        <f t="shared" si="3"/>
        <v>112.5</v>
      </c>
      <c r="F70" s="6">
        <f t="shared" si="3"/>
        <v>225</v>
      </c>
      <c r="G70" s="6">
        <f t="shared" si="3"/>
        <v>337.5</v>
      </c>
      <c r="H70" s="6">
        <f t="shared" si="3"/>
        <v>450</v>
      </c>
      <c r="I70" s="6">
        <f t="shared" si="3"/>
        <v>562.5</v>
      </c>
      <c r="J70" s="6">
        <f t="shared" si="3"/>
        <v>675</v>
      </c>
      <c r="K70" s="6">
        <f t="shared" si="3"/>
        <v>787.5</v>
      </c>
      <c r="L70" s="6">
        <f t="shared" si="3"/>
        <v>900</v>
      </c>
    </row>
    <row r="75" spans="1:12" x14ac:dyDescent="0.2">
      <c r="B75" t="s">
        <v>64</v>
      </c>
    </row>
    <row r="80" spans="1:12" x14ac:dyDescent="0.2">
      <c r="C80" t="s">
        <v>66</v>
      </c>
    </row>
    <row r="82" spans="3:3" x14ac:dyDescent="0.2">
      <c r="C82" t="s">
        <v>67</v>
      </c>
    </row>
    <row r="83" spans="3:3" x14ac:dyDescent="0.2">
      <c r="C83" t="s">
        <v>68</v>
      </c>
    </row>
    <row r="84" spans="3:3" x14ac:dyDescent="0.2">
      <c r="C84" t="s">
        <v>69</v>
      </c>
    </row>
    <row r="85" spans="3:3" x14ac:dyDescent="0.2">
      <c r="C85" t="s">
        <v>82</v>
      </c>
    </row>
    <row r="88" spans="3:3" x14ac:dyDescent="0.2">
      <c r="C88" t="s">
        <v>70</v>
      </c>
    </row>
    <row r="89" spans="3:3" x14ac:dyDescent="0.2">
      <c r="C89" t="s">
        <v>71</v>
      </c>
    </row>
    <row r="90" spans="3:3" x14ac:dyDescent="0.2">
      <c r="C90" t="s">
        <v>72</v>
      </c>
    </row>
    <row r="91" spans="3:3" x14ac:dyDescent="0.2">
      <c r="C91" t="s">
        <v>73</v>
      </c>
    </row>
    <row r="92" spans="3:3" x14ac:dyDescent="0.2">
      <c r="C92" t="s">
        <v>74</v>
      </c>
    </row>
    <row r="97" spans="1:6" x14ac:dyDescent="0.2">
      <c r="F97" t="s">
        <v>100</v>
      </c>
    </row>
    <row r="102" spans="1:6" x14ac:dyDescent="0.2">
      <c r="A102" t="s">
        <v>98</v>
      </c>
    </row>
    <row r="103" spans="1:6" x14ac:dyDescent="0.2">
      <c r="A103" t="s">
        <v>99</v>
      </c>
    </row>
  </sheetData>
  <mergeCells count="1">
    <mergeCell ref="E16:L16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E4735-F306-9246-8E01-EF29E009A6A5}">
  <dimension ref="A1:P132"/>
  <sheetViews>
    <sheetView topLeftCell="A16" zoomScale="110" workbookViewId="0">
      <selection activeCell="A132" sqref="A132"/>
    </sheetView>
  </sheetViews>
  <sheetFormatPr baseColWidth="10" defaultRowHeight="16" x14ac:dyDescent="0.2"/>
  <cols>
    <col min="1" max="1" width="17.83203125" customWidth="1"/>
    <col min="6" max="6" width="24.5" customWidth="1"/>
  </cols>
  <sheetData>
    <row r="1" spans="1:5" s="7" customFormat="1" x14ac:dyDescent="0.2">
      <c r="A1" s="7" t="s">
        <v>59</v>
      </c>
    </row>
    <row r="2" spans="1:5" x14ac:dyDescent="0.2">
      <c r="A2" s="3" t="s">
        <v>25</v>
      </c>
      <c r="B2" s="3"/>
      <c r="C2" s="3"/>
      <c r="D2" s="3"/>
      <c r="E2" s="3"/>
    </row>
    <row r="3" spans="1:5" x14ac:dyDescent="0.2">
      <c r="A3" s="4"/>
      <c r="B3" s="4" t="s">
        <v>26</v>
      </c>
      <c r="C3" s="4"/>
      <c r="D3" s="4"/>
      <c r="E3" s="4"/>
    </row>
    <row r="4" spans="1:5" x14ac:dyDescent="0.2">
      <c r="A4" s="4" t="s">
        <v>27</v>
      </c>
      <c r="B4" s="5">
        <v>12.2</v>
      </c>
      <c r="C4" s="4"/>
      <c r="D4" s="4"/>
      <c r="E4" s="4"/>
    </row>
    <row r="5" spans="1:5" x14ac:dyDescent="0.2">
      <c r="A5" s="4" t="s">
        <v>28</v>
      </c>
      <c r="B5" s="5">
        <v>15.7</v>
      </c>
      <c r="C5" s="4"/>
      <c r="D5" s="4"/>
      <c r="E5" s="4"/>
    </row>
    <row r="6" spans="1:5" x14ac:dyDescent="0.2">
      <c r="A6" s="4"/>
      <c r="B6" s="4"/>
      <c r="C6" s="4"/>
      <c r="D6" s="4"/>
      <c r="E6" s="4"/>
    </row>
    <row r="7" spans="1:5" x14ac:dyDescent="0.2">
      <c r="A7" s="4"/>
      <c r="B7" s="4"/>
      <c r="C7" s="4"/>
      <c r="D7" s="4"/>
      <c r="E7" s="4"/>
    </row>
    <row r="8" spans="1:5" x14ac:dyDescent="0.2">
      <c r="A8" s="3" t="s">
        <v>29</v>
      </c>
      <c r="B8" s="3"/>
      <c r="C8" s="3"/>
      <c r="D8" s="3"/>
      <c r="E8" s="3"/>
    </row>
    <row r="9" spans="1:5" x14ac:dyDescent="0.2">
      <c r="A9" s="4"/>
      <c r="B9" s="4" t="s">
        <v>26</v>
      </c>
      <c r="C9" s="4"/>
      <c r="D9" s="4"/>
      <c r="E9" s="4"/>
    </row>
    <row r="10" spans="1:5" x14ac:dyDescent="0.2">
      <c r="A10" s="4" t="s">
        <v>27</v>
      </c>
      <c r="B10" s="5">
        <v>15.76</v>
      </c>
      <c r="C10" s="4"/>
      <c r="D10" s="4"/>
      <c r="E10" s="4"/>
    </row>
    <row r="11" spans="1:5" x14ac:dyDescent="0.2">
      <c r="A11" s="4" t="s">
        <v>28</v>
      </c>
      <c r="B11" s="5">
        <v>18.14</v>
      </c>
      <c r="C11" s="4"/>
      <c r="D11" s="4"/>
      <c r="E11" s="4"/>
    </row>
    <row r="12" spans="1:5" x14ac:dyDescent="0.2">
      <c r="A12" s="4"/>
      <c r="B12" s="4"/>
      <c r="C12" s="4"/>
      <c r="D12" s="4"/>
      <c r="E12" s="4"/>
    </row>
    <row r="13" spans="1:5" x14ac:dyDescent="0.2">
      <c r="A13" s="4"/>
      <c r="B13" s="4"/>
      <c r="C13" s="4"/>
      <c r="D13" s="4"/>
      <c r="E13" s="4"/>
    </row>
    <row r="17" spans="1:6" x14ac:dyDescent="0.2">
      <c r="A17" s="2" t="s">
        <v>37</v>
      </c>
      <c r="B17" s="2"/>
      <c r="C17" s="2"/>
      <c r="D17" s="2"/>
      <c r="E17" s="2"/>
      <c r="F17" s="9" t="s">
        <v>60</v>
      </c>
    </row>
    <row r="19" spans="1:6" x14ac:dyDescent="0.2">
      <c r="C19" t="s">
        <v>41</v>
      </c>
      <c r="F19" t="s">
        <v>63</v>
      </c>
    </row>
    <row r="45" spans="1:1" x14ac:dyDescent="0.2">
      <c r="A45" t="s">
        <v>38</v>
      </c>
    </row>
    <row r="46" spans="1:1" x14ac:dyDescent="0.2">
      <c r="A46" t="s">
        <v>39</v>
      </c>
    </row>
    <row r="49" spans="1:13" x14ac:dyDescent="0.2">
      <c r="A49" s="4" t="s">
        <v>30</v>
      </c>
      <c r="B49" s="4">
        <v>7</v>
      </c>
      <c r="C49" s="4"/>
      <c r="D49" s="4"/>
      <c r="E49" s="4"/>
      <c r="F49" s="4" t="s">
        <v>30</v>
      </c>
      <c r="G49" s="4">
        <v>8</v>
      </c>
      <c r="H49" s="4"/>
      <c r="I49" s="4"/>
    </row>
    <row r="50" spans="1:13" x14ac:dyDescent="0.2">
      <c r="A50" s="4" t="s">
        <v>36</v>
      </c>
      <c r="B50" s="4">
        <f>B49-1</f>
        <v>6</v>
      </c>
      <c r="C50" s="4"/>
      <c r="D50" s="4"/>
      <c r="E50" s="4"/>
      <c r="F50" s="4" t="s">
        <v>36</v>
      </c>
      <c r="G50" s="4">
        <f>G49-1</f>
        <v>7</v>
      </c>
      <c r="H50" s="4"/>
      <c r="I50" s="4"/>
    </row>
    <row r="52" spans="1:13" x14ac:dyDescent="0.2">
      <c r="A52" t="s">
        <v>31</v>
      </c>
      <c r="B52">
        <v>2</v>
      </c>
      <c r="C52">
        <v>3</v>
      </c>
      <c r="D52">
        <v>4</v>
      </c>
      <c r="F52" t="s">
        <v>31</v>
      </c>
      <c r="G52">
        <v>2</v>
      </c>
      <c r="H52">
        <v>3</v>
      </c>
      <c r="I52">
        <v>4</v>
      </c>
    </row>
    <row r="53" spans="1:13" x14ac:dyDescent="0.2">
      <c r="A53" t="s">
        <v>32</v>
      </c>
      <c r="B53">
        <f>$B$50*B52</f>
        <v>12</v>
      </c>
      <c r="C53">
        <f>$B$50*C52</f>
        <v>18</v>
      </c>
      <c r="D53">
        <f>$B$50*D52</f>
        <v>24</v>
      </c>
      <c r="F53" t="s">
        <v>32</v>
      </c>
      <c r="G53">
        <f>$G$50*G52</f>
        <v>14</v>
      </c>
      <c r="H53">
        <f>$G$50*H52</f>
        <v>21</v>
      </c>
      <c r="I53">
        <f>$G$50*I52</f>
        <v>28</v>
      </c>
    </row>
    <row r="62" spans="1:13" s="8" customFormat="1" x14ac:dyDescent="0.2">
      <c r="A62" s="8" t="s">
        <v>40</v>
      </c>
    </row>
    <row r="64" spans="1:13" x14ac:dyDescent="0.2">
      <c r="A64" t="s">
        <v>62</v>
      </c>
      <c r="M64" t="s">
        <v>61</v>
      </c>
    </row>
    <row r="94" spans="1:16" s="7" customFormat="1" x14ac:dyDescent="0.2">
      <c r="A94" s="7" t="s">
        <v>58</v>
      </c>
    </row>
    <row r="95" spans="1:16" x14ac:dyDescent="0.2">
      <c r="B95" t="s">
        <v>42</v>
      </c>
      <c r="D95" t="s">
        <v>43</v>
      </c>
      <c r="F95" t="s">
        <v>44</v>
      </c>
      <c r="H95" t="s">
        <v>50</v>
      </c>
      <c r="J95" t="s">
        <v>52</v>
      </c>
      <c r="L95" t="s">
        <v>53</v>
      </c>
      <c r="N95" t="s">
        <v>54</v>
      </c>
      <c r="P95" t="s">
        <v>55</v>
      </c>
    </row>
    <row r="96" spans="1:16" x14ac:dyDescent="0.2">
      <c r="F96" t="s">
        <v>46</v>
      </c>
    </row>
    <row r="97" spans="2:16" x14ac:dyDescent="0.2">
      <c r="F97" t="s">
        <v>46</v>
      </c>
      <c r="G97" t="s">
        <v>45</v>
      </c>
    </row>
    <row r="98" spans="2:16" x14ac:dyDescent="0.2">
      <c r="F98" t="s">
        <v>46</v>
      </c>
    </row>
    <row r="99" spans="2:16" x14ac:dyDescent="0.2">
      <c r="F99" t="s">
        <v>47</v>
      </c>
    </row>
    <row r="102" spans="2:16" x14ac:dyDescent="0.2">
      <c r="B102" t="s">
        <v>57</v>
      </c>
      <c r="D102" t="s">
        <v>49</v>
      </c>
      <c r="F102" t="s">
        <v>48</v>
      </c>
      <c r="H102" t="s">
        <v>51</v>
      </c>
      <c r="J102" t="s">
        <v>56</v>
      </c>
      <c r="L102" t="s">
        <v>56</v>
      </c>
      <c r="N102" t="s">
        <v>56</v>
      </c>
      <c r="P102" t="s">
        <v>56</v>
      </c>
    </row>
    <row r="107" spans="2:16" x14ac:dyDescent="0.2">
      <c r="J107" t="s">
        <v>65</v>
      </c>
    </row>
    <row r="113" spans="1:1" x14ac:dyDescent="0.2">
      <c r="A113" t="s">
        <v>75</v>
      </c>
    </row>
    <row r="115" spans="1:1" x14ac:dyDescent="0.2">
      <c r="A115" t="s">
        <v>76</v>
      </c>
    </row>
    <row r="117" spans="1:1" x14ac:dyDescent="0.2">
      <c r="A117" t="s">
        <v>77</v>
      </c>
    </row>
    <row r="119" spans="1:1" x14ac:dyDescent="0.2">
      <c r="A119" t="s">
        <v>78</v>
      </c>
    </row>
    <row r="120" spans="1:1" x14ac:dyDescent="0.2">
      <c r="A120" t="s">
        <v>79</v>
      </c>
    </row>
    <row r="121" spans="1:1" x14ac:dyDescent="0.2">
      <c r="A121" t="s">
        <v>80</v>
      </c>
    </row>
    <row r="123" spans="1:1" x14ac:dyDescent="0.2">
      <c r="A123" t="s">
        <v>81</v>
      </c>
    </row>
    <row r="126" spans="1:1" s="11" customFormat="1" x14ac:dyDescent="0.2">
      <c r="A126" s="11" t="s">
        <v>96</v>
      </c>
    </row>
    <row r="130" spans="1:1" x14ac:dyDescent="0.2">
      <c r="A130" t="s">
        <v>106</v>
      </c>
    </row>
    <row r="131" spans="1:1" x14ac:dyDescent="0.2">
      <c r="A131" t="s">
        <v>107</v>
      </c>
    </row>
    <row r="132" spans="1:1" x14ac:dyDescent="0.2">
      <c r="A132" t="s">
        <v>108</v>
      </c>
    </row>
  </sheetData>
  <hyperlinks>
    <hyperlink ref="F17" r:id="rId1" xr:uid="{DF4C6C38-4FD8-204C-860F-C3958CF68EB3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dcterms:created xsi:type="dcterms:W3CDTF">2022-07-11T03:28:28Z</dcterms:created>
  <dcterms:modified xsi:type="dcterms:W3CDTF">2022-07-18T09:37:53Z</dcterms:modified>
</cp:coreProperties>
</file>