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urnoverCards/"/>
    </mc:Choice>
  </mc:AlternateContent>
  <xr:revisionPtr revIDLastSave="0" documentId="13_ncr:1_{A1023F5C-78BD-564C-B647-725DB3E62591}" xr6:coauthVersionLast="47" xr6:coauthVersionMax="47" xr10:uidLastSave="{00000000-0000-0000-0000-000000000000}"/>
  <bookViews>
    <workbookView xWindow="300" yWindow="-21100" windowWidth="33600" windowHeight="18800" xr2:uid="{CEB89FA9-BF40-B240-9A33-BE725A503870}"/>
  </bookViews>
  <sheets>
    <sheet name="奖励池" sheetId="6" r:id="rId1"/>
    <sheet name="Sheet1" sheetId="1" r:id="rId2"/>
    <sheet name="宏观分配" sheetId="3" r:id="rId3"/>
    <sheet name="限制条件的确定" sheetId="7" r:id="rId4"/>
    <sheet name="游戏定价" sheetId="5" r:id="rId5"/>
    <sheet name="其他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3" l="1"/>
  <c r="A13" i="3"/>
  <c r="A138" i="3"/>
  <c r="A137" i="3"/>
  <c r="N61" i="3"/>
  <c r="V33" i="3"/>
  <c r="M59" i="3"/>
  <c r="M54" i="3"/>
  <c r="V29" i="3"/>
  <c r="V30" i="3"/>
  <c r="V31" i="3"/>
  <c r="V28" i="3"/>
  <c r="L15" i="3"/>
  <c r="B28" i="7"/>
  <c r="B27" i="7"/>
  <c r="B26" i="7"/>
  <c r="M55" i="3"/>
  <c r="M61" i="3" s="1"/>
  <c r="M57" i="3"/>
  <c r="M56" i="3"/>
  <c r="N57" i="3"/>
  <c r="N56" i="3"/>
  <c r="N55" i="3"/>
  <c r="N54" i="3"/>
  <c r="C2" i="5"/>
  <c r="O57" i="3" l="1"/>
  <c r="O55" i="3"/>
  <c r="O54" i="3"/>
  <c r="O56" i="3"/>
  <c r="O61" i="3"/>
  <c r="M18" i="3"/>
  <c r="M15" i="3"/>
  <c r="M12" i="3"/>
  <c r="N4" i="3"/>
  <c r="N5" i="3"/>
  <c r="N6" i="3"/>
  <c r="N3" i="3"/>
  <c r="C4" i="3"/>
  <c r="C5" i="3"/>
  <c r="C6" i="3"/>
  <c r="C7" i="3"/>
  <c r="C8" i="3"/>
  <c r="C9" i="3"/>
  <c r="C10" i="3"/>
  <c r="C11" i="3"/>
  <c r="C3" i="3"/>
  <c r="O6" i="3" l="1"/>
  <c r="O5" i="3"/>
  <c r="O3" i="3"/>
  <c r="O4" i="3"/>
  <c r="N9" i="3"/>
  <c r="O9" i="3" s="1"/>
  <c r="N8" i="3"/>
  <c r="L12" i="3" s="1"/>
  <c r="N12" i="3" s="1"/>
  <c r="L18" i="3" l="1"/>
  <c r="N18" i="3" s="1"/>
  <c r="N15" i="3"/>
  <c r="I33" i="3" l="1"/>
  <c r="I34" i="3"/>
  <c r="I36" i="3"/>
  <c r="I29" i="3"/>
  <c r="I30" i="3"/>
  <c r="I32" i="3"/>
  <c r="I35" i="3"/>
  <c r="I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tc={475BC29E-BF13-4244-B1A7-BCD9446B6413}</author>
    <author>tc={90DFDFFF-BEE8-B54B-B409-4A10B375F4C7}</author>
    <author>tc={20C64A71-8C38-4F47-8FC9-3DB5D148C162}</author>
  </authors>
  <commentList>
    <comment ref="L11" authorId="0" shapeId="0" xr:uid="{475BC29E-BF13-4244-B1A7-BCD9446B6413}">
      <text>
        <t>[Threaded comment]
Your version of Excel allows you to read this threaded comment; however, any edits to it will get removed if the file is opened in a newer version of Excel. Learn more: https://go.microsoft.com/fwlink/?linkid=870924
Comment:
    玩家抽到传奇卡后不再抽</t>
      </text>
    </comment>
    <comment ref="L14" authorId="1" shapeId="0" xr:uid="{90DFDFFF-BEE8-B54B-B409-4A10B375F4C7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  <comment ref="L17" authorId="2" shapeId="0" xr:uid="{20C64A71-8C38-4F47-8FC9-3DB5D148C162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</commentList>
</comments>
</file>

<file path=xl/sharedStrings.xml><?xml version="1.0" encoding="utf-8"?>
<sst xmlns="http://schemas.openxmlformats.org/spreadsheetml/2006/main" count="471" uniqueCount="261">
  <si>
    <t>奖励库</t>
  </si>
  <si>
    <t>传奇卡</t>
  </si>
  <si>
    <t>权重</t>
  </si>
  <si>
    <t>紫卡</t>
  </si>
  <si>
    <t>金币</t>
  </si>
  <si>
    <t>钻石</t>
  </si>
  <si>
    <t>球</t>
  </si>
  <si>
    <t>每组奖励构成</t>
  </si>
  <si>
    <t>球杆卡</t>
  </si>
  <si>
    <t>稀有度</t>
  </si>
  <si>
    <t>小火值</t>
  </si>
  <si>
    <t>中档概率</t>
  </si>
  <si>
    <t>橙卡</t>
  </si>
  <si>
    <t>鲸鱼*1</t>
  </si>
  <si>
    <t>蝙蝠*1</t>
  </si>
  <si>
    <t>红雀*1</t>
  </si>
  <si>
    <t>老鹰*1</t>
  </si>
  <si>
    <t>陀螺*1</t>
  </si>
  <si>
    <t>凤凰*1</t>
  </si>
  <si>
    <t>孔雀*1</t>
  </si>
  <si>
    <t>地球*10</t>
  </si>
  <si>
    <t>地球*8</t>
  </si>
  <si>
    <t>LAVA*8</t>
  </si>
  <si>
    <t>木轮*8</t>
  </si>
  <si>
    <t>月球*4</t>
  </si>
  <si>
    <t>随机橙卡*10</t>
  </si>
  <si>
    <t>300钻</t>
  </si>
  <si>
    <t>袋鼠球*5</t>
  </si>
  <si>
    <t>铁球*5</t>
  </si>
  <si>
    <t>金币*2000</t>
  </si>
  <si>
    <t>金币*3000</t>
  </si>
  <si>
    <t>金币*4000</t>
  </si>
  <si>
    <t>金币*5000</t>
  </si>
  <si>
    <t>金币*6000</t>
  </si>
  <si>
    <t>金币*7000</t>
  </si>
  <si>
    <t>袋鼠球*6</t>
  </si>
  <si>
    <t>袋鼠球*7</t>
  </si>
  <si>
    <t>袋鼠球*8</t>
  </si>
  <si>
    <t>袋鼠球*9</t>
  </si>
  <si>
    <t>袋鼠球*10</t>
  </si>
  <si>
    <t>铁球*6</t>
  </si>
  <si>
    <t>铁球*7</t>
  </si>
  <si>
    <t>铁球*8</t>
  </si>
  <si>
    <t>铁球*9</t>
  </si>
  <si>
    <t>铁球*10</t>
  </si>
  <si>
    <t>传奇卡价值</t>
  </si>
  <si>
    <t>紫卡1价值</t>
  </si>
  <si>
    <t>紫卡2 / 橙卡价值</t>
  </si>
  <si>
    <t>金币1价值</t>
  </si>
  <si>
    <t>金币2价值</t>
  </si>
  <si>
    <t>球1价值</t>
  </si>
  <si>
    <t>球2价值</t>
  </si>
  <si>
    <t>钻石价值</t>
  </si>
  <si>
    <t>总价值</t>
  </si>
  <si>
    <t>抽x次平均价值</t>
  </si>
  <si>
    <t>高档</t>
  </si>
  <si>
    <t>中档</t>
  </si>
  <si>
    <t>低档</t>
  </si>
  <si>
    <t>小火</t>
  </si>
  <si>
    <t>大火</t>
  </si>
  <si>
    <t>补充机制</t>
  </si>
  <si>
    <t>价值把控+ 玩家体验</t>
  </si>
  <si>
    <t>refresh_diamond</t>
  </si>
  <si>
    <t>open_diamond</t>
  </si>
  <si>
    <t>sum</t>
  </si>
  <si>
    <t>价值</t>
  </si>
  <si>
    <t>买满的人里边多少人没打满</t>
  </si>
  <si>
    <t>数值的调整，买满就拿满了</t>
  </si>
  <si>
    <t>奖励分配</t>
  </si>
  <si>
    <t>分配数量</t>
  </si>
  <si>
    <t>稀有4</t>
  </si>
  <si>
    <t>稀有3</t>
  </si>
  <si>
    <t>稀有2</t>
  </si>
  <si>
    <t>稀有1</t>
  </si>
  <si>
    <t>价值比例</t>
  </si>
  <si>
    <t>低档价值</t>
  </si>
  <si>
    <t>中档价值</t>
  </si>
  <si>
    <t>高档位价值</t>
  </si>
  <si>
    <t>单翻价值-无传奇卡</t>
  </si>
  <si>
    <t>低档消耗</t>
  </si>
  <si>
    <t>index</t>
  </si>
  <si>
    <t>中档消耗</t>
  </si>
  <si>
    <t>高档消耗</t>
  </si>
  <si>
    <t>赔率</t>
  </si>
  <si>
    <t>大火单次</t>
  </si>
  <si>
    <t>大火满</t>
  </si>
  <si>
    <t>上次刷新和本次刷新之间消费现金金额*money_rate</t>
  </si>
  <si>
    <t>此次刷新花费的钻石数量*refresh_rate</t>
  </si>
  <si>
    <t>每次翻卡花费的钻石数量*overturn_card_diam_rate</t>
  </si>
  <si>
    <t>每次翻卡➕overturn_add</t>
  </si>
  <si>
    <t>方式</t>
  </si>
  <si>
    <t>比重</t>
  </si>
  <si>
    <t>每次刷新➕refresh_add</t>
  </si>
  <si>
    <t>刷新次数</t>
  </si>
  <si>
    <t>标准值</t>
  </si>
  <si>
    <t>游戏定价</t>
  </si>
  <si>
    <t>货币&amp;卡</t>
  </si>
  <si>
    <t>金币-Diamonds</t>
  </si>
  <si>
    <t>白卡</t>
  </si>
  <si>
    <t>袋鼠</t>
  </si>
  <si>
    <t>铅球</t>
  </si>
  <si>
    <t>蝙蝠</t>
  </si>
  <si>
    <t>蒲公英</t>
  </si>
  <si>
    <t>木乃伊</t>
  </si>
  <si>
    <t>蛇</t>
  </si>
  <si>
    <t>壁虎</t>
  </si>
  <si>
    <t>能量风暴</t>
  </si>
  <si>
    <t>当季特殊球</t>
  </si>
  <si>
    <t>1刀</t>
  </si>
  <si>
    <t>宝箱价值</t>
  </si>
  <si>
    <t>名称</t>
  </si>
  <si>
    <t>定价</t>
  </si>
  <si>
    <t>实际价值</t>
  </si>
  <si>
    <t>白银</t>
  </si>
  <si>
    <t>紫金</t>
  </si>
  <si>
    <t>白金</t>
  </si>
  <si>
    <t>传奇</t>
  </si>
  <si>
    <t>Epic chest</t>
  </si>
  <si>
    <t>Lendary chest</t>
  </si>
  <si>
    <t>紫钻珍宝箱</t>
  </si>
  <si>
    <t>钻石-Dollar</t>
  </si>
  <si>
    <t>低次数</t>
  </si>
  <si>
    <t>中次数</t>
  </si>
  <si>
    <t>高次数</t>
  </si>
  <si>
    <t>x</t>
  </si>
  <si>
    <t>y</t>
  </si>
  <si>
    <t>翻卡花费的钻石数</t>
  </si>
  <si>
    <t>翻卡次数</t>
  </si>
  <si>
    <t>刷新钻石数量</t>
  </si>
  <si>
    <t>消费金额</t>
  </si>
  <si>
    <t>需达到总量</t>
  </si>
  <si>
    <t>计算得出参数值</t>
  </si>
  <si>
    <t>低档1遍小火up</t>
  </si>
  <si>
    <t>暂定小伙值与中档概率为线性关系</t>
  </si>
  <si>
    <t>保证玩家前几轮的体验：</t>
  </si>
  <si>
    <t>玩家的存量钻石&gt;n时，每轮开卡的前m次不会开出钻石；玩家的存量钻石&lt;=n时，有q%的概率在每轮开卡的前m次开出钻石</t>
  </si>
  <si>
    <t>根据玩家付费分组，玩家前k次刷新中，必有t次刷新直接触发大火</t>
  </si>
  <si>
    <t>根据玩家付费分组，玩家前k次刷新中，必在前t次抽到稀有度为3的物品</t>
  </si>
  <si>
    <t>n:</t>
  </si>
  <si>
    <t>m：</t>
  </si>
  <si>
    <t>q：</t>
  </si>
  <si>
    <t xml:space="preserve">钻石存量&gt; 300（安全线) + 开前m次需要的钻石总量 </t>
  </si>
  <si>
    <t>n</t>
  </si>
  <si>
    <t>前n次刷新的卡组中，至少保证有a个3级稀有物品，b个2级稀有物品和c个1级稀有物品</t>
  </si>
  <si>
    <t>a</t>
  </si>
  <si>
    <t>b</t>
  </si>
  <si>
    <t>c</t>
  </si>
  <si>
    <t>t</t>
  </si>
  <si>
    <t>k</t>
  </si>
  <si>
    <t>鲸鱼杆</t>
  </si>
  <si>
    <t>凤凰杆</t>
  </si>
  <si>
    <t>红雀杆</t>
  </si>
  <si>
    <t>孔雀杆</t>
  </si>
  <si>
    <t>老鹰杆</t>
  </si>
  <si>
    <t>陀螺杆</t>
  </si>
  <si>
    <t>犀牛杆</t>
  </si>
  <si>
    <t>骨头杆</t>
  </si>
  <si>
    <t>Force</t>
  </si>
  <si>
    <t>地球</t>
  </si>
  <si>
    <t>黑熊</t>
  </si>
  <si>
    <t>木轮</t>
  </si>
  <si>
    <t>月球</t>
  </si>
  <si>
    <t>LAVA</t>
  </si>
  <si>
    <t>恐龙</t>
  </si>
  <si>
    <t>摩天轮</t>
  </si>
  <si>
    <t>火星</t>
  </si>
  <si>
    <t>Stream</t>
  </si>
  <si>
    <t>Dragon</t>
  </si>
  <si>
    <t>Arrow</t>
  </si>
  <si>
    <t>Peg-Top</t>
  </si>
  <si>
    <t>Helm</t>
  </si>
  <si>
    <t>Laser</t>
  </si>
  <si>
    <t>Spinner</t>
  </si>
  <si>
    <t>Wire</t>
  </si>
  <si>
    <t>Sniper</t>
  </si>
  <si>
    <t>Slingshot</t>
  </si>
  <si>
    <t>Mammoth</t>
  </si>
  <si>
    <t>Dart</t>
  </si>
  <si>
    <t>Rhinoceros</t>
  </si>
  <si>
    <t>Wasp</t>
  </si>
  <si>
    <t>Wild Boar</t>
  </si>
  <si>
    <t>Rocket</t>
  </si>
  <si>
    <t>主题特殊球</t>
  </si>
  <si>
    <t>袋鼠球</t>
  </si>
  <si>
    <t>铁球</t>
  </si>
  <si>
    <t>2~6</t>
  </si>
  <si>
    <t>40~60</t>
  </si>
  <si>
    <t>Watermelon</t>
  </si>
  <si>
    <t>Neon Light</t>
  </si>
  <si>
    <t>TreeVine</t>
  </si>
  <si>
    <t>cyber</t>
  </si>
  <si>
    <t>Telescope</t>
  </si>
  <si>
    <t>IronChain</t>
  </si>
  <si>
    <t>Racing</t>
  </si>
  <si>
    <t>Conch</t>
  </si>
  <si>
    <t>Gear</t>
  </si>
  <si>
    <t>jupiter</t>
  </si>
  <si>
    <t>Excavator</t>
  </si>
  <si>
    <t>Saturn</t>
  </si>
  <si>
    <t>Desert Eagle</t>
  </si>
  <si>
    <t>160~240</t>
  </si>
  <si>
    <t>y/2</t>
  </si>
  <si>
    <t>奖励倍数</t>
  </si>
  <si>
    <t>假设活动整体奖励倍数 = 2.5</t>
  </si>
  <si>
    <t>x= ? y</t>
  </si>
  <si>
    <t>则 x / y = 5 / 2 = 2.08 约定于 2</t>
  </si>
  <si>
    <t>可设定在标准消费下2次低档应出1次中档</t>
  </si>
  <si>
    <t>2次低档消费数据</t>
  </si>
  <si>
    <t xml:space="preserve">x /y = </t>
  </si>
  <si>
    <t>(x * 1.5+ 2.64* y + 6.42* y/2 ) / (x + y + y/2)  = 2.5</t>
  </si>
  <si>
    <t>高付费</t>
  </si>
  <si>
    <t>中付费</t>
  </si>
  <si>
    <t>低付费</t>
  </si>
  <si>
    <t>根据玩家付费分组，确定默认档位</t>
  </si>
  <si>
    <t>提供甜头-&gt; 触发再参与欲望</t>
  </si>
  <si>
    <t xml:space="preserve"> 只刷一组-翻到传奇就跑 - 借助沉默成本最大化收益</t>
  </si>
  <si>
    <t>球杆投放限制</t>
  </si>
  <si>
    <t>高stage</t>
  </si>
  <si>
    <t>前3次必出鲸鱼杆</t>
  </si>
  <si>
    <t>中stage</t>
  </si>
  <si>
    <t>前3次必出蝙蝠杆</t>
  </si>
  <si>
    <t>低stage</t>
  </si>
  <si>
    <t>5次必有1鲸鱼杆</t>
  </si>
  <si>
    <t>3次必有1蝙蝠杆</t>
  </si>
  <si>
    <t>3次必有1传奇杆</t>
  </si>
  <si>
    <t>飞盘数据分析 - 验证玩家行为</t>
  </si>
  <si>
    <t>退火问题概率模型的计算</t>
  </si>
  <si>
    <t>补概率论</t>
  </si>
  <si>
    <t>把付费定义为福利</t>
  </si>
  <si>
    <t>精调前3轮</t>
  </si>
  <si>
    <t>第一次</t>
  </si>
  <si>
    <t>第二次</t>
  </si>
  <si>
    <t>抽到</t>
  </si>
  <si>
    <t>未抽到</t>
  </si>
  <si>
    <t>小火=0</t>
  </si>
  <si>
    <t>翻卡</t>
  </si>
  <si>
    <t>小火 = 50</t>
  </si>
  <si>
    <t>小火=100</t>
  </si>
  <si>
    <t>这正确吗？</t>
  </si>
  <si>
    <t>p0</t>
  </si>
  <si>
    <t>1-p0</t>
  </si>
  <si>
    <t>p1</t>
  </si>
  <si>
    <t>1-2p1</t>
  </si>
  <si>
    <t>第三次</t>
  </si>
  <si>
    <t>p2</t>
  </si>
  <si>
    <t>1-2p2</t>
  </si>
  <si>
    <t>p0 +（1-p0)*p1+(1-p0)*(1-p1)*p2=1</t>
  </si>
  <si>
    <t>需看飞盘数据🥏</t>
  </si>
  <si>
    <t>看飞盘数据以观察其付费行为🥏</t>
  </si>
  <si>
    <t>p1=0.45</t>
  </si>
  <si>
    <t>p2=0.85</t>
  </si>
  <si>
    <t>p0=0.05</t>
  </si>
  <si>
    <t>E= 0.9216</t>
  </si>
  <si>
    <t>随机紫卡</t>
  </si>
  <si>
    <t>随机橙卡</t>
  </si>
  <si>
    <t>随机白卡</t>
  </si>
  <si>
    <t>蝎子杆</t>
  </si>
  <si>
    <t>类型</t>
  </si>
  <si>
    <t>数量</t>
  </si>
  <si>
    <t>等级</t>
  </si>
  <si>
    <t>蝙蝠杆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</si>
</sst>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2"/>
      <color rgb="FF000000"/>
      <name val="苹方-简"/>
      <family val="2"/>
    </font>
    <font>
      <b/>
      <sz val="13.5"/>
      <color rgb="FF000000"/>
      <name val="苹方-简"/>
      <family val="2"/>
    </font>
    <font>
      <sz val="12"/>
      <color rgb="FF000000"/>
      <name val="苹方-简"/>
      <family val="2"/>
      <charset val="134"/>
    </font>
    <font>
      <sz val="12"/>
      <color theme="2"/>
      <name val="苹方-简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3DF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CA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0" xfId="0" applyFill="1" applyBorder="1"/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2" fillId="0" borderId="0" xfId="0" applyFont="1"/>
    <xf numFmtId="9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11" borderId="9" xfId="0" applyFont="1" applyFill="1" applyBorder="1"/>
    <xf numFmtId="0" fontId="2" fillId="0" borderId="1" xfId="0" applyFont="1" applyBorder="1"/>
    <xf numFmtId="0" fontId="2" fillId="0" borderId="7" xfId="0" applyFont="1" applyBorder="1"/>
    <xf numFmtId="0" fontId="2" fillId="11" borderId="7" xfId="0" applyFont="1" applyFill="1" applyBorder="1"/>
    <xf numFmtId="0" fontId="2" fillId="12" borderId="9" xfId="0" applyFont="1" applyFill="1" applyBorder="1" applyAlignment="1">
      <alignment horizontal="right"/>
    </xf>
    <xf numFmtId="9" fontId="0" fillId="9" borderId="1" xfId="0" applyNumberFormat="1" applyFill="1" applyBorder="1"/>
    <xf numFmtId="0" fontId="3" fillId="0" borderId="0" xfId="0" applyFont="1"/>
    <xf numFmtId="0" fontId="0" fillId="5" borderId="0" xfId="0" applyFill="1"/>
    <xf numFmtId="0" fontId="0" fillId="13" borderId="0" xfId="0" applyFill="1"/>
    <xf numFmtId="0" fontId="2" fillId="13" borderId="0" xfId="0" applyFont="1" applyFill="1"/>
    <xf numFmtId="0" fontId="2" fillId="14" borderId="0" xfId="0" applyFont="1" applyFill="1"/>
    <xf numFmtId="0" fontId="4" fillId="15" borderId="0" xfId="0" applyFont="1" applyFill="1"/>
    <xf numFmtId="0" fontId="5" fillId="16" borderId="0" xfId="0" applyFont="1" applyFill="1"/>
    <xf numFmtId="0" fontId="0" fillId="9" borderId="0" xfId="0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17" borderId="0" xfId="0" applyFill="1"/>
    <xf numFmtId="0" fontId="0" fillId="9" borderId="1" xfId="0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0" xfId="0" applyFill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4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9CAB"/>
      <color rgb="FF43D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808182</xdr:colOff>
      <xdr:row>2</xdr:row>
      <xdr:rowOff>173182</xdr:rowOff>
    </xdr:from>
    <xdr:to>
      <xdr:col>7</xdr:col>
      <xdr:colOff>681182</xdr:colOff>
      <xdr:row>8</xdr:row>
      <xdr:rowOff>11546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CB3813-3488-F34A-BC7D-6592BCAB9AE0}"/>
            </a:ext>
          </a:extLst>
        </xdr:cNvPr>
        <xdr:cNvCxnSpPr/>
      </xdr:nvCxnSpPr>
      <xdr:spPr>
        <a:xfrm flipH="1">
          <a:off x="6557818" y="658091"/>
          <a:ext cx="831273" cy="129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646545</xdr:colOff>
      <xdr:row>6</xdr:row>
      <xdr:rowOff>161637</xdr:rowOff>
    </xdr:from>
    <xdr:to>
      <xdr:col>13</xdr:col>
      <xdr:colOff>57728</xdr:colOff>
      <xdr:row>8</xdr:row>
      <xdr:rowOff>161637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69A14E-4D92-9C43-A4A6-BA14613769D4}"/>
            </a:ext>
          </a:extLst>
        </xdr:cNvPr>
        <xdr:cNvCxnSpPr/>
      </xdr:nvCxnSpPr>
      <xdr:spPr>
        <a:xfrm flipV="1">
          <a:off x="11187545" y="1616364"/>
          <a:ext cx="1327728" cy="484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877454</xdr:colOff>
      <xdr:row>5</xdr:row>
      <xdr:rowOff>150091</xdr:rowOff>
    </xdr:from>
    <xdr:to>
      <xdr:col>14</xdr:col>
      <xdr:colOff>542636</xdr:colOff>
      <xdr:row>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0B9591-514C-0743-A50E-2915EC09F2BE}"/>
            </a:ext>
          </a:extLst>
        </xdr:cNvPr>
        <xdr:cNvSpPr/>
      </xdr:nvSpPr>
      <xdr:spPr>
        <a:xfrm>
          <a:off x="11418454" y="1362364"/>
          <a:ext cx="2540000" cy="5772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宏观调控机制</a:t>
          </a:r>
        </a:p>
      </xdr:txBody>
    </xdr:sp>
    <xdr:clientData/>
  </xdr:twoCellAnchor>
  <xdr:twoCellAnchor>
    <xdr:from>
      <xdr:col>13</xdr:col>
      <xdr:colOff>842819</xdr:colOff>
      <xdr:row>3</xdr:row>
      <xdr:rowOff>127000</xdr:rowOff>
    </xdr:from>
    <xdr:to>
      <xdr:col>16</xdr:col>
      <xdr:colOff>69272</xdr:colOff>
      <xdr:row>5</xdr:row>
      <xdr:rowOff>207818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97D9109-2184-D74D-896D-C3444FE392A5}"/>
            </a:ext>
          </a:extLst>
        </xdr:cNvPr>
        <xdr:cNvCxnSpPr/>
      </xdr:nvCxnSpPr>
      <xdr:spPr>
        <a:xfrm flipV="1">
          <a:off x="13300364" y="854364"/>
          <a:ext cx="2101272" cy="565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10</xdr:row>
      <xdr:rowOff>88900</xdr:rowOff>
    </xdr:from>
    <xdr:to>
      <xdr:col>17</xdr:col>
      <xdr:colOff>622300</xdr:colOff>
      <xdr:row>12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A7C3F8-5346-AA45-869B-8F68D0578F73}"/>
            </a:ext>
          </a:extLst>
        </xdr:cNvPr>
        <xdr:cNvSpPr txBox="1"/>
      </xdr:nvSpPr>
      <xdr:spPr>
        <a:xfrm>
          <a:off x="14008100" y="2501900"/>
          <a:ext cx="3175000" cy="406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低档位赔率</a:t>
          </a:r>
          <a:r>
            <a:rPr lang="zh-CN" altLang="en-US" sz="1100" baseline="0"/>
            <a:t> 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1.5</a:t>
          </a:r>
        </a:p>
        <a:p>
          <a:endParaRPr lang="en-US" altLang="zh-CN" sz="1100" baseline="0"/>
        </a:p>
        <a:p>
          <a:endParaRPr lang="en-GB" sz="1100"/>
        </a:p>
      </xdr:txBody>
    </xdr:sp>
    <xdr:clientData/>
  </xdr:twoCellAnchor>
  <xdr:twoCellAnchor>
    <xdr:from>
      <xdr:col>12</xdr:col>
      <xdr:colOff>203200</xdr:colOff>
      <xdr:row>18</xdr:row>
      <xdr:rowOff>215900</xdr:rowOff>
    </xdr:from>
    <xdr:to>
      <xdr:col>12</xdr:col>
      <xdr:colOff>558800</xdr:colOff>
      <xdr:row>20</xdr:row>
      <xdr:rowOff>228600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126D0342-BE92-434A-92F4-C5AAF48E3E9E}"/>
            </a:ext>
          </a:extLst>
        </xdr:cNvPr>
        <xdr:cNvSpPr/>
      </xdr:nvSpPr>
      <xdr:spPr>
        <a:xfrm>
          <a:off x="12001500" y="4559300"/>
          <a:ext cx="3556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55238</xdr:colOff>
      <xdr:row>47</xdr:row>
      <xdr:rowOff>54500</xdr:rowOff>
    </xdr:from>
    <xdr:to>
      <xdr:col>12</xdr:col>
      <xdr:colOff>474338</xdr:colOff>
      <xdr:row>50</xdr:row>
      <xdr:rowOff>41800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D9D42872-3E9F-024C-8458-12A9D59E0D48}"/>
            </a:ext>
          </a:extLst>
        </xdr:cNvPr>
        <xdr:cNvSpPr/>
      </xdr:nvSpPr>
      <xdr:spPr>
        <a:xfrm>
          <a:off x="11818151" y="11644791"/>
          <a:ext cx="419100" cy="727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457200</xdr:colOff>
      <xdr:row>53</xdr:row>
      <xdr:rowOff>63500</xdr:rowOff>
    </xdr:from>
    <xdr:to>
      <xdr:col>18</xdr:col>
      <xdr:colOff>101600</xdr:colOff>
      <xdr:row>54</xdr:row>
      <xdr:rowOff>203200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CA6062-00AD-C44A-A6F3-9CF5AEDC6DDB}"/>
            </a:ext>
          </a:extLst>
        </xdr:cNvPr>
        <xdr:cNvSpPr txBox="1"/>
      </xdr:nvSpPr>
      <xdr:spPr>
        <a:xfrm>
          <a:off x="15113000" y="9956800"/>
          <a:ext cx="2501900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假设其每次翻卡前必刷新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</a:t>
          </a:r>
          <a:r>
            <a:rPr lang="zh-CN" altLang="en-US"/>
            <a:t> </a:t>
          </a:r>
          <a:endParaRPr lang="en-GB" sz="1100"/>
        </a:p>
      </xdr:txBody>
    </xdr:sp>
    <xdr:clientData/>
  </xdr:twoCellAnchor>
  <xdr:twoCellAnchor>
    <xdr:from>
      <xdr:col>8</xdr:col>
      <xdr:colOff>12700</xdr:colOff>
      <xdr:row>55</xdr:row>
      <xdr:rowOff>165100</xdr:rowOff>
    </xdr:from>
    <xdr:to>
      <xdr:col>10</xdr:col>
      <xdr:colOff>584200</xdr:colOff>
      <xdr:row>60</xdr:row>
      <xdr:rowOff>203200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424A7A-7230-904A-B4E3-7E1617D797F9}"/>
            </a:ext>
          </a:extLst>
        </xdr:cNvPr>
        <xdr:cNvSpPr txBox="1"/>
      </xdr:nvSpPr>
      <xdr:spPr>
        <a:xfrm>
          <a:off x="8001000" y="13436600"/>
          <a:ext cx="2476500" cy="1244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暂定刷新之前需要消耗现金</a:t>
          </a:r>
          <a:r>
            <a:rPr lang="zh-CN" altLang="en-US" sz="1100" baseline="0"/>
            <a:t>  </a:t>
          </a:r>
          <a:r>
            <a:rPr lang="en-US" altLang="zh-CN" sz="1100" baseline="0"/>
            <a:t>25</a:t>
          </a:r>
          <a:r>
            <a:rPr lang="zh-CN" altLang="en-US" sz="1100" baseline="0"/>
            <a:t>刀</a:t>
          </a:r>
          <a:endParaRPr lang="en-IE" altLang="zh-CN" sz="1100" baseline="0"/>
        </a:p>
        <a:p>
          <a:endParaRPr lang="en-IE" sz="1100" baseline="0"/>
        </a:p>
        <a:p>
          <a:r>
            <a:rPr lang="zh-CN" altLang="en-US" sz="1100" baseline="0"/>
            <a:t>到时会出双倍钻石礼包</a:t>
          </a:r>
          <a:endParaRPr lang="en-IE" altLang="zh-CN" sz="1100" baseline="0"/>
        </a:p>
        <a:p>
          <a:r>
            <a:rPr lang="en-US" altLang="zh-CN" sz="1100" baseline="0"/>
            <a:t>25</a:t>
          </a:r>
          <a:r>
            <a:rPr lang="zh-CN" altLang="en-US" sz="1100" baseline="0"/>
            <a:t>刀礼包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5000</a:t>
          </a:r>
          <a:r>
            <a:rPr lang="zh-CN" altLang="en-US" sz="1100" baseline="0"/>
            <a:t>钻</a:t>
          </a:r>
          <a:endParaRPr lang="en-IE" altLang="zh-CN" sz="1100" baseline="0"/>
        </a:p>
        <a:p>
          <a:r>
            <a:rPr lang="zh-CN" altLang="en-US" sz="1100" baseline="0"/>
            <a:t>同时 翻卡一遍总价为 </a:t>
          </a:r>
          <a:r>
            <a:rPr lang="en-US" altLang="zh-CN" sz="1100" baseline="0"/>
            <a:t>5010</a:t>
          </a:r>
          <a:r>
            <a:rPr lang="zh-CN" altLang="en-US" sz="1100" baseline="0"/>
            <a:t>钻</a:t>
          </a:r>
          <a:endParaRPr lang="en-GB" sz="1100"/>
        </a:p>
      </xdr:txBody>
    </xdr:sp>
    <xdr:clientData/>
  </xdr:twoCellAnchor>
  <xdr:twoCellAnchor>
    <xdr:from>
      <xdr:col>16</xdr:col>
      <xdr:colOff>249020</xdr:colOff>
      <xdr:row>33</xdr:row>
      <xdr:rowOff>186764</xdr:rowOff>
    </xdr:from>
    <xdr:to>
      <xdr:col>22</xdr:col>
      <xdr:colOff>398432</xdr:colOff>
      <xdr:row>43</xdr:row>
      <xdr:rowOff>12451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F1C246-5714-CA4C-B964-8804C2308168}"/>
            </a:ext>
          </a:extLst>
        </xdr:cNvPr>
        <xdr:cNvSpPr txBox="1"/>
      </xdr:nvSpPr>
      <xdr:spPr>
        <a:xfrm>
          <a:off x="15949706" y="7993529"/>
          <a:ext cx="5901765" cy="2191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要查的数据</a:t>
          </a:r>
          <a:r>
            <a:rPr lang="zh-CN" altLang="en-US" sz="2000"/>
            <a:t>：</a:t>
          </a:r>
          <a:endParaRPr lang="en-IE" sz="2000"/>
        </a:p>
        <a:p>
          <a:r>
            <a:rPr lang="en-US" altLang="zh-CN" sz="2000"/>
            <a:t>1.</a:t>
          </a:r>
          <a:r>
            <a:rPr lang="zh-CN" altLang="en-US" sz="2000" baseline="0"/>
            <a:t>   玩家翻卡的分布 （翻卡次数 </a:t>
          </a:r>
          <a:r>
            <a:rPr lang="en-US" altLang="zh-CN" sz="2000" baseline="0"/>
            <a:t>-</a:t>
          </a:r>
          <a:r>
            <a:rPr lang="zh-CN" altLang="en-US" sz="2000" baseline="0"/>
            <a:t> 人数 ）</a:t>
          </a:r>
          <a:endParaRPr lang="en-IE" altLang="zh-CN" sz="2000" baseline="0"/>
        </a:p>
        <a:p>
          <a:r>
            <a:rPr lang="en-US" altLang="zh-CN" sz="2000" baseline="0"/>
            <a:t>2.</a:t>
          </a:r>
          <a:r>
            <a:rPr lang="zh-CN" altLang="en-US" sz="2000" baseline="0"/>
            <a:t>   玩家刷新次数的分布 （刷新次数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r>
            <a:rPr lang="en-US" altLang="zh-CN" sz="2000" baseline="0"/>
            <a:t>3.</a:t>
          </a:r>
          <a:r>
            <a:rPr lang="zh-CN" altLang="en-US" sz="2000" baseline="0"/>
            <a:t>   玩家在两次刷新之间消费现金金额分布（金额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endParaRPr lang="en-GB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E5C44EB3-16CF-F444-A02D-02D4D2D2286A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1-05-14T03:47:30.80" personId="{E5C44EB3-16CF-F444-A02D-02D4D2D2286A}" id="{475BC29E-BF13-4244-B1A7-BCD9446B6413}">
    <text>玩家抽到传奇卡后不再抽</text>
  </threadedComment>
  <threadedComment ref="L14" dT="2021-05-14T03:47:43.87" personId="{E5C44EB3-16CF-F444-A02D-02D4D2D2286A}" id="{90DFDFFF-BEE8-B54B-B409-4A10B375F4C7}">
    <text>抽到传奇卡后不再抽</text>
  </threadedComment>
  <threadedComment ref="L17" dT="2021-05-14T03:47:56.36" personId="{E5C44EB3-16CF-F444-A02D-02D4D2D2286A}" id="{20C64A71-8C38-4F47-8FC9-3DB5D148C162}">
    <text>抽到传奇卡后不再抽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E71F-855B-604A-8097-E2A8CAFA74DE}">
  <dimension ref="A1:X45"/>
  <sheetViews>
    <sheetView tabSelected="1" workbookViewId="0">
      <selection activeCell="C19" sqref="C19"/>
    </sheetView>
  </sheetViews>
  <sheetFormatPr baseColWidth="10" defaultRowHeight="19"/>
  <cols>
    <col min="1" max="6" width="10.7109375" style="30"/>
    <col min="7" max="12" width="10.7109375" style="36"/>
    <col min="13" max="18" width="10.7109375" style="29"/>
    <col min="19" max="24" width="10.7109375" style="40"/>
  </cols>
  <sheetData>
    <row r="1" spans="1:24">
      <c r="A1" s="49" t="s">
        <v>70</v>
      </c>
      <c r="B1" s="50"/>
      <c r="C1" s="50"/>
      <c r="D1" s="50"/>
      <c r="E1" s="50"/>
      <c r="F1" s="51"/>
      <c r="G1" s="52" t="s">
        <v>71</v>
      </c>
      <c r="H1" s="53"/>
      <c r="I1" s="53"/>
      <c r="J1" s="53"/>
      <c r="K1" s="53"/>
      <c r="L1" s="54"/>
      <c r="M1" s="55" t="s">
        <v>72</v>
      </c>
      <c r="N1" s="56"/>
      <c r="O1" s="56"/>
      <c r="P1" s="56"/>
      <c r="Q1" s="56"/>
      <c r="R1" s="57"/>
      <c r="S1" s="58" t="s">
        <v>73</v>
      </c>
      <c r="T1" s="59"/>
      <c r="U1" s="59"/>
      <c r="V1" s="59"/>
      <c r="W1" s="59"/>
      <c r="X1" s="60"/>
    </row>
    <row r="2" spans="1:24">
      <c r="A2" s="31" t="s">
        <v>257</v>
      </c>
      <c r="B2" s="31" t="s">
        <v>110</v>
      </c>
      <c r="C2" s="31" t="s">
        <v>258</v>
      </c>
      <c r="D2" s="31" t="s">
        <v>2</v>
      </c>
      <c r="E2" s="31" t="s">
        <v>65</v>
      </c>
      <c r="F2" s="31" t="s">
        <v>259</v>
      </c>
      <c r="G2" s="33" t="s">
        <v>257</v>
      </c>
      <c r="H2" s="33" t="s">
        <v>110</v>
      </c>
      <c r="I2" s="33" t="s">
        <v>258</v>
      </c>
      <c r="J2" s="33" t="s">
        <v>2</v>
      </c>
      <c r="K2" s="33" t="s">
        <v>65</v>
      </c>
      <c r="L2" s="34" t="s">
        <v>259</v>
      </c>
      <c r="M2" s="37" t="s">
        <v>257</v>
      </c>
      <c r="N2" s="37" t="s">
        <v>110</v>
      </c>
      <c r="O2" s="37" t="s">
        <v>258</v>
      </c>
      <c r="P2" s="37" t="s">
        <v>2</v>
      </c>
      <c r="Q2" s="37" t="s">
        <v>65</v>
      </c>
      <c r="R2" s="37" t="s">
        <v>259</v>
      </c>
      <c r="S2" s="39" t="s">
        <v>257</v>
      </c>
      <c r="T2" s="39" t="s">
        <v>110</v>
      </c>
      <c r="U2" s="39" t="s">
        <v>258</v>
      </c>
      <c r="V2" s="39" t="s">
        <v>2</v>
      </c>
      <c r="W2" s="39" t="s">
        <v>65</v>
      </c>
      <c r="X2" s="38" t="s">
        <v>259</v>
      </c>
    </row>
    <row r="3" spans="1:24">
      <c r="A3" s="32">
        <v>44</v>
      </c>
      <c r="B3" s="1" t="s">
        <v>149</v>
      </c>
      <c r="C3" s="1">
        <v>1</v>
      </c>
      <c r="D3" s="1">
        <v>50</v>
      </c>
      <c r="E3" s="1">
        <v>1600</v>
      </c>
      <c r="F3" s="1">
        <v>4</v>
      </c>
      <c r="G3" s="35">
        <v>43</v>
      </c>
      <c r="H3" s="35" t="s">
        <v>158</v>
      </c>
      <c r="I3" s="35">
        <v>16</v>
      </c>
      <c r="J3" s="35">
        <v>50</v>
      </c>
      <c r="K3" s="35">
        <v>1020</v>
      </c>
      <c r="L3" s="35">
        <v>3</v>
      </c>
      <c r="M3" s="9">
        <v>43</v>
      </c>
      <c r="N3" s="9" t="s">
        <v>253</v>
      </c>
      <c r="O3" s="9">
        <v>10</v>
      </c>
      <c r="P3" s="9">
        <v>50</v>
      </c>
      <c r="Q3" s="9">
        <v>600</v>
      </c>
      <c r="R3" s="9">
        <v>2</v>
      </c>
      <c r="S3" s="38">
        <v>43</v>
      </c>
      <c r="T3" s="38" t="s">
        <v>253</v>
      </c>
      <c r="U3" s="38">
        <v>4</v>
      </c>
      <c r="V3" s="38">
        <v>50</v>
      </c>
      <c r="W3" s="38">
        <v>240</v>
      </c>
      <c r="X3" s="38">
        <v>1</v>
      </c>
    </row>
    <row r="4" spans="1:24">
      <c r="A4" s="32">
        <v>44</v>
      </c>
      <c r="B4" s="1" t="s">
        <v>150</v>
      </c>
      <c r="C4" s="1">
        <v>1</v>
      </c>
      <c r="D4" s="1">
        <v>50</v>
      </c>
      <c r="E4" s="1">
        <v>1600</v>
      </c>
      <c r="F4" s="1">
        <v>4</v>
      </c>
      <c r="G4" s="35">
        <v>43</v>
      </c>
      <c r="H4" s="35" t="s">
        <v>159</v>
      </c>
      <c r="I4" s="35">
        <v>16</v>
      </c>
      <c r="J4" s="35">
        <v>10</v>
      </c>
      <c r="K4" s="35">
        <v>1020</v>
      </c>
      <c r="L4" s="35">
        <v>3</v>
      </c>
      <c r="M4" s="9">
        <v>42</v>
      </c>
      <c r="N4" s="9" t="s">
        <v>254</v>
      </c>
      <c r="O4" s="9">
        <v>100</v>
      </c>
      <c r="P4" s="9">
        <v>50</v>
      </c>
      <c r="Q4" s="9">
        <v>600</v>
      </c>
      <c r="R4" s="9">
        <v>2</v>
      </c>
      <c r="S4" s="38">
        <v>42</v>
      </c>
      <c r="T4" s="38" t="s">
        <v>254</v>
      </c>
      <c r="U4" s="38">
        <v>40</v>
      </c>
      <c r="V4" s="38">
        <v>50</v>
      </c>
      <c r="W4" s="38">
        <v>240</v>
      </c>
      <c r="X4" s="38">
        <v>1</v>
      </c>
    </row>
    <row r="5" spans="1:24">
      <c r="A5" s="32">
        <v>44</v>
      </c>
      <c r="B5" s="1" t="s">
        <v>260</v>
      </c>
      <c r="C5" s="1">
        <v>1</v>
      </c>
      <c r="D5" s="1">
        <v>50</v>
      </c>
      <c r="E5" s="1">
        <v>1600</v>
      </c>
      <c r="F5" s="1">
        <v>4</v>
      </c>
      <c r="G5" s="35">
        <v>43</v>
      </c>
      <c r="H5" s="35" t="s">
        <v>160</v>
      </c>
      <c r="I5" s="35">
        <v>16</v>
      </c>
      <c r="J5" s="35">
        <v>50</v>
      </c>
      <c r="K5" s="35">
        <v>1020</v>
      </c>
      <c r="L5" s="35">
        <v>3</v>
      </c>
      <c r="M5" s="9">
        <v>41</v>
      </c>
      <c r="N5" s="9" t="s">
        <v>255</v>
      </c>
      <c r="O5" s="9">
        <v>400</v>
      </c>
      <c r="P5" s="9">
        <v>50</v>
      </c>
      <c r="Q5" s="9">
        <v>600</v>
      </c>
      <c r="R5" s="9">
        <v>2</v>
      </c>
      <c r="S5" s="38">
        <v>41</v>
      </c>
      <c r="T5" s="38" t="s">
        <v>255</v>
      </c>
      <c r="U5" s="38">
        <v>160</v>
      </c>
      <c r="V5" s="38">
        <v>50</v>
      </c>
      <c r="W5" s="38">
        <v>240</v>
      </c>
      <c r="X5" s="38">
        <v>1</v>
      </c>
    </row>
    <row r="6" spans="1:24">
      <c r="A6" s="32">
        <v>44</v>
      </c>
      <c r="B6" s="1" t="s">
        <v>151</v>
      </c>
      <c r="C6" s="1">
        <v>1</v>
      </c>
      <c r="D6" s="1">
        <v>50</v>
      </c>
      <c r="E6" s="1">
        <v>1600</v>
      </c>
      <c r="F6" s="1">
        <v>4</v>
      </c>
      <c r="G6" s="35">
        <v>43</v>
      </c>
      <c r="H6" s="35" t="s">
        <v>161</v>
      </c>
      <c r="I6" s="35">
        <v>16</v>
      </c>
      <c r="J6" s="35">
        <v>50</v>
      </c>
      <c r="K6" s="35">
        <v>1020</v>
      </c>
      <c r="L6" s="35">
        <v>3</v>
      </c>
      <c r="M6" s="9">
        <v>5</v>
      </c>
      <c r="N6" s="9" t="s">
        <v>182</v>
      </c>
      <c r="O6" s="9">
        <v>7</v>
      </c>
      <c r="P6" s="9">
        <v>60</v>
      </c>
      <c r="Q6" s="9">
        <v>700</v>
      </c>
      <c r="R6" s="9">
        <v>2</v>
      </c>
      <c r="S6" s="38">
        <v>5</v>
      </c>
      <c r="T6" s="38" t="s">
        <v>182</v>
      </c>
      <c r="U6" s="38">
        <v>3</v>
      </c>
      <c r="V6" s="38">
        <v>60</v>
      </c>
      <c r="W6" s="38">
        <v>300</v>
      </c>
      <c r="X6" s="38">
        <v>1</v>
      </c>
    </row>
    <row r="7" spans="1:24">
      <c r="A7" s="32">
        <v>44</v>
      </c>
      <c r="B7" s="1" t="s">
        <v>152</v>
      </c>
      <c r="C7" s="1">
        <v>1</v>
      </c>
      <c r="D7" s="1">
        <v>50</v>
      </c>
      <c r="E7" s="1">
        <v>1600</v>
      </c>
      <c r="F7" s="1">
        <v>4</v>
      </c>
      <c r="G7" s="35">
        <v>43</v>
      </c>
      <c r="H7" s="35" t="s">
        <v>162</v>
      </c>
      <c r="I7" s="35">
        <v>16</v>
      </c>
      <c r="J7" s="35">
        <v>50</v>
      </c>
      <c r="K7" s="35">
        <v>1020</v>
      </c>
      <c r="L7" s="35">
        <v>3</v>
      </c>
      <c r="M7" s="9">
        <v>5</v>
      </c>
      <c r="N7" s="9" t="s">
        <v>182</v>
      </c>
      <c r="O7" s="9">
        <v>6</v>
      </c>
      <c r="P7" s="9">
        <v>80</v>
      </c>
      <c r="Q7" s="9">
        <v>600</v>
      </c>
      <c r="R7" s="9">
        <v>2</v>
      </c>
      <c r="S7" s="38">
        <v>5</v>
      </c>
      <c r="T7" s="38" t="s">
        <v>182</v>
      </c>
      <c r="U7" s="38">
        <v>2</v>
      </c>
      <c r="V7" s="38">
        <v>80</v>
      </c>
      <c r="W7" s="38">
        <v>200</v>
      </c>
      <c r="X7" s="38">
        <v>1</v>
      </c>
    </row>
    <row r="8" spans="1:24">
      <c r="A8" s="32">
        <v>44</v>
      </c>
      <c r="B8" s="1" t="s">
        <v>153</v>
      </c>
      <c r="C8" s="1">
        <v>1</v>
      </c>
      <c r="D8" s="1">
        <v>50</v>
      </c>
      <c r="E8" s="1">
        <v>1600</v>
      </c>
      <c r="F8" s="1">
        <v>4</v>
      </c>
      <c r="G8" s="35">
        <v>43</v>
      </c>
      <c r="H8" s="35" t="s">
        <v>163</v>
      </c>
      <c r="I8" s="35">
        <v>16</v>
      </c>
      <c r="J8" s="35">
        <v>10</v>
      </c>
      <c r="K8" s="35">
        <v>1020</v>
      </c>
      <c r="L8" s="35">
        <v>3</v>
      </c>
      <c r="M8" s="9">
        <v>5</v>
      </c>
      <c r="N8" s="9" t="s">
        <v>182</v>
      </c>
      <c r="O8" s="9">
        <v>5</v>
      </c>
      <c r="P8" s="9">
        <v>100</v>
      </c>
      <c r="Q8" s="9">
        <v>500</v>
      </c>
      <c r="R8" s="9">
        <v>2</v>
      </c>
      <c r="S8" s="38">
        <v>5</v>
      </c>
      <c r="T8" s="38" t="s">
        <v>182</v>
      </c>
      <c r="U8" s="38">
        <v>1</v>
      </c>
      <c r="V8" s="38">
        <v>100</v>
      </c>
      <c r="W8" s="38">
        <v>100</v>
      </c>
      <c r="X8" s="38">
        <v>1</v>
      </c>
    </row>
    <row r="9" spans="1:24">
      <c r="A9" s="32">
        <v>44</v>
      </c>
      <c r="B9" s="1" t="s">
        <v>154</v>
      </c>
      <c r="C9" s="1">
        <v>1</v>
      </c>
      <c r="D9" s="1">
        <v>50</v>
      </c>
      <c r="E9" s="1">
        <v>1600</v>
      </c>
      <c r="F9" s="1">
        <v>4</v>
      </c>
      <c r="G9" s="35">
        <v>43</v>
      </c>
      <c r="H9" s="35" t="s">
        <v>164</v>
      </c>
      <c r="I9" s="35">
        <v>16</v>
      </c>
      <c r="J9" s="35">
        <v>10</v>
      </c>
      <c r="K9" s="35">
        <v>1020</v>
      </c>
      <c r="L9" s="35">
        <v>3</v>
      </c>
      <c r="M9" s="9">
        <v>5</v>
      </c>
      <c r="N9" s="9" t="s">
        <v>183</v>
      </c>
      <c r="O9" s="9">
        <v>14</v>
      </c>
      <c r="P9" s="9">
        <v>20</v>
      </c>
      <c r="Q9" s="9">
        <v>700</v>
      </c>
      <c r="R9" s="9">
        <v>2</v>
      </c>
      <c r="S9" s="38">
        <v>5</v>
      </c>
      <c r="T9" s="38" t="s">
        <v>183</v>
      </c>
      <c r="U9" s="38">
        <v>8</v>
      </c>
      <c r="V9" s="38">
        <v>20</v>
      </c>
      <c r="W9" s="38">
        <v>400</v>
      </c>
      <c r="X9" s="38">
        <v>1</v>
      </c>
    </row>
    <row r="10" spans="1:24">
      <c r="A10" s="32">
        <v>44</v>
      </c>
      <c r="B10" s="1" t="s">
        <v>155</v>
      </c>
      <c r="C10" s="1">
        <v>1</v>
      </c>
      <c r="D10" s="1">
        <v>50</v>
      </c>
      <c r="E10" s="1">
        <v>1600</v>
      </c>
      <c r="F10" s="1">
        <v>4</v>
      </c>
      <c r="G10" s="35">
        <v>43</v>
      </c>
      <c r="H10" s="35" t="s">
        <v>165</v>
      </c>
      <c r="I10" s="35">
        <v>16</v>
      </c>
      <c r="J10" s="35">
        <v>10</v>
      </c>
      <c r="K10" s="35">
        <v>1020</v>
      </c>
      <c r="L10" s="35">
        <v>3</v>
      </c>
      <c r="M10" s="9">
        <v>5</v>
      </c>
      <c r="N10" s="9" t="s">
        <v>183</v>
      </c>
      <c r="O10" s="9">
        <v>13</v>
      </c>
      <c r="P10" s="9">
        <v>40</v>
      </c>
      <c r="Q10" s="9">
        <v>650</v>
      </c>
      <c r="R10" s="9">
        <v>2</v>
      </c>
      <c r="S10" s="38">
        <v>5</v>
      </c>
      <c r="T10" s="38" t="s">
        <v>183</v>
      </c>
      <c r="U10" s="38">
        <v>7</v>
      </c>
      <c r="V10" s="38">
        <v>40</v>
      </c>
      <c r="W10" s="38">
        <v>350</v>
      </c>
      <c r="X10" s="38">
        <v>1</v>
      </c>
    </row>
    <row r="11" spans="1:24">
      <c r="A11" s="32">
        <v>44</v>
      </c>
      <c r="B11" s="1" t="s">
        <v>156</v>
      </c>
      <c r="C11" s="1">
        <v>1</v>
      </c>
      <c r="D11" s="1">
        <v>50</v>
      </c>
      <c r="E11" s="1">
        <v>1600</v>
      </c>
      <c r="F11" s="1">
        <v>4</v>
      </c>
      <c r="G11" s="35">
        <v>43</v>
      </c>
      <c r="H11" s="35" t="s">
        <v>157</v>
      </c>
      <c r="I11" s="35">
        <v>16</v>
      </c>
      <c r="J11" s="35">
        <v>10</v>
      </c>
      <c r="K11" s="35">
        <v>1020</v>
      </c>
      <c r="L11" s="35">
        <v>3</v>
      </c>
      <c r="M11" s="9">
        <v>5</v>
      </c>
      <c r="N11" s="9" t="s">
        <v>183</v>
      </c>
      <c r="O11" s="9">
        <v>12</v>
      </c>
      <c r="P11" s="9">
        <v>60</v>
      </c>
      <c r="Q11" s="9">
        <v>600</v>
      </c>
      <c r="R11" s="9">
        <v>2</v>
      </c>
      <c r="S11" s="38">
        <v>5</v>
      </c>
      <c r="T11" s="38" t="s">
        <v>183</v>
      </c>
      <c r="U11" s="38">
        <v>6</v>
      </c>
      <c r="V11" s="38">
        <v>60</v>
      </c>
      <c r="W11" s="38">
        <v>300</v>
      </c>
      <c r="X11" s="38">
        <v>1</v>
      </c>
    </row>
    <row r="12" spans="1:24">
      <c r="A12" s="32">
        <v>44</v>
      </c>
      <c r="B12" s="1" t="s">
        <v>256</v>
      </c>
      <c r="C12" s="1">
        <v>1</v>
      </c>
      <c r="D12" s="1">
        <v>50</v>
      </c>
      <c r="E12" s="1">
        <v>1600</v>
      </c>
      <c r="F12" s="1">
        <v>4</v>
      </c>
      <c r="G12" s="35">
        <v>43</v>
      </c>
      <c r="H12" s="35" t="s">
        <v>166</v>
      </c>
      <c r="I12" s="35">
        <v>16</v>
      </c>
      <c r="J12" s="35">
        <v>10</v>
      </c>
      <c r="K12" s="35">
        <v>1020</v>
      </c>
      <c r="L12" s="35">
        <v>3</v>
      </c>
      <c r="M12" s="9">
        <v>5</v>
      </c>
      <c r="N12" s="9" t="s">
        <v>183</v>
      </c>
      <c r="O12" s="9">
        <v>11</v>
      </c>
      <c r="P12" s="9">
        <v>80</v>
      </c>
      <c r="Q12" s="9">
        <v>550</v>
      </c>
      <c r="R12" s="9">
        <v>2</v>
      </c>
      <c r="S12" s="38">
        <v>5</v>
      </c>
      <c r="T12" s="38" t="s">
        <v>183</v>
      </c>
      <c r="U12" s="38">
        <v>5</v>
      </c>
      <c r="V12" s="38">
        <v>80</v>
      </c>
      <c r="W12" s="38">
        <v>250</v>
      </c>
      <c r="X12" s="38">
        <v>1</v>
      </c>
    </row>
    <row r="13" spans="1:24">
      <c r="A13" s="32"/>
      <c r="B13" s="1"/>
      <c r="C13" s="1"/>
      <c r="D13" s="1"/>
      <c r="E13" s="1"/>
      <c r="F13" s="1"/>
      <c r="G13" s="35">
        <v>43</v>
      </c>
      <c r="H13" s="35" t="s">
        <v>167</v>
      </c>
      <c r="I13" s="35">
        <v>16</v>
      </c>
      <c r="J13" s="35">
        <v>10</v>
      </c>
      <c r="K13" s="35">
        <v>1020</v>
      </c>
      <c r="L13" s="35">
        <v>3</v>
      </c>
      <c r="M13" s="9">
        <v>5</v>
      </c>
      <c r="N13" s="9" t="s">
        <v>183</v>
      </c>
      <c r="O13" s="9">
        <v>10</v>
      </c>
      <c r="P13" s="9">
        <v>100</v>
      </c>
      <c r="Q13" s="9">
        <v>500</v>
      </c>
      <c r="R13" s="9">
        <v>2</v>
      </c>
      <c r="S13" s="38">
        <v>5</v>
      </c>
      <c r="T13" s="38" t="s">
        <v>183</v>
      </c>
      <c r="U13" s="38">
        <v>4</v>
      </c>
      <c r="V13" s="38">
        <v>100</v>
      </c>
      <c r="W13" s="38">
        <v>200</v>
      </c>
      <c r="X13" s="38">
        <v>1</v>
      </c>
    </row>
    <row r="14" spans="1:24">
      <c r="A14" s="32"/>
      <c r="B14" s="1"/>
      <c r="C14" s="1"/>
      <c r="D14" s="1"/>
      <c r="E14" s="1"/>
      <c r="F14" s="1"/>
      <c r="G14" s="35">
        <v>43</v>
      </c>
      <c r="H14" s="35" t="s">
        <v>168</v>
      </c>
      <c r="I14" s="35">
        <v>16</v>
      </c>
      <c r="J14" s="35">
        <v>10</v>
      </c>
      <c r="K14" s="35">
        <v>1020</v>
      </c>
      <c r="L14" s="35">
        <v>3</v>
      </c>
      <c r="M14" s="9">
        <v>5</v>
      </c>
      <c r="N14" s="9" t="s">
        <v>184</v>
      </c>
      <c r="O14" s="9">
        <v>14</v>
      </c>
      <c r="P14" s="9">
        <v>20</v>
      </c>
      <c r="Q14" s="9">
        <v>700</v>
      </c>
      <c r="R14" s="9">
        <v>2</v>
      </c>
      <c r="S14" s="38">
        <v>5</v>
      </c>
      <c r="T14" s="38" t="s">
        <v>184</v>
      </c>
      <c r="U14" s="38">
        <v>8</v>
      </c>
      <c r="V14" s="38">
        <v>20</v>
      </c>
      <c r="W14" s="38">
        <v>400</v>
      </c>
      <c r="X14" s="38">
        <v>1</v>
      </c>
    </row>
    <row r="15" spans="1:24">
      <c r="A15" s="32"/>
      <c r="B15" s="1"/>
      <c r="C15" s="1"/>
      <c r="D15" s="1"/>
      <c r="E15" s="1"/>
      <c r="F15" s="1"/>
      <c r="G15" s="35">
        <v>43</v>
      </c>
      <c r="H15" s="35" t="s">
        <v>190</v>
      </c>
      <c r="I15" s="35">
        <v>16</v>
      </c>
      <c r="J15" s="35">
        <v>30</v>
      </c>
      <c r="K15" s="35">
        <v>1020</v>
      </c>
      <c r="L15" s="35">
        <v>3</v>
      </c>
      <c r="M15" s="9">
        <v>5</v>
      </c>
      <c r="N15" s="9" t="s">
        <v>184</v>
      </c>
      <c r="O15" s="9">
        <v>13</v>
      </c>
      <c r="P15" s="9">
        <v>40</v>
      </c>
      <c r="Q15" s="9">
        <v>650</v>
      </c>
      <c r="R15" s="9">
        <v>2</v>
      </c>
      <c r="S15" s="38">
        <v>5</v>
      </c>
      <c r="T15" s="38" t="s">
        <v>184</v>
      </c>
      <c r="U15" s="38">
        <v>7</v>
      </c>
      <c r="V15" s="38">
        <v>40</v>
      </c>
      <c r="W15" s="38">
        <v>350</v>
      </c>
      <c r="X15" s="38">
        <v>1</v>
      </c>
    </row>
    <row r="16" spans="1:24">
      <c r="A16" s="32"/>
      <c r="B16" s="1"/>
      <c r="C16" s="1"/>
      <c r="D16" s="1"/>
      <c r="E16" s="1"/>
      <c r="F16" s="1"/>
      <c r="G16" s="35">
        <v>2</v>
      </c>
      <c r="H16" s="35" t="s">
        <v>5</v>
      </c>
      <c r="I16" s="35">
        <v>800</v>
      </c>
      <c r="J16" s="35">
        <v>10</v>
      </c>
      <c r="K16" s="35">
        <v>800</v>
      </c>
      <c r="L16" s="35">
        <v>3</v>
      </c>
      <c r="M16" s="9">
        <v>5</v>
      </c>
      <c r="N16" s="9" t="s">
        <v>184</v>
      </c>
      <c r="O16" s="9">
        <v>12</v>
      </c>
      <c r="P16" s="9">
        <v>60</v>
      </c>
      <c r="Q16" s="9">
        <v>600</v>
      </c>
      <c r="R16" s="9">
        <v>2</v>
      </c>
      <c r="S16" s="38">
        <v>5</v>
      </c>
      <c r="T16" s="38" t="s">
        <v>184</v>
      </c>
      <c r="U16" s="38">
        <v>6</v>
      </c>
      <c r="V16" s="38">
        <v>60</v>
      </c>
      <c r="W16" s="38">
        <v>300</v>
      </c>
      <c r="X16" s="38">
        <v>1</v>
      </c>
    </row>
    <row r="17" spans="1:24">
      <c r="A17" s="32"/>
      <c r="B17" s="1"/>
      <c r="C17" s="1"/>
      <c r="D17" s="1"/>
      <c r="E17" s="1"/>
      <c r="F17" s="1"/>
      <c r="G17" s="35">
        <v>2</v>
      </c>
      <c r="H17" s="35" t="s">
        <v>5</v>
      </c>
      <c r="I17" s="35">
        <v>750</v>
      </c>
      <c r="J17" s="35">
        <v>15</v>
      </c>
      <c r="K17" s="35">
        <v>750</v>
      </c>
      <c r="L17" s="35">
        <v>3</v>
      </c>
      <c r="M17" s="9">
        <v>5</v>
      </c>
      <c r="N17" s="9" t="s">
        <v>184</v>
      </c>
      <c r="O17" s="9">
        <v>11</v>
      </c>
      <c r="P17" s="9">
        <v>80</v>
      </c>
      <c r="Q17" s="9">
        <v>550</v>
      </c>
      <c r="R17" s="9">
        <v>2</v>
      </c>
      <c r="S17" s="38">
        <v>5</v>
      </c>
      <c r="T17" s="38" t="s">
        <v>184</v>
      </c>
      <c r="U17" s="38">
        <v>5</v>
      </c>
      <c r="V17" s="38">
        <v>80</v>
      </c>
      <c r="W17" s="38">
        <v>250</v>
      </c>
      <c r="X17" s="38">
        <v>1</v>
      </c>
    </row>
    <row r="18" spans="1:24">
      <c r="A18" s="32"/>
      <c r="B18" s="1"/>
      <c r="C18" s="1"/>
      <c r="D18" s="1"/>
      <c r="E18" s="1"/>
      <c r="F18" s="1"/>
      <c r="G18" s="35">
        <v>2</v>
      </c>
      <c r="H18" s="35" t="s">
        <v>5</v>
      </c>
      <c r="I18" s="35">
        <v>700</v>
      </c>
      <c r="J18" s="35">
        <v>30</v>
      </c>
      <c r="K18" s="35">
        <v>700</v>
      </c>
      <c r="L18" s="35">
        <v>3</v>
      </c>
      <c r="M18" s="9">
        <v>5</v>
      </c>
      <c r="N18" s="9" t="s">
        <v>184</v>
      </c>
      <c r="O18" s="9">
        <v>10</v>
      </c>
      <c r="P18" s="9">
        <v>100</v>
      </c>
      <c r="Q18" s="9">
        <v>500</v>
      </c>
      <c r="R18" s="9">
        <v>2</v>
      </c>
      <c r="S18" s="38">
        <v>5</v>
      </c>
      <c r="T18" s="38" t="s">
        <v>184</v>
      </c>
      <c r="U18" s="38">
        <v>4</v>
      </c>
      <c r="V18" s="38">
        <v>100</v>
      </c>
      <c r="W18" s="38">
        <v>200</v>
      </c>
      <c r="X18" s="38">
        <v>1</v>
      </c>
    </row>
    <row r="19" spans="1:24">
      <c r="A19" s="32"/>
      <c r="B19" s="1"/>
      <c r="C19" s="1"/>
      <c r="D19" s="1"/>
      <c r="E19" s="1"/>
      <c r="F19" s="1"/>
      <c r="G19" s="35">
        <v>2</v>
      </c>
      <c r="H19" s="35" t="s">
        <v>5</v>
      </c>
      <c r="I19" s="35">
        <v>850</v>
      </c>
      <c r="J19" s="35">
        <v>25</v>
      </c>
      <c r="K19" s="35">
        <v>850</v>
      </c>
      <c r="L19" s="35">
        <v>3</v>
      </c>
      <c r="M19" s="9">
        <v>3</v>
      </c>
      <c r="N19" s="9" t="s">
        <v>4</v>
      </c>
      <c r="O19" s="9">
        <v>12000</v>
      </c>
      <c r="P19" s="9">
        <v>100</v>
      </c>
      <c r="Q19" s="9">
        <v>720</v>
      </c>
      <c r="R19" s="9">
        <v>2</v>
      </c>
      <c r="S19" s="38">
        <v>3</v>
      </c>
      <c r="T19" s="38" t="s">
        <v>4</v>
      </c>
      <c r="U19" s="38">
        <v>5000</v>
      </c>
      <c r="V19" s="38">
        <v>100</v>
      </c>
      <c r="W19" s="38">
        <v>300</v>
      </c>
      <c r="X19" s="38">
        <v>1</v>
      </c>
    </row>
    <row r="20" spans="1:24">
      <c r="A20" s="32"/>
      <c r="B20" s="1"/>
      <c r="C20" s="1"/>
      <c r="D20" s="1"/>
      <c r="E20" s="1"/>
      <c r="F20" s="1"/>
      <c r="G20" s="35">
        <v>2</v>
      </c>
      <c r="H20" s="35" t="s">
        <v>5</v>
      </c>
      <c r="I20" s="35">
        <v>800</v>
      </c>
      <c r="J20" s="35">
        <v>30</v>
      </c>
      <c r="K20" s="35">
        <v>800</v>
      </c>
      <c r="L20" s="35">
        <v>3</v>
      </c>
      <c r="M20" s="9">
        <v>3</v>
      </c>
      <c r="N20" s="9" t="s">
        <v>4</v>
      </c>
      <c r="O20" s="9">
        <v>11000</v>
      </c>
      <c r="P20" s="9">
        <v>80</v>
      </c>
      <c r="Q20" s="9">
        <v>660</v>
      </c>
      <c r="R20" s="9">
        <v>2</v>
      </c>
      <c r="S20" s="38">
        <v>3</v>
      </c>
      <c r="T20" s="38" t="s">
        <v>4</v>
      </c>
      <c r="U20" s="38">
        <v>4500</v>
      </c>
      <c r="V20" s="38">
        <v>80</v>
      </c>
      <c r="W20" s="38">
        <v>270</v>
      </c>
      <c r="X20" s="38">
        <v>1</v>
      </c>
    </row>
    <row r="21" spans="1:24">
      <c r="A21" s="32"/>
      <c r="B21" s="1"/>
      <c r="C21" s="1"/>
      <c r="D21" s="1"/>
      <c r="E21" s="1"/>
      <c r="F21" s="1"/>
      <c r="G21" s="35">
        <v>2</v>
      </c>
      <c r="H21" s="35" t="s">
        <v>5</v>
      </c>
      <c r="I21" s="35">
        <v>750</v>
      </c>
      <c r="J21" s="35">
        <v>35</v>
      </c>
      <c r="K21" s="35">
        <v>750</v>
      </c>
      <c r="L21" s="35">
        <v>3</v>
      </c>
      <c r="M21" s="9">
        <v>3</v>
      </c>
      <c r="N21" s="9" t="s">
        <v>4</v>
      </c>
      <c r="O21" s="9">
        <v>10000</v>
      </c>
      <c r="P21" s="9">
        <v>60</v>
      </c>
      <c r="Q21" s="9">
        <v>600</v>
      </c>
      <c r="R21" s="9">
        <v>2</v>
      </c>
      <c r="S21" s="38">
        <v>3</v>
      </c>
      <c r="T21" s="38" t="s">
        <v>4</v>
      </c>
      <c r="U21" s="38">
        <v>4000</v>
      </c>
      <c r="V21" s="38">
        <v>60</v>
      </c>
      <c r="W21" s="38">
        <v>240</v>
      </c>
      <c r="X21" s="38">
        <v>1</v>
      </c>
    </row>
    <row r="22" spans="1:24">
      <c r="A22" s="32"/>
      <c r="B22" s="1"/>
      <c r="C22" s="1"/>
      <c r="D22" s="1"/>
      <c r="E22" s="1"/>
      <c r="F22" s="1"/>
      <c r="G22" s="35">
        <v>2</v>
      </c>
      <c r="H22" s="35" t="s">
        <v>5</v>
      </c>
      <c r="I22" s="35">
        <v>700</v>
      </c>
      <c r="J22" s="35">
        <v>60</v>
      </c>
      <c r="K22" s="35">
        <v>700</v>
      </c>
      <c r="L22" s="35">
        <v>3</v>
      </c>
      <c r="M22" s="9">
        <v>3</v>
      </c>
      <c r="N22" s="9" t="s">
        <v>4</v>
      </c>
      <c r="O22" s="9">
        <v>9000</v>
      </c>
      <c r="P22" s="9">
        <v>50</v>
      </c>
      <c r="Q22" s="9">
        <v>540</v>
      </c>
      <c r="R22" s="9">
        <v>2</v>
      </c>
      <c r="S22" s="38">
        <v>3</v>
      </c>
      <c r="T22" s="38" t="s">
        <v>4</v>
      </c>
      <c r="U22" s="38">
        <v>3500</v>
      </c>
      <c r="V22" s="38">
        <v>50</v>
      </c>
      <c r="W22" s="38">
        <v>210</v>
      </c>
      <c r="X22" s="38">
        <v>1</v>
      </c>
    </row>
    <row r="23" spans="1:24">
      <c r="A23" s="32"/>
      <c r="B23" s="1"/>
      <c r="C23" s="1"/>
      <c r="D23" s="1"/>
      <c r="E23" s="1"/>
      <c r="F23" s="1"/>
      <c r="G23" s="35">
        <v>2</v>
      </c>
      <c r="H23" s="35" t="s">
        <v>5</v>
      </c>
      <c r="I23" s="35">
        <v>650</v>
      </c>
      <c r="J23" s="35">
        <v>80</v>
      </c>
      <c r="K23" s="35">
        <v>650</v>
      </c>
      <c r="L23" s="35">
        <v>3</v>
      </c>
      <c r="M23" s="9">
        <v>3</v>
      </c>
      <c r="N23" s="9" t="s">
        <v>4</v>
      </c>
      <c r="O23" s="9">
        <v>8000</v>
      </c>
      <c r="P23" s="9">
        <v>40</v>
      </c>
      <c r="Q23" s="9">
        <v>480</v>
      </c>
      <c r="R23" s="9">
        <v>2</v>
      </c>
      <c r="S23" s="38">
        <v>3</v>
      </c>
      <c r="T23" s="38" t="s">
        <v>4</v>
      </c>
      <c r="U23" s="38">
        <v>3000</v>
      </c>
      <c r="V23" s="38">
        <v>40</v>
      </c>
      <c r="W23" s="38">
        <v>180</v>
      </c>
      <c r="X23" s="38">
        <v>1</v>
      </c>
    </row>
    <row r="24" spans="1:24">
      <c r="A24" s="32"/>
      <c r="B24" s="1"/>
      <c r="C24" s="1"/>
      <c r="D24" s="1"/>
      <c r="E24" s="1"/>
      <c r="F24" s="1"/>
      <c r="G24" s="35">
        <v>2</v>
      </c>
      <c r="H24" s="35" t="s">
        <v>5</v>
      </c>
      <c r="I24" s="35">
        <v>600</v>
      </c>
      <c r="J24" s="35">
        <v>100</v>
      </c>
      <c r="K24" s="35">
        <v>600</v>
      </c>
      <c r="L24" s="35">
        <v>3</v>
      </c>
      <c r="M24" s="9">
        <v>3</v>
      </c>
      <c r="N24" s="9" t="s">
        <v>4</v>
      </c>
      <c r="O24" s="9">
        <v>7000</v>
      </c>
      <c r="P24" s="9">
        <v>30</v>
      </c>
      <c r="Q24" s="9">
        <v>420</v>
      </c>
      <c r="R24" s="9">
        <v>2</v>
      </c>
      <c r="S24" s="38">
        <v>3</v>
      </c>
      <c r="T24" s="38" t="s">
        <v>4</v>
      </c>
      <c r="U24" s="38">
        <v>2500</v>
      </c>
      <c r="V24" s="38">
        <v>30</v>
      </c>
      <c r="W24" s="38">
        <v>150</v>
      </c>
      <c r="X24" s="38">
        <v>1</v>
      </c>
    </row>
    <row r="25" spans="1:24">
      <c r="A25" s="1"/>
      <c r="B25" s="1"/>
      <c r="C25" s="1"/>
      <c r="D25" s="1"/>
      <c r="E25" s="1"/>
      <c r="F25" s="1"/>
      <c r="G25" s="35">
        <v>2</v>
      </c>
      <c r="H25" s="35" t="s">
        <v>5</v>
      </c>
      <c r="I25" s="35">
        <v>550</v>
      </c>
      <c r="J25" s="35">
        <v>120</v>
      </c>
      <c r="K25" s="35">
        <v>550</v>
      </c>
      <c r="L25" s="35">
        <v>3</v>
      </c>
      <c r="M25" s="9"/>
      <c r="N25" s="9"/>
      <c r="O25" s="9"/>
      <c r="P25" s="9"/>
      <c r="Q25" s="9"/>
      <c r="R25" s="9"/>
      <c r="S25" s="38"/>
      <c r="T25" s="38"/>
      <c r="U25" s="38"/>
      <c r="V25" s="38"/>
      <c r="W25" s="38"/>
      <c r="X25" s="38"/>
    </row>
    <row r="26" spans="1:24">
      <c r="A26" s="1"/>
      <c r="B26" s="1"/>
      <c r="C26" s="1"/>
      <c r="D26" s="1"/>
      <c r="E26" s="1"/>
      <c r="F26" s="1"/>
      <c r="G26" s="35">
        <v>2</v>
      </c>
      <c r="H26" s="35" t="s">
        <v>5</v>
      </c>
      <c r="I26" s="35">
        <v>500</v>
      </c>
      <c r="J26" s="35">
        <v>140</v>
      </c>
      <c r="K26" s="35">
        <v>500</v>
      </c>
      <c r="L26" s="35">
        <v>3</v>
      </c>
      <c r="M26" s="9"/>
      <c r="N26" s="9"/>
      <c r="O26" s="9"/>
      <c r="P26" s="9"/>
      <c r="Q26" s="9"/>
      <c r="R26" s="9"/>
      <c r="S26" s="38"/>
      <c r="T26" s="38"/>
      <c r="U26" s="38"/>
      <c r="V26" s="38"/>
      <c r="W26" s="38"/>
      <c r="X26" s="38"/>
    </row>
    <row r="27" spans="1:24">
      <c r="A27" s="1"/>
      <c r="B27" s="1"/>
      <c r="C27" s="1"/>
      <c r="D27" s="1"/>
      <c r="E27" s="1"/>
      <c r="F27" s="1"/>
      <c r="G27" s="35">
        <v>3</v>
      </c>
      <c r="H27" s="35" t="s">
        <v>4</v>
      </c>
      <c r="I27" s="35">
        <v>15000</v>
      </c>
      <c r="J27" s="35">
        <v>100</v>
      </c>
      <c r="K27" s="35">
        <v>900</v>
      </c>
      <c r="L27" s="35">
        <v>3</v>
      </c>
      <c r="M27" s="9"/>
      <c r="N27" s="9"/>
      <c r="O27" s="9"/>
      <c r="P27" s="9"/>
      <c r="Q27" s="9"/>
      <c r="R27" s="9"/>
      <c r="S27" s="38"/>
      <c r="T27" s="38"/>
      <c r="U27" s="38"/>
      <c r="V27" s="38"/>
      <c r="W27" s="38"/>
      <c r="X27" s="38"/>
    </row>
    <row r="28" spans="1:24">
      <c r="A28" s="1"/>
      <c r="B28" s="1"/>
      <c r="C28" s="1"/>
      <c r="D28" s="1"/>
      <c r="E28" s="1"/>
      <c r="F28" s="1"/>
      <c r="G28" s="35">
        <v>3</v>
      </c>
      <c r="H28" s="35" t="s">
        <v>4</v>
      </c>
      <c r="I28" s="35">
        <v>16000</v>
      </c>
      <c r="J28" s="35">
        <v>80</v>
      </c>
      <c r="K28" s="35">
        <v>960</v>
      </c>
      <c r="L28" s="35">
        <v>3</v>
      </c>
      <c r="M28" s="9"/>
      <c r="N28" s="9"/>
      <c r="O28" s="9"/>
      <c r="P28" s="9"/>
      <c r="Q28" s="9"/>
      <c r="R28" s="9"/>
      <c r="S28" s="38"/>
      <c r="T28" s="38"/>
      <c r="U28" s="38"/>
      <c r="V28" s="38"/>
      <c r="W28" s="38"/>
      <c r="X28" s="38"/>
    </row>
    <row r="29" spans="1:24">
      <c r="A29" s="1"/>
      <c r="B29" s="1"/>
      <c r="C29" s="1"/>
      <c r="D29" s="1"/>
      <c r="E29" s="1"/>
      <c r="F29" s="1"/>
      <c r="G29" s="35">
        <v>3</v>
      </c>
      <c r="H29" s="35" t="s">
        <v>4</v>
      </c>
      <c r="I29" s="35">
        <v>17000</v>
      </c>
      <c r="J29" s="35">
        <v>60</v>
      </c>
      <c r="K29" s="35">
        <v>1020</v>
      </c>
      <c r="L29" s="35">
        <v>3</v>
      </c>
      <c r="M29" s="9"/>
      <c r="N29" s="9"/>
      <c r="O29" s="9"/>
      <c r="P29" s="9"/>
      <c r="Q29" s="9"/>
      <c r="R29" s="9"/>
      <c r="S29" s="38"/>
      <c r="T29" s="38"/>
      <c r="U29" s="38"/>
      <c r="V29" s="38"/>
      <c r="W29" s="38"/>
      <c r="X29" s="38"/>
    </row>
    <row r="30" spans="1:24">
      <c r="A30" s="1"/>
      <c r="B30" s="1"/>
      <c r="C30" s="1"/>
      <c r="D30" s="1"/>
      <c r="E30" s="1"/>
      <c r="F30" s="1"/>
      <c r="G30" s="35">
        <v>3</v>
      </c>
      <c r="H30" s="35" t="s">
        <v>4</v>
      </c>
      <c r="I30" s="35">
        <v>18000</v>
      </c>
      <c r="J30" s="35">
        <v>50</v>
      </c>
      <c r="K30" s="35">
        <v>1080</v>
      </c>
      <c r="L30" s="35">
        <v>3</v>
      </c>
      <c r="M30" s="9"/>
      <c r="N30" s="9"/>
      <c r="O30" s="9"/>
      <c r="P30" s="9"/>
      <c r="Q30" s="9"/>
      <c r="R30" s="9"/>
      <c r="S30" s="38"/>
      <c r="T30" s="38"/>
      <c r="U30" s="38"/>
      <c r="V30" s="38"/>
      <c r="W30" s="38"/>
      <c r="X30" s="38"/>
    </row>
    <row r="31" spans="1:24">
      <c r="A31" s="1"/>
      <c r="B31" s="1"/>
      <c r="C31" s="1"/>
      <c r="D31" s="1"/>
      <c r="E31" s="1"/>
      <c r="F31" s="1"/>
      <c r="G31" s="35">
        <v>3</v>
      </c>
      <c r="H31" s="35" t="s">
        <v>4</v>
      </c>
      <c r="I31" s="35">
        <v>19000</v>
      </c>
      <c r="J31" s="35">
        <v>40</v>
      </c>
      <c r="K31" s="35">
        <v>1140</v>
      </c>
      <c r="L31" s="35">
        <v>3</v>
      </c>
      <c r="M31" s="9"/>
      <c r="N31" s="9"/>
      <c r="O31" s="9"/>
      <c r="P31" s="9"/>
      <c r="Q31" s="9"/>
      <c r="R31" s="9"/>
      <c r="S31" s="38"/>
      <c r="T31" s="38"/>
      <c r="U31" s="38"/>
      <c r="V31" s="38"/>
      <c r="W31" s="38"/>
      <c r="X31" s="38"/>
    </row>
    <row r="32" spans="1:24">
      <c r="A32" s="1"/>
      <c r="B32" s="1"/>
      <c r="C32" s="1"/>
      <c r="D32" s="1"/>
      <c r="E32" s="1"/>
      <c r="F32" s="1"/>
      <c r="G32" s="35">
        <v>3</v>
      </c>
      <c r="H32" s="35" t="s">
        <v>4</v>
      </c>
      <c r="I32" s="35">
        <v>20000</v>
      </c>
      <c r="J32" s="35">
        <v>30</v>
      </c>
      <c r="K32" s="35">
        <v>1200</v>
      </c>
      <c r="L32" s="35">
        <v>3</v>
      </c>
      <c r="M32" s="9"/>
      <c r="N32" s="9"/>
      <c r="O32" s="9"/>
      <c r="P32" s="9"/>
      <c r="Q32" s="9"/>
      <c r="R32" s="9"/>
      <c r="S32" s="38"/>
      <c r="T32" s="38"/>
      <c r="U32" s="38"/>
      <c r="V32" s="38"/>
      <c r="W32" s="38"/>
      <c r="X32" s="38"/>
    </row>
    <row r="33" spans="1:24">
      <c r="A33" s="1"/>
      <c r="B33" s="1"/>
      <c r="C33" s="1"/>
      <c r="D33" s="1"/>
      <c r="E33" s="1"/>
      <c r="F33" s="1"/>
      <c r="G33" s="35">
        <v>5</v>
      </c>
      <c r="H33" s="35" t="s">
        <v>182</v>
      </c>
      <c r="I33" s="35">
        <v>10</v>
      </c>
      <c r="J33" s="35">
        <v>60</v>
      </c>
      <c r="K33" s="35">
        <v>1000</v>
      </c>
      <c r="L33" s="35">
        <v>3</v>
      </c>
      <c r="M33" s="9"/>
      <c r="N33" s="9"/>
      <c r="O33" s="9"/>
      <c r="P33" s="9"/>
      <c r="Q33" s="9"/>
      <c r="R33" s="9"/>
      <c r="S33" s="38"/>
      <c r="T33" s="38"/>
      <c r="U33" s="38"/>
      <c r="V33" s="38"/>
      <c r="W33" s="38"/>
      <c r="X33" s="38"/>
    </row>
    <row r="34" spans="1:24">
      <c r="A34" s="1"/>
      <c r="B34" s="1"/>
      <c r="C34" s="1"/>
      <c r="D34" s="1"/>
      <c r="E34" s="1"/>
      <c r="F34" s="1"/>
      <c r="G34" s="35">
        <v>5</v>
      </c>
      <c r="H34" s="35" t="s">
        <v>182</v>
      </c>
      <c r="I34" s="35">
        <v>9</v>
      </c>
      <c r="J34" s="35">
        <v>80</v>
      </c>
      <c r="K34" s="35">
        <v>900</v>
      </c>
      <c r="L34" s="35">
        <v>3</v>
      </c>
      <c r="M34" s="9"/>
      <c r="N34" s="9"/>
      <c r="O34" s="9"/>
      <c r="P34" s="9"/>
      <c r="Q34" s="9"/>
      <c r="R34" s="9"/>
      <c r="S34" s="38"/>
      <c r="T34" s="38"/>
      <c r="U34" s="38"/>
      <c r="V34" s="38"/>
      <c r="W34" s="38"/>
      <c r="X34" s="38"/>
    </row>
    <row r="35" spans="1:24">
      <c r="A35" s="1"/>
      <c r="B35" s="1"/>
      <c r="C35" s="1"/>
      <c r="D35" s="1"/>
      <c r="E35" s="1"/>
      <c r="F35" s="1"/>
      <c r="G35" s="35">
        <v>5</v>
      </c>
      <c r="H35" s="35" t="s">
        <v>182</v>
      </c>
      <c r="I35" s="35">
        <v>8</v>
      </c>
      <c r="J35" s="35">
        <v>100</v>
      </c>
      <c r="K35" s="35">
        <v>800</v>
      </c>
      <c r="L35" s="35">
        <v>3</v>
      </c>
      <c r="M35" s="9"/>
      <c r="N35" s="9"/>
      <c r="O35" s="9"/>
      <c r="P35" s="9"/>
      <c r="Q35" s="9"/>
      <c r="R35" s="9"/>
      <c r="S35" s="38"/>
      <c r="T35" s="38"/>
      <c r="U35" s="38"/>
      <c r="V35" s="38"/>
      <c r="W35" s="38"/>
      <c r="X35" s="38"/>
    </row>
    <row r="36" spans="1:24">
      <c r="A36" s="1"/>
      <c r="B36" s="1"/>
      <c r="C36" s="1"/>
      <c r="D36" s="1"/>
      <c r="E36" s="1"/>
      <c r="F36" s="1"/>
      <c r="G36" s="35">
        <v>5</v>
      </c>
      <c r="H36" s="35" t="s">
        <v>183</v>
      </c>
      <c r="I36" s="35">
        <v>20</v>
      </c>
      <c r="J36" s="35">
        <v>20</v>
      </c>
      <c r="K36" s="35">
        <v>1000</v>
      </c>
      <c r="L36" s="35">
        <v>3</v>
      </c>
      <c r="M36" s="9"/>
      <c r="N36" s="9"/>
      <c r="O36" s="9"/>
      <c r="P36" s="9"/>
      <c r="Q36" s="9"/>
      <c r="R36" s="9"/>
      <c r="S36" s="38"/>
      <c r="T36" s="38"/>
      <c r="U36" s="38"/>
      <c r="V36" s="38"/>
      <c r="W36" s="38"/>
      <c r="X36" s="38"/>
    </row>
    <row r="37" spans="1:24">
      <c r="A37" s="1"/>
      <c r="B37" s="1"/>
      <c r="C37" s="1"/>
      <c r="D37" s="1"/>
      <c r="E37" s="1"/>
      <c r="F37" s="1"/>
      <c r="G37" s="35">
        <v>5</v>
      </c>
      <c r="H37" s="35" t="s">
        <v>183</v>
      </c>
      <c r="I37" s="35">
        <v>18</v>
      </c>
      <c r="J37" s="35">
        <v>40</v>
      </c>
      <c r="K37" s="35">
        <v>900</v>
      </c>
      <c r="L37" s="35">
        <v>3</v>
      </c>
      <c r="M37" s="9"/>
      <c r="N37" s="9"/>
      <c r="O37" s="9"/>
      <c r="P37" s="9"/>
      <c r="Q37" s="9"/>
      <c r="R37" s="9"/>
      <c r="S37" s="38"/>
      <c r="T37" s="38"/>
      <c r="U37" s="38"/>
      <c r="V37" s="38"/>
      <c r="W37" s="38"/>
      <c r="X37" s="38"/>
    </row>
    <row r="38" spans="1:24">
      <c r="A38" s="1"/>
      <c r="B38" s="1"/>
      <c r="C38" s="1"/>
      <c r="D38" s="1"/>
      <c r="E38" s="1"/>
      <c r="F38" s="1"/>
      <c r="G38" s="35">
        <v>5</v>
      </c>
      <c r="H38" s="35" t="s">
        <v>183</v>
      </c>
      <c r="I38" s="35">
        <v>17</v>
      </c>
      <c r="J38" s="35">
        <v>60</v>
      </c>
      <c r="K38" s="35">
        <v>850</v>
      </c>
      <c r="L38" s="35">
        <v>3</v>
      </c>
      <c r="M38" s="9"/>
      <c r="N38" s="9"/>
      <c r="O38" s="9"/>
      <c r="P38" s="9"/>
      <c r="Q38" s="9"/>
      <c r="R38" s="9"/>
      <c r="S38" s="38"/>
      <c r="T38" s="38"/>
      <c r="U38" s="38"/>
      <c r="V38" s="38"/>
      <c r="W38" s="38"/>
      <c r="X38" s="38"/>
    </row>
    <row r="39" spans="1:24">
      <c r="A39" s="1"/>
      <c r="B39" s="1"/>
      <c r="C39" s="1"/>
      <c r="D39" s="1"/>
      <c r="E39" s="1"/>
      <c r="F39" s="1"/>
      <c r="G39" s="35">
        <v>5</v>
      </c>
      <c r="H39" s="35" t="s">
        <v>183</v>
      </c>
      <c r="I39" s="35">
        <v>16</v>
      </c>
      <c r="J39" s="35">
        <v>80</v>
      </c>
      <c r="K39" s="35">
        <v>800</v>
      </c>
      <c r="L39" s="35">
        <v>3</v>
      </c>
      <c r="M39" s="9"/>
      <c r="N39" s="9"/>
      <c r="O39" s="9"/>
      <c r="P39" s="9"/>
      <c r="Q39" s="9"/>
      <c r="R39" s="9"/>
      <c r="S39" s="38"/>
      <c r="T39" s="38"/>
      <c r="U39" s="38"/>
      <c r="V39" s="38"/>
      <c r="W39" s="38"/>
      <c r="X39" s="38"/>
    </row>
    <row r="40" spans="1:24">
      <c r="A40" s="1"/>
      <c r="B40" s="1"/>
      <c r="C40" s="1"/>
      <c r="D40" s="1"/>
      <c r="E40" s="1"/>
      <c r="F40" s="1"/>
      <c r="G40" s="35">
        <v>5</v>
      </c>
      <c r="H40" s="35" t="s">
        <v>183</v>
      </c>
      <c r="I40" s="35">
        <v>15</v>
      </c>
      <c r="J40" s="35">
        <v>100</v>
      </c>
      <c r="K40" s="35">
        <v>750</v>
      </c>
      <c r="L40" s="35">
        <v>3</v>
      </c>
      <c r="M40" s="9"/>
      <c r="N40" s="9"/>
      <c r="O40" s="9"/>
      <c r="P40" s="9"/>
      <c r="Q40" s="9"/>
      <c r="R40" s="9"/>
      <c r="S40" s="38"/>
      <c r="T40" s="38"/>
      <c r="U40" s="38"/>
      <c r="V40" s="38"/>
      <c r="W40" s="38"/>
      <c r="X40" s="38"/>
    </row>
    <row r="41" spans="1:24">
      <c r="A41" s="1"/>
      <c r="B41" s="1"/>
      <c r="C41" s="1"/>
      <c r="D41" s="1"/>
      <c r="E41" s="1"/>
      <c r="F41" s="1"/>
      <c r="G41" s="35">
        <v>5</v>
      </c>
      <c r="H41" s="35" t="s">
        <v>184</v>
      </c>
      <c r="I41" s="35">
        <v>20</v>
      </c>
      <c r="J41" s="35">
        <v>20</v>
      </c>
      <c r="K41" s="35">
        <v>1000</v>
      </c>
      <c r="L41" s="35">
        <v>3</v>
      </c>
      <c r="M41" s="9"/>
      <c r="N41" s="9"/>
      <c r="O41" s="9"/>
      <c r="P41" s="9"/>
      <c r="Q41" s="9"/>
      <c r="R41" s="9"/>
      <c r="S41" s="38"/>
      <c r="T41" s="38"/>
      <c r="U41" s="38"/>
      <c r="V41" s="38"/>
      <c r="W41" s="38"/>
      <c r="X41" s="38"/>
    </row>
    <row r="42" spans="1:24">
      <c r="A42" s="1"/>
      <c r="B42" s="1"/>
      <c r="C42" s="1"/>
      <c r="D42" s="1"/>
      <c r="E42" s="1"/>
      <c r="F42" s="1"/>
      <c r="G42" s="35">
        <v>5</v>
      </c>
      <c r="H42" s="35" t="s">
        <v>184</v>
      </c>
      <c r="I42" s="35">
        <v>18</v>
      </c>
      <c r="J42" s="35">
        <v>40</v>
      </c>
      <c r="K42" s="35">
        <v>900</v>
      </c>
      <c r="L42" s="35">
        <v>3</v>
      </c>
      <c r="M42" s="9"/>
      <c r="N42" s="9"/>
      <c r="O42" s="9"/>
      <c r="P42" s="9"/>
      <c r="Q42" s="9"/>
      <c r="R42" s="9"/>
      <c r="S42" s="38"/>
      <c r="T42" s="38"/>
      <c r="U42" s="38"/>
      <c r="V42" s="38"/>
      <c r="W42" s="38"/>
      <c r="X42" s="38"/>
    </row>
    <row r="43" spans="1:24">
      <c r="A43" s="1"/>
      <c r="B43" s="1"/>
      <c r="C43" s="1"/>
      <c r="D43" s="1"/>
      <c r="E43" s="1"/>
      <c r="F43" s="1"/>
      <c r="G43" s="35">
        <v>5</v>
      </c>
      <c r="H43" s="35" t="s">
        <v>184</v>
      </c>
      <c r="I43" s="35">
        <v>17</v>
      </c>
      <c r="J43" s="35">
        <v>60</v>
      </c>
      <c r="K43" s="35">
        <v>850</v>
      </c>
      <c r="L43" s="35">
        <v>3</v>
      </c>
      <c r="M43" s="9"/>
      <c r="N43" s="9"/>
      <c r="O43" s="9"/>
      <c r="P43" s="9"/>
      <c r="Q43" s="9"/>
      <c r="R43" s="9"/>
      <c r="S43" s="38"/>
      <c r="T43" s="38"/>
      <c r="U43" s="38"/>
      <c r="V43" s="38"/>
      <c r="W43" s="38"/>
      <c r="X43" s="38"/>
    </row>
    <row r="44" spans="1:24">
      <c r="A44" s="1"/>
      <c r="B44" s="1"/>
      <c r="C44" s="1"/>
      <c r="D44" s="1"/>
      <c r="E44" s="1"/>
      <c r="F44" s="1"/>
      <c r="G44" s="35">
        <v>5</v>
      </c>
      <c r="H44" s="35" t="s">
        <v>184</v>
      </c>
      <c r="I44" s="35">
        <v>16</v>
      </c>
      <c r="J44" s="35">
        <v>80</v>
      </c>
      <c r="K44" s="35">
        <v>800</v>
      </c>
      <c r="L44" s="35">
        <v>3</v>
      </c>
      <c r="M44" s="9"/>
      <c r="N44" s="9"/>
      <c r="O44" s="9"/>
      <c r="P44" s="9"/>
      <c r="Q44" s="9"/>
      <c r="R44" s="9"/>
      <c r="S44" s="38"/>
      <c r="T44" s="38"/>
      <c r="U44" s="38"/>
      <c r="V44" s="38"/>
      <c r="W44" s="38"/>
      <c r="X44" s="38"/>
    </row>
    <row r="45" spans="1:24">
      <c r="A45" s="1"/>
      <c r="B45" s="1"/>
      <c r="C45" s="1"/>
      <c r="D45" s="1"/>
      <c r="E45" s="1"/>
      <c r="F45" s="1"/>
      <c r="G45" s="35">
        <v>5</v>
      </c>
      <c r="H45" s="35" t="s">
        <v>184</v>
      </c>
      <c r="I45" s="35">
        <v>15</v>
      </c>
      <c r="J45" s="35">
        <v>100</v>
      </c>
      <c r="K45" s="35">
        <v>750</v>
      </c>
      <c r="L45" s="35">
        <v>3</v>
      </c>
      <c r="M45" s="9"/>
      <c r="N45" s="9"/>
      <c r="O45" s="9"/>
      <c r="P45" s="9"/>
      <c r="Q45" s="9"/>
      <c r="R45" s="9"/>
      <c r="S45" s="38"/>
      <c r="T45" s="38"/>
      <c r="U45" s="38"/>
      <c r="V45" s="38"/>
      <c r="W45" s="38"/>
      <c r="X45" s="38"/>
    </row>
  </sheetData>
  <mergeCells count="4">
    <mergeCell ref="A1:F1"/>
    <mergeCell ref="G1:L1"/>
    <mergeCell ref="M1:R1"/>
    <mergeCell ref="S1:X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9D40-B2F6-1B40-97C8-5B1ABDFADBF2}">
  <dimension ref="A1:W41"/>
  <sheetViews>
    <sheetView zoomScale="110" workbookViewId="0">
      <selection activeCell="F51" sqref="F51"/>
    </sheetView>
  </sheetViews>
  <sheetFormatPr baseColWidth="10" defaultRowHeight="19"/>
  <cols>
    <col min="6" max="6" width="16.42578125" customWidth="1"/>
  </cols>
  <sheetData>
    <row r="1" spans="1:23">
      <c r="A1" t="s">
        <v>7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N1" s="9" t="s">
        <v>54</v>
      </c>
      <c r="O1" s="9">
        <v>1</v>
      </c>
      <c r="P1" s="9">
        <v>2</v>
      </c>
      <c r="Q1" s="9">
        <v>3</v>
      </c>
      <c r="R1" s="9">
        <v>4</v>
      </c>
      <c r="S1" s="9">
        <v>5</v>
      </c>
      <c r="T1" s="9">
        <v>6</v>
      </c>
      <c r="U1" s="9">
        <v>7</v>
      </c>
      <c r="V1" s="9">
        <v>8</v>
      </c>
      <c r="W1" s="9">
        <v>9</v>
      </c>
    </row>
    <row r="2" spans="1:23">
      <c r="A2" t="s">
        <v>8</v>
      </c>
      <c r="B2">
        <v>3</v>
      </c>
      <c r="D2" s="8"/>
      <c r="E2" s="8"/>
      <c r="F2" s="8"/>
      <c r="G2" s="8"/>
      <c r="H2" s="8"/>
      <c r="I2" s="8"/>
      <c r="J2" s="8"/>
      <c r="K2" s="8"/>
      <c r="L2" s="8"/>
      <c r="N2" s="9" t="s">
        <v>57</v>
      </c>
      <c r="O2" s="9"/>
      <c r="P2" s="9"/>
      <c r="Q2" s="9"/>
      <c r="R2" s="9"/>
      <c r="S2" s="9"/>
      <c r="T2" s="9"/>
      <c r="U2" s="9"/>
      <c r="V2" s="9"/>
      <c r="W2" s="9"/>
    </row>
    <row r="3" spans="1:23">
      <c r="A3" t="s">
        <v>4</v>
      </c>
      <c r="B3">
        <v>2</v>
      </c>
      <c r="N3" s="9" t="s">
        <v>56</v>
      </c>
      <c r="O3" s="9"/>
      <c r="P3" s="9"/>
      <c r="Q3" s="9"/>
      <c r="R3" s="9"/>
      <c r="S3" s="9"/>
      <c r="T3" s="9"/>
      <c r="U3" s="9"/>
      <c r="V3" s="9"/>
      <c r="W3" s="9"/>
    </row>
    <row r="4" spans="1:23">
      <c r="A4" t="s">
        <v>6</v>
      </c>
      <c r="B4">
        <v>2</v>
      </c>
      <c r="N4" s="9" t="s">
        <v>55</v>
      </c>
      <c r="O4" s="9"/>
      <c r="P4" s="9"/>
      <c r="Q4" s="9"/>
      <c r="R4" s="9"/>
      <c r="S4" s="9"/>
      <c r="T4" s="9"/>
      <c r="U4" s="9"/>
      <c r="V4" s="9"/>
      <c r="W4" s="9"/>
    </row>
    <row r="5" spans="1:23">
      <c r="A5" t="s">
        <v>5</v>
      </c>
      <c r="B5">
        <v>1</v>
      </c>
      <c r="N5" s="43" t="s">
        <v>61</v>
      </c>
      <c r="O5" s="43"/>
      <c r="P5" s="43"/>
      <c r="Q5" s="43"/>
      <c r="R5" s="43"/>
      <c r="S5" s="43"/>
      <c r="T5" s="43"/>
      <c r="U5" s="43"/>
      <c r="V5" s="43"/>
      <c r="W5" s="43"/>
    </row>
    <row r="7" spans="1:23">
      <c r="P7" s="10" t="s">
        <v>58</v>
      </c>
      <c r="Q7" s="10" t="s">
        <v>60</v>
      </c>
    </row>
    <row r="8" spans="1:23">
      <c r="P8" s="10" t="s">
        <v>59</v>
      </c>
      <c r="Q8" s="10"/>
    </row>
    <row r="10" spans="1:23">
      <c r="A10" s="41" t="s">
        <v>0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23">
      <c r="A11" s="5" t="s">
        <v>1</v>
      </c>
      <c r="B11" s="5" t="s">
        <v>2</v>
      </c>
      <c r="C11" s="5" t="s">
        <v>9</v>
      </c>
      <c r="D11" s="2" t="s">
        <v>3</v>
      </c>
      <c r="E11" s="2" t="s">
        <v>2</v>
      </c>
      <c r="F11" s="2" t="s">
        <v>9</v>
      </c>
      <c r="G11" s="4" t="s">
        <v>12</v>
      </c>
      <c r="H11" s="4" t="s">
        <v>2</v>
      </c>
      <c r="I11" s="4" t="s">
        <v>9</v>
      </c>
      <c r="J11" s="3" t="s">
        <v>5</v>
      </c>
      <c r="K11" s="3" t="s">
        <v>2</v>
      </c>
      <c r="L11" s="3" t="s">
        <v>9</v>
      </c>
      <c r="M11" s="6" t="s">
        <v>6</v>
      </c>
      <c r="N11" s="6" t="s">
        <v>2</v>
      </c>
      <c r="O11" s="6" t="s">
        <v>9</v>
      </c>
      <c r="P11" s="1" t="s">
        <v>4</v>
      </c>
      <c r="Q11" s="1" t="s">
        <v>2</v>
      </c>
      <c r="R11" s="1" t="s">
        <v>9</v>
      </c>
    </row>
    <row r="12" spans="1:23">
      <c r="A12" s="5" t="s">
        <v>13</v>
      </c>
      <c r="B12" s="5"/>
      <c r="C12" s="5"/>
      <c r="D12" s="2" t="s">
        <v>20</v>
      </c>
      <c r="E12" s="2"/>
      <c r="F12" s="2"/>
      <c r="G12" s="4" t="s">
        <v>25</v>
      </c>
      <c r="H12" s="4"/>
      <c r="I12" s="4"/>
      <c r="J12" s="3" t="s">
        <v>26</v>
      </c>
      <c r="K12" s="3"/>
      <c r="L12" s="3"/>
      <c r="M12" s="6" t="s">
        <v>27</v>
      </c>
      <c r="N12" s="6"/>
      <c r="O12" s="6"/>
      <c r="P12" s="1" t="s">
        <v>29</v>
      </c>
      <c r="Q12" s="1"/>
      <c r="R12" s="1"/>
    </row>
    <row r="13" spans="1:23">
      <c r="A13" s="5" t="s">
        <v>14</v>
      </c>
      <c r="B13" s="5"/>
      <c r="C13" s="5"/>
      <c r="D13" s="2" t="s">
        <v>21</v>
      </c>
      <c r="E13" s="2"/>
      <c r="F13" s="2"/>
      <c r="G13" s="4"/>
      <c r="H13" s="4"/>
      <c r="I13" s="4"/>
      <c r="J13" s="3"/>
      <c r="K13" s="3"/>
      <c r="L13" s="3"/>
      <c r="M13" s="6" t="s">
        <v>35</v>
      </c>
      <c r="N13" s="6"/>
      <c r="O13" s="6"/>
      <c r="P13" s="1" t="s">
        <v>30</v>
      </c>
      <c r="Q13" s="1"/>
      <c r="R13" s="1"/>
    </row>
    <row r="14" spans="1:23">
      <c r="A14" s="7" t="s">
        <v>18</v>
      </c>
      <c r="B14" s="5"/>
      <c r="C14" s="5"/>
      <c r="D14" s="2" t="s">
        <v>22</v>
      </c>
      <c r="E14" s="2"/>
      <c r="F14" s="2"/>
      <c r="G14" s="4"/>
      <c r="H14" s="4"/>
      <c r="I14" s="4"/>
      <c r="J14" s="3"/>
      <c r="K14" s="3"/>
      <c r="L14" s="3"/>
      <c r="M14" s="6" t="s">
        <v>36</v>
      </c>
      <c r="N14" s="6"/>
      <c r="O14" s="6"/>
      <c r="P14" s="1" t="s">
        <v>31</v>
      </c>
      <c r="Q14" s="1"/>
      <c r="R14" s="1"/>
    </row>
    <row r="15" spans="1:23">
      <c r="A15" s="5" t="s">
        <v>15</v>
      </c>
      <c r="B15" s="5"/>
      <c r="C15" s="5"/>
      <c r="D15" s="2" t="s">
        <v>23</v>
      </c>
      <c r="E15" s="2"/>
      <c r="F15" s="2"/>
      <c r="G15" s="4"/>
      <c r="H15" s="4"/>
      <c r="I15" s="4"/>
      <c r="J15" s="3"/>
      <c r="K15" s="3"/>
      <c r="L15" s="3"/>
      <c r="M15" s="6" t="s">
        <v>37</v>
      </c>
      <c r="N15" s="6"/>
      <c r="O15" s="6"/>
      <c r="P15" s="1" t="s">
        <v>32</v>
      </c>
      <c r="Q15" s="1"/>
      <c r="R15" s="1"/>
    </row>
    <row r="16" spans="1:23">
      <c r="A16" s="5" t="s">
        <v>19</v>
      </c>
      <c r="B16" s="5"/>
      <c r="C16" s="5"/>
      <c r="D16" s="2" t="s">
        <v>24</v>
      </c>
      <c r="E16" s="2"/>
      <c r="F16" s="2"/>
      <c r="G16" s="4"/>
      <c r="H16" s="4"/>
      <c r="I16" s="4"/>
      <c r="J16" s="3"/>
      <c r="K16" s="3"/>
      <c r="L16" s="3"/>
      <c r="M16" s="6" t="s">
        <v>38</v>
      </c>
      <c r="N16" s="6"/>
      <c r="O16" s="6"/>
      <c r="P16" s="1" t="s">
        <v>33</v>
      </c>
      <c r="Q16" s="1"/>
      <c r="R16" s="1"/>
    </row>
    <row r="17" spans="1:18">
      <c r="A17" s="5" t="s">
        <v>16</v>
      </c>
      <c r="B17" s="5"/>
      <c r="C17" s="5"/>
      <c r="D17" s="2"/>
      <c r="E17" s="2"/>
      <c r="F17" s="2"/>
      <c r="G17" s="4"/>
      <c r="H17" s="4"/>
      <c r="I17" s="4"/>
      <c r="J17" s="3"/>
      <c r="K17" s="3"/>
      <c r="L17" s="3"/>
      <c r="M17" s="6" t="s">
        <v>39</v>
      </c>
      <c r="N17" s="6"/>
      <c r="O17" s="6"/>
      <c r="P17" s="1" t="s">
        <v>34</v>
      </c>
      <c r="Q17" s="1"/>
      <c r="R17" s="1"/>
    </row>
    <row r="18" spans="1:18">
      <c r="A18" s="5" t="s">
        <v>17</v>
      </c>
      <c r="B18" s="5"/>
      <c r="C18" s="5"/>
      <c r="D18" s="2"/>
      <c r="E18" s="2"/>
      <c r="F18" s="2"/>
      <c r="G18" s="4"/>
      <c r="H18" s="4"/>
      <c r="I18" s="4"/>
      <c r="J18" s="3"/>
      <c r="K18" s="3"/>
      <c r="L18" s="3"/>
      <c r="M18" s="6" t="s">
        <v>28</v>
      </c>
      <c r="N18" s="6"/>
      <c r="O18" s="6"/>
      <c r="P18" s="1"/>
      <c r="Q18" s="1"/>
      <c r="R18" s="1"/>
    </row>
    <row r="19" spans="1:18">
      <c r="A19" s="5"/>
      <c r="B19" s="5"/>
      <c r="C19" s="5"/>
      <c r="D19" s="2"/>
      <c r="E19" s="2"/>
      <c r="F19" s="2"/>
      <c r="G19" s="4"/>
      <c r="H19" s="4"/>
      <c r="I19" s="4"/>
      <c r="J19" s="3"/>
      <c r="K19" s="3"/>
      <c r="L19" s="3"/>
      <c r="M19" s="6" t="s">
        <v>40</v>
      </c>
      <c r="N19" s="6"/>
      <c r="O19" s="6"/>
      <c r="P19" s="1"/>
      <c r="Q19" s="1"/>
      <c r="R19" s="1"/>
    </row>
    <row r="20" spans="1:18">
      <c r="A20" s="5"/>
      <c r="B20" s="5"/>
      <c r="C20" s="5"/>
      <c r="D20" s="2"/>
      <c r="E20" s="2"/>
      <c r="F20" s="2"/>
      <c r="G20" s="4"/>
      <c r="H20" s="4"/>
      <c r="I20" s="4"/>
      <c r="J20" s="3"/>
      <c r="K20" s="3"/>
      <c r="L20" s="3"/>
      <c r="M20" s="6" t="s">
        <v>41</v>
      </c>
      <c r="N20" s="6"/>
      <c r="O20" s="6"/>
      <c r="P20" s="1"/>
      <c r="Q20" s="1"/>
      <c r="R20" s="1"/>
    </row>
    <row r="21" spans="1:18">
      <c r="A21" s="5"/>
      <c r="B21" s="5"/>
      <c r="C21" s="5"/>
      <c r="D21" s="2"/>
      <c r="E21" s="2"/>
      <c r="F21" s="2"/>
      <c r="G21" s="4"/>
      <c r="H21" s="4"/>
      <c r="I21" s="4"/>
      <c r="J21" s="3"/>
      <c r="K21" s="3"/>
      <c r="L21" s="3"/>
      <c r="M21" s="6" t="s">
        <v>42</v>
      </c>
      <c r="N21" s="6"/>
      <c r="O21" s="6"/>
      <c r="P21" s="1"/>
      <c r="Q21" s="1"/>
      <c r="R21" s="1"/>
    </row>
    <row r="22" spans="1:18">
      <c r="A22" s="5"/>
      <c r="B22" s="5"/>
      <c r="C22" s="5"/>
      <c r="D22" s="2"/>
      <c r="E22" s="2"/>
      <c r="F22" s="2"/>
      <c r="G22" s="4"/>
      <c r="H22" s="4"/>
      <c r="I22" s="4"/>
      <c r="J22" s="3"/>
      <c r="K22" s="3"/>
      <c r="L22" s="3"/>
      <c r="M22" s="6" t="s">
        <v>43</v>
      </c>
      <c r="N22" s="6"/>
      <c r="O22" s="6"/>
      <c r="P22" s="1"/>
      <c r="Q22" s="1"/>
      <c r="R22" s="1"/>
    </row>
    <row r="23" spans="1:18">
      <c r="A23" s="5"/>
      <c r="B23" s="5"/>
      <c r="C23" s="5"/>
      <c r="D23" s="2"/>
      <c r="E23" s="2"/>
      <c r="F23" s="2"/>
      <c r="G23" s="4"/>
      <c r="H23" s="4"/>
      <c r="I23" s="4"/>
      <c r="J23" s="3"/>
      <c r="K23" s="3"/>
      <c r="L23" s="3"/>
      <c r="M23" s="6" t="s">
        <v>44</v>
      </c>
      <c r="N23" s="6"/>
      <c r="O23" s="6"/>
      <c r="P23" s="1"/>
      <c r="Q23" s="1"/>
      <c r="R23" s="1"/>
    </row>
    <row r="24" spans="1:18">
      <c r="A24" s="5"/>
      <c r="B24" s="5"/>
      <c r="C24" s="5"/>
      <c r="D24" s="2"/>
      <c r="E24" s="2"/>
      <c r="F24" s="2"/>
      <c r="G24" s="4"/>
      <c r="H24" s="4"/>
      <c r="I24" s="4"/>
      <c r="J24" s="3"/>
      <c r="K24" s="3"/>
      <c r="L24" s="3"/>
      <c r="M24" s="6"/>
      <c r="N24" s="6"/>
      <c r="O24" s="6"/>
      <c r="P24" s="1"/>
      <c r="Q24" s="1"/>
      <c r="R24" s="1"/>
    </row>
    <row r="25" spans="1:18">
      <c r="A25" s="5"/>
      <c r="B25" s="5"/>
      <c r="C25" s="5"/>
      <c r="D25" s="2"/>
      <c r="E25" s="2"/>
      <c r="F25" s="2"/>
      <c r="G25" s="4"/>
      <c r="H25" s="4"/>
      <c r="I25" s="4"/>
      <c r="J25" s="3"/>
      <c r="K25" s="3"/>
      <c r="L25" s="3"/>
      <c r="M25" s="6"/>
      <c r="N25" s="6"/>
      <c r="O25" s="6"/>
      <c r="P25" s="1"/>
      <c r="Q25" s="1"/>
      <c r="R25" s="1"/>
    </row>
    <row r="26" spans="1:18">
      <c r="A26" s="5"/>
      <c r="B26" s="5"/>
      <c r="C26" s="5"/>
      <c r="D26" s="2"/>
      <c r="E26" s="2"/>
      <c r="F26" s="2"/>
      <c r="G26" s="4"/>
      <c r="H26" s="4"/>
      <c r="I26" s="4"/>
      <c r="J26" s="3"/>
      <c r="K26" s="3"/>
      <c r="L26" s="3"/>
      <c r="M26" s="6"/>
      <c r="N26" s="6"/>
      <c r="O26" s="6"/>
      <c r="P26" s="1"/>
      <c r="Q26" s="1"/>
      <c r="R26" s="1"/>
    </row>
    <row r="27" spans="1:18">
      <c r="A27" s="5"/>
      <c r="B27" s="5"/>
      <c r="C27" s="5"/>
      <c r="D27" s="2"/>
      <c r="E27" s="2"/>
      <c r="F27" s="2"/>
      <c r="G27" s="4"/>
      <c r="H27" s="4"/>
      <c r="I27" s="4"/>
      <c r="J27" s="3"/>
      <c r="K27" s="3"/>
      <c r="L27" s="3"/>
      <c r="M27" s="6"/>
      <c r="N27" s="6"/>
      <c r="O27" s="6"/>
      <c r="P27" s="1"/>
      <c r="Q27" s="1"/>
      <c r="R27" s="1"/>
    </row>
    <row r="28" spans="1:18">
      <c r="A28" s="5"/>
      <c r="B28" s="5"/>
      <c r="C28" s="5"/>
      <c r="D28" s="2"/>
      <c r="E28" s="2"/>
      <c r="F28" s="2"/>
      <c r="G28" s="4"/>
      <c r="H28" s="4"/>
      <c r="I28" s="4"/>
      <c r="J28" s="3"/>
      <c r="K28" s="3"/>
      <c r="L28" s="3"/>
      <c r="M28" s="6"/>
      <c r="N28" s="6"/>
      <c r="O28" s="6"/>
      <c r="P28" s="1"/>
      <c r="Q28" s="1"/>
      <c r="R28" s="1"/>
    </row>
    <row r="29" spans="1:18">
      <c r="A29" s="5"/>
      <c r="B29" s="5"/>
      <c r="C29" s="5"/>
      <c r="D29" s="2"/>
      <c r="E29" s="2"/>
      <c r="F29" s="2"/>
      <c r="G29" s="4"/>
      <c r="H29" s="4"/>
      <c r="I29" s="4"/>
      <c r="J29" s="3"/>
      <c r="K29" s="3"/>
      <c r="L29" s="3"/>
      <c r="M29" s="6"/>
      <c r="N29" s="6"/>
      <c r="O29" s="6"/>
      <c r="P29" s="1"/>
      <c r="Q29" s="1"/>
      <c r="R29" s="1"/>
    </row>
    <row r="30" spans="1:18">
      <c r="A30" s="5"/>
      <c r="B30" s="5"/>
      <c r="C30" s="5"/>
      <c r="D30" s="2"/>
      <c r="E30" s="2"/>
      <c r="F30" s="2"/>
      <c r="G30" s="4"/>
      <c r="H30" s="4"/>
      <c r="I30" s="4"/>
      <c r="J30" s="3"/>
      <c r="K30" s="3"/>
      <c r="L30" s="3"/>
      <c r="M30" s="6"/>
      <c r="N30" s="6"/>
      <c r="O30" s="6"/>
      <c r="P30" s="1"/>
      <c r="Q30" s="1"/>
      <c r="R30" s="1"/>
    </row>
    <row r="32" spans="1:18">
      <c r="F32" s="11"/>
      <c r="G32" s="11"/>
      <c r="H32" s="11"/>
      <c r="I32" s="11"/>
      <c r="J32" s="11"/>
      <c r="K32" s="11"/>
    </row>
    <row r="33" spans="1:11">
      <c r="F33" s="11"/>
      <c r="G33" s="11" t="s">
        <v>66</v>
      </c>
      <c r="H33" s="11"/>
      <c r="I33" s="11"/>
      <c r="J33" s="11"/>
      <c r="K33" s="11"/>
    </row>
    <row r="34" spans="1:11">
      <c r="F34" s="11"/>
      <c r="G34" s="11" t="s">
        <v>67</v>
      </c>
      <c r="H34" s="11"/>
      <c r="I34" s="11"/>
      <c r="J34" s="11"/>
      <c r="K34" s="11"/>
    </row>
    <row r="35" spans="1:11">
      <c r="F35" s="11"/>
      <c r="G35" s="11"/>
      <c r="H35" s="11"/>
      <c r="I35" s="11"/>
      <c r="J35" s="11"/>
      <c r="K35" s="11"/>
    </row>
    <row r="36" spans="1:11">
      <c r="A36" s="26"/>
      <c r="B36" s="26"/>
      <c r="C36" s="26"/>
      <c r="D36" s="26"/>
      <c r="E36" s="26"/>
    </row>
    <row r="37" spans="1:11">
      <c r="A37" s="27" t="s">
        <v>226</v>
      </c>
      <c r="B37" s="27"/>
      <c r="C37" s="26"/>
      <c r="D37" s="26" t="s">
        <v>227</v>
      </c>
      <c r="E37" s="26"/>
    </row>
    <row r="38" spans="1:11">
      <c r="A38" s="26" t="s">
        <v>228</v>
      </c>
      <c r="B38" s="26"/>
      <c r="C38" s="26"/>
      <c r="D38" s="26"/>
      <c r="E38" s="26"/>
    </row>
    <row r="39" spans="1:11">
      <c r="A39" s="26" t="s">
        <v>225</v>
      </c>
      <c r="B39" s="26"/>
      <c r="C39" s="26"/>
      <c r="D39" s="26"/>
      <c r="E39" s="26"/>
    </row>
    <row r="40" spans="1:11">
      <c r="A40" s="26"/>
      <c r="B40" s="26"/>
      <c r="C40" s="26"/>
      <c r="D40" s="26"/>
      <c r="E40" s="26"/>
    </row>
    <row r="41" spans="1:11">
      <c r="A41" s="26" t="s">
        <v>229</v>
      </c>
      <c r="B41" s="26"/>
      <c r="C41" s="26"/>
      <c r="D41" s="26"/>
      <c r="E41" s="26"/>
    </row>
  </sheetData>
  <mergeCells count="2">
    <mergeCell ref="A10:R10"/>
    <mergeCell ref="N5:W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43F6-A7C5-2A47-868E-77190750C444}">
  <dimension ref="A2:V139"/>
  <sheetViews>
    <sheetView topLeftCell="A6" zoomScale="101" workbookViewId="0">
      <selection activeCell="J21" sqref="J21"/>
    </sheetView>
  </sheetViews>
  <sheetFormatPr baseColWidth="10" defaultRowHeight="19"/>
  <cols>
    <col min="4" max="4" width="14.85546875" customWidth="1"/>
  </cols>
  <sheetData>
    <row r="2" spans="1:15">
      <c r="A2" t="s">
        <v>80</v>
      </c>
      <c r="B2" t="s">
        <v>63</v>
      </c>
      <c r="C2" t="s">
        <v>64</v>
      </c>
      <c r="I2" t="s">
        <v>9</v>
      </c>
      <c r="J2" t="s">
        <v>65</v>
      </c>
      <c r="L2" t="s">
        <v>68</v>
      </c>
      <c r="M2" t="s">
        <v>69</v>
      </c>
      <c r="N2" t="s">
        <v>65</v>
      </c>
      <c r="O2" t="s">
        <v>74</v>
      </c>
    </row>
    <row r="3" spans="1:15">
      <c r="A3">
        <v>1</v>
      </c>
      <c r="B3">
        <v>90</v>
      </c>
      <c r="C3">
        <f>SUM($B$3:B3)</f>
        <v>90</v>
      </c>
      <c r="I3">
        <v>4</v>
      </c>
      <c r="J3">
        <v>2400</v>
      </c>
      <c r="L3" t="s">
        <v>70</v>
      </c>
      <c r="M3" s="9">
        <v>1</v>
      </c>
      <c r="N3">
        <f>M3*J3</f>
        <v>2400</v>
      </c>
      <c r="O3">
        <f>N3/SUM($N$3:$N$6)</f>
        <v>0.32171581769436997</v>
      </c>
    </row>
    <row r="4" spans="1:15">
      <c r="A4">
        <v>2</v>
      </c>
      <c r="B4">
        <v>190</v>
      </c>
      <c r="C4">
        <f>SUM($B$3:B4)</f>
        <v>280</v>
      </c>
      <c r="I4">
        <v>3</v>
      </c>
      <c r="J4">
        <v>1000</v>
      </c>
      <c r="L4" t="s">
        <v>71</v>
      </c>
      <c r="M4" s="9">
        <v>2</v>
      </c>
      <c r="N4">
        <f t="shared" ref="N4:N6" si="0">M4*J4</f>
        <v>2000</v>
      </c>
      <c r="O4">
        <f>N4/SUM($N$3:$N$6)</f>
        <v>0.26809651474530832</v>
      </c>
    </row>
    <row r="5" spans="1:15">
      <c r="A5">
        <v>3</v>
      </c>
      <c r="B5">
        <v>290</v>
      </c>
      <c r="C5">
        <f>SUM($B$3:B5)</f>
        <v>570</v>
      </c>
      <c r="I5">
        <v>2</v>
      </c>
      <c r="J5">
        <v>720</v>
      </c>
      <c r="L5" t="s">
        <v>72</v>
      </c>
      <c r="M5" s="9">
        <v>3</v>
      </c>
      <c r="N5">
        <f t="shared" si="0"/>
        <v>2160</v>
      </c>
      <c r="O5">
        <f>N5/SUM($N$3:$N$6)</f>
        <v>0.289544235924933</v>
      </c>
    </row>
    <row r="6" spans="1:15">
      <c r="A6">
        <v>4</v>
      </c>
      <c r="B6">
        <v>490</v>
      </c>
      <c r="C6">
        <f>SUM($B$3:B6)</f>
        <v>1060</v>
      </c>
      <c r="I6">
        <v>1</v>
      </c>
      <c r="J6">
        <v>300</v>
      </c>
      <c r="L6" t="s">
        <v>73</v>
      </c>
      <c r="M6" s="9">
        <v>3</v>
      </c>
      <c r="N6">
        <f t="shared" si="0"/>
        <v>900</v>
      </c>
      <c r="O6">
        <f>N6/SUM($N$3:$N$6)</f>
        <v>0.12064343163538874</v>
      </c>
    </row>
    <row r="7" spans="1:15">
      <c r="A7">
        <v>5</v>
      </c>
      <c r="B7">
        <v>590</v>
      </c>
      <c r="C7">
        <f>SUM($B$3:B7)</f>
        <v>1650</v>
      </c>
    </row>
    <row r="8" spans="1:15">
      <c r="A8">
        <v>6</v>
      </c>
      <c r="B8">
        <v>690</v>
      </c>
      <c r="C8">
        <f>SUM($B$3:B8)</f>
        <v>2340</v>
      </c>
      <c r="L8" t="s">
        <v>78</v>
      </c>
      <c r="N8">
        <f>SUM(N4:N6)/8</f>
        <v>632.5</v>
      </c>
    </row>
    <row r="9" spans="1:15">
      <c r="A9">
        <v>7</v>
      </c>
      <c r="B9">
        <v>790</v>
      </c>
      <c r="C9">
        <f>SUM($B$3:B9)</f>
        <v>3130</v>
      </c>
      <c r="L9" t="s">
        <v>53</v>
      </c>
      <c r="N9">
        <f>SUM(N3:N6)</f>
        <v>7460</v>
      </c>
      <c r="O9">
        <f>N9/游戏定价!C2</f>
        <v>87.013997107115088</v>
      </c>
    </row>
    <row r="10" spans="1:15">
      <c r="A10">
        <v>8</v>
      </c>
      <c r="B10">
        <v>890</v>
      </c>
      <c r="C10">
        <f>SUM($B$3:B10)</f>
        <v>4020</v>
      </c>
    </row>
    <row r="11" spans="1:15">
      <c r="A11">
        <v>9</v>
      </c>
      <c r="B11">
        <v>990</v>
      </c>
      <c r="C11">
        <f>SUM($B$3:B11)</f>
        <v>5010</v>
      </c>
      <c r="L11" t="s">
        <v>75</v>
      </c>
      <c r="M11" t="s">
        <v>79</v>
      </c>
      <c r="N11" t="s">
        <v>83</v>
      </c>
    </row>
    <row r="12" spans="1:15">
      <c r="L12">
        <f>(AVERAGE(7,8,9))*N8 + N3</f>
        <v>7460</v>
      </c>
      <c r="M12">
        <f>SUM(B3:B11)</f>
        <v>5010</v>
      </c>
      <c r="N12">
        <f>L12/M12</f>
        <v>1.4890219560878244</v>
      </c>
    </row>
    <row r="13" spans="1:15">
      <c r="A13" t="str">
        <f>_xlfn.TEXTJOIN(",",TRUE,B3:B11)</f>
        <v>90,190,290,490,590,690,790,890,990</v>
      </c>
    </row>
    <row r="14" spans="1:15">
      <c r="L14" t="s">
        <v>76</v>
      </c>
      <c r="M14" t="s">
        <v>81</v>
      </c>
      <c r="N14" t="s">
        <v>83</v>
      </c>
    </row>
    <row r="15" spans="1:15">
      <c r="L15">
        <f>(AVERAGE(5,6,7))*N8 + N3</f>
        <v>6195</v>
      </c>
      <c r="M15">
        <f>SUM(B3:B8)</f>
        <v>2340</v>
      </c>
      <c r="N15">
        <f>L15/M15</f>
        <v>2.6474358974358974</v>
      </c>
    </row>
    <row r="17" spans="1:22">
      <c r="L17" t="s">
        <v>77</v>
      </c>
      <c r="M17" t="s">
        <v>82</v>
      </c>
      <c r="N17" t="s">
        <v>83</v>
      </c>
    </row>
    <row r="18" spans="1:22">
      <c r="L18">
        <f>(AVERAGE(1,2,3))*N8 + N3</f>
        <v>3665</v>
      </c>
      <c r="M18">
        <f>SUM(B3:B5)</f>
        <v>570</v>
      </c>
      <c r="N18">
        <f>L18/M18</f>
        <v>6.4298245614035086</v>
      </c>
    </row>
    <row r="22" spans="1:22">
      <c r="A22" t="s">
        <v>80</v>
      </c>
      <c r="B22" t="s">
        <v>62</v>
      </c>
    </row>
    <row r="23" spans="1:22">
      <c r="A23">
        <v>1</v>
      </c>
      <c r="B23">
        <v>90</v>
      </c>
    </row>
    <row r="24" spans="1:22">
      <c r="A24">
        <v>2</v>
      </c>
      <c r="B24">
        <v>190</v>
      </c>
      <c r="S24" t="s">
        <v>248</v>
      </c>
    </row>
    <row r="25" spans="1:22">
      <c r="A25">
        <v>3</v>
      </c>
      <c r="B25">
        <v>290</v>
      </c>
      <c r="L25" s="9" t="s">
        <v>203</v>
      </c>
      <c r="M25" s="9"/>
    </row>
    <row r="26" spans="1:22">
      <c r="A26">
        <v>4</v>
      </c>
      <c r="B26">
        <v>390</v>
      </c>
    </row>
    <row r="27" spans="1:22">
      <c r="A27">
        <v>5</v>
      </c>
      <c r="B27">
        <v>490</v>
      </c>
      <c r="L27" t="s">
        <v>121</v>
      </c>
      <c r="M27" t="s">
        <v>124</v>
      </c>
      <c r="Q27" t="s">
        <v>90</v>
      </c>
      <c r="U27" t="s">
        <v>91</v>
      </c>
      <c r="V27" t="s">
        <v>94</v>
      </c>
    </row>
    <row r="28" spans="1:22">
      <c r="A28">
        <v>6</v>
      </c>
      <c r="B28">
        <v>590</v>
      </c>
      <c r="H28" t="s">
        <v>202</v>
      </c>
      <c r="I28" t="s">
        <v>204</v>
      </c>
      <c r="L28" t="s">
        <v>122</v>
      </c>
      <c r="M28" t="s">
        <v>125</v>
      </c>
      <c r="Q28" s="12" t="s">
        <v>87</v>
      </c>
      <c r="U28" s="21">
        <v>0.1</v>
      </c>
      <c r="V28">
        <f>80*U28</f>
        <v>8</v>
      </c>
    </row>
    <row r="29" spans="1:22">
      <c r="A29">
        <v>7</v>
      </c>
      <c r="B29">
        <v>690</v>
      </c>
      <c r="H29">
        <v>1.5</v>
      </c>
      <c r="I29">
        <f>(1.5*H29-($N$15 + $N$18/2))/($N$12-H29)</f>
        <v>329.05207949944918</v>
      </c>
      <c r="L29" t="s">
        <v>123</v>
      </c>
      <c r="M29" t="s">
        <v>201</v>
      </c>
      <c r="Q29" s="12" t="s">
        <v>92</v>
      </c>
      <c r="U29" s="21">
        <v>0.05</v>
      </c>
      <c r="V29">
        <f t="shared" ref="V29:V31" si="1">80*U29</f>
        <v>4</v>
      </c>
    </row>
    <row r="30" spans="1:22">
      <c r="A30">
        <v>8</v>
      </c>
      <c r="B30">
        <v>790</v>
      </c>
      <c r="H30">
        <v>1.75</v>
      </c>
      <c r="I30">
        <f t="shared" ref="I30:I36" si="2">(1.5*H30-($N$15 + $N$18/2))/($N$12-H30)</f>
        <v>12.404676384298</v>
      </c>
      <c r="Q30" s="12" t="s">
        <v>88</v>
      </c>
      <c r="U30" s="21">
        <v>0.65</v>
      </c>
      <c r="V30">
        <f t="shared" si="1"/>
        <v>52</v>
      </c>
    </row>
    <row r="31" spans="1:22">
      <c r="A31">
        <v>9</v>
      </c>
      <c r="B31">
        <v>890</v>
      </c>
      <c r="H31">
        <v>2</v>
      </c>
      <c r="I31">
        <f t="shared" si="2"/>
        <v>5.6017048329959502</v>
      </c>
      <c r="L31" t="s">
        <v>209</v>
      </c>
      <c r="Q31" s="12" t="s">
        <v>89</v>
      </c>
      <c r="U31" s="21">
        <v>0.2</v>
      </c>
      <c r="V31">
        <f t="shared" si="1"/>
        <v>16</v>
      </c>
    </row>
    <row r="32" spans="1:22">
      <c r="A32">
        <v>10</v>
      </c>
      <c r="B32">
        <v>990</v>
      </c>
      <c r="H32">
        <v>2.25</v>
      </c>
      <c r="I32">
        <f t="shared" si="2"/>
        <v>3.2686201632707235</v>
      </c>
    </row>
    <row r="33" spans="1:22">
      <c r="H33" s="11">
        <v>2.5</v>
      </c>
      <c r="I33" s="11">
        <f t="shared" si="2"/>
        <v>2.0894105375063443</v>
      </c>
      <c r="L33" t="s">
        <v>205</v>
      </c>
      <c r="Q33" s="25" t="s">
        <v>86</v>
      </c>
      <c r="R33" s="24"/>
      <c r="S33" s="24"/>
      <c r="T33" s="24"/>
      <c r="U33" s="24"/>
      <c r="V33" s="24">
        <f>95-80</f>
        <v>15</v>
      </c>
    </row>
    <row r="34" spans="1:22">
      <c r="A34" t="str">
        <f>_xlfn.TEXTJOIN(",",TRUE,B23:B32)</f>
        <v>90,190,290,390,490,590,690,790,890,990</v>
      </c>
      <c r="H34">
        <v>2.75</v>
      </c>
      <c r="I34">
        <f t="shared" si="2"/>
        <v>1.3777782940197281</v>
      </c>
    </row>
    <row r="35" spans="1:22">
      <c r="H35">
        <v>3</v>
      </c>
      <c r="I35">
        <f t="shared" si="2"/>
        <v>0.901633338503254</v>
      </c>
      <c r="L35" t="s">
        <v>206</v>
      </c>
    </row>
    <row r="36" spans="1:22">
      <c r="H36">
        <v>3.5</v>
      </c>
      <c r="I36">
        <f t="shared" si="2"/>
        <v>0.30450266724264341</v>
      </c>
    </row>
    <row r="38" spans="1:22">
      <c r="A38" t="s">
        <v>10</v>
      </c>
      <c r="B38" t="s">
        <v>11</v>
      </c>
      <c r="L38" t="s">
        <v>133</v>
      </c>
    </row>
    <row r="39" spans="1:22">
      <c r="A39">
        <v>0</v>
      </c>
      <c r="B39" s="13">
        <v>0.05</v>
      </c>
      <c r="D39" t="s">
        <v>84</v>
      </c>
      <c r="E39">
        <v>0.5</v>
      </c>
    </row>
    <row r="40" spans="1:22">
      <c r="A40">
        <v>1</v>
      </c>
      <c r="B40" s="13">
        <v>0.06</v>
      </c>
      <c r="D40" t="s">
        <v>85</v>
      </c>
      <c r="E40">
        <v>1</v>
      </c>
      <c r="L40" t="s">
        <v>230</v>
      </c>
      <c r="M40" t="s">
        <v>231</v>
      </c>
      <c r="N40" t="s">
        <v>243</v>
      </c>
    </row>
    <row r="41" spans="1:22">
      <c r="A41">
        <v>2</v>
      </c>
      <c r="B41" s="13">
        <v>7.0000000000000007E-2</v>
      </c>
      <c r="K41" t="s">
        <v>232</v>
      </c>
      <c r="L41" t="s">
        <v>239</v>
      </c>
      <c r="M41" t="s">
        <v>241</v>
      </c>
      <c r="N41" t="s">
        <v>244</v>
      </c>
    </row>
    <row r="42" spans="1:22">
      <c r="A42">
        <v>3</v>
      </c>
      <c r="B42" s="13">
        <v>0.08</v>
      </c>
      <c r="K42" t="s">
        <v>233</v>
      </c>
      <c r="L42" t="s">
        <v>240</v>
      </c>
      <c r="M42" t="s">
        <v>242</v>
      </c>
      <c r="N42" t="s">
        <v>245</v>
      </c>
    </row>
    <row r="43" spans="1:22">
      <c r="A43">
        <v>4</v>
      </c>
      <c r="B43" s="13">
        <v>0.09</v>
      </c>
      <c r="L43" t="s">
        <v>246</v>
      </c>
    </row>
    <row r="44" spans="1:22">
      <c r="A44">
        <v>5</v>
      </c>
      <c r="B44" s="13">
        <v>0.1</v>
      </c>
      <c r="L44" t="s">
        <v>251</v>
      </c>
      <c r="M44" t="s">
        <v>249</v>
      </c>
      <c r="N44" t="s">
        <v>250</v>
      </c>
    </row>
    <row r="45" spans="1:22">
      <c r="A45">
        <v>6</v>
      </c>
      <c r="B45" s="13">
        <v>0.11</v>
      </c>
      <c r="L45" t="s">
        <v>252</v>
      </c>
    </row>
    <row r="46" spans="1:22">
      <c r="A46">
        <v>7</v>
      </c>
      <c r="B46" s="13">
        <v>0.12</v>
      </c>
      <c r="M46">
        <v>80</v>
      </c>
    </row>
    <row r="47" spans="1:22">
      <c r="A47">
        <v>8</v>
      </c>
      <c r="B47" s="13">
        <v>0.13</v>
      </c>
    </row>
    <row r="48" spans="1:22">
      <c r="A48">
        <v>9</v>
      </c>
      <c r="B48" s="13">
        <v>0.14000000000000001</v>
      </c>
    </row>
    <row r="49" spans="1:15">
      <c r="A49">
        <v>10</v>
      </c>
      <c r="B49" s="13">
        <v>0.15</v>
      </c>
    </row>
    <row r="50" spans="1:15">
      <c r="A50">
        <v>11</v>
      </c>
      <c r="B50" s="13">
        <v>0.16</v>
      </c>
    </row>
    <row r="51" spans="1:15">
      <c r="A51">
        <v>12</v>
      </c>
      <c r="B51" s="13">
        <v>0.17</v>
      </c>
      <c r="D51" s="44" t="s">
        <v>238</v>
      </c>
      <c r="E51" s="44"/>
      <c r="F51" s="44"/>
      <c r="G51" s="44"/>
      <c r="H51" s="44"/>
      <c r="I51" s="44"/>
      <c r="L51" t="s">
        <v>208</v>
      </c>
      <c r="M51">
        <v>2</v>
      </c>
    </row>
    <row r="52" spans="1:15">
      <c r="A52">
        <v>13</v>
      </c>
      <c r="B52" s="13">
        <v>0.18</v>
      </c>
      <c r="D52" t="s">
        <v>234</v>
      </c>
      <c r="E52" t="s">
        <v>235</v>
      </c>
      <c r="F52" t="s">
        <v>236</v>
      </c>
      <c r="G52" t="s">
        <v>235</v>
      </c>
      <c r="H52" t="s">
        <v>237</v>
      </c>
      <c r="I52" t="s">
        <v>235</v>
      </c>
    </row>
    <row r="53" spans="1:15">
      <c r="A53">
        <v>14</v>
      </c>
      <c r="B53" s="13">
        <v>0.19</v>
      </c>
      <c r="L53" t="s">
        <v>207</v>
      </c>
      <c r="N53" t="s">
        <v>130</v>
      </c>
      <c r="O53" t="s">
        <v>131</v>
      </c>
    </row>
    <row r="54" spans="1:15">
      <c r="A54">
        <v>15</v>
      </c>
      <c r="B54" s="13">
        <v>0.2</v>
      </c>
      <c r="L54" t="s">
        <v>128</v>
      </c>
      <c r="M54">
        <f>B27*2</f>
        <v>980</v>
      </c>
      <c r="N54">
        <f>$M$46*U28</f>
        <v>8</v>
      </c>
      <c r="O54">
        <f>N54/M54</f>
        <v>8.1632653061224497E-3</v>
      </c>
    </row>
    <row r="55" spans="1:15">
      <c r="A55">
        <v>16</v>
      </c>
      <c r="B55" s="13">
        <v>0.21</v>
      </c>
      <c r="L55" t="s">
        <v>93</v>
      </c>
      <c r="M55">
        <f>M51</f>
        <v>2</v>
      </c>
      <c r="N55">
        <f>U29*$M$46</f>
        <v>4</v>
      </c>
      <c r="O55">
        <f>N55/M55</f>
        <v>2</v>
      </c>
    </row>
    <row r="56" spans="1:15">
      <c r="A56">
        <v>17</v>
      </c>
      <c r="B56" s="13">
        <v>0.22</v>
      </c>
      <c r="L56" t="s">
        <v>126</v>
      </c>
      <c r="M56">
        <f>M51*SUM(B3:B10)</f>
        <v>8040</v>
      </c>
      <c r="N56">
        <f>U30*$M$46</f>
        <v>52</v>
      </c>
      <c r="O56">
        <f>N56/M56</f>
        <v>6.4676616915422883E-3</v>
      </c>
    </row>
    <row r="57" spans="1:15">
      <c r="A57">
        <v>18</v>
      </c>
      <c r="B57" s="13">
        <v>0.23</v>
      </c>
      <c r="L57" t="s">
        <v>127</v>
      </c>
      <c r="M57">
        <f>M51*8</f>
        <v>16</v>
      </c>
      <c r="N57">
        <f>U31*$M$46</f>
        <v>16</v>
      </c>
      <c r="O57">
        <f>N57/M57</f>
        <v>1</v>
      </c>
    </row>
    <row r="58" spans="1:15">
      <c r="A58">
        <v>19</v>
      </c>
      <c r="B58" s="13">
        <v>0.24</v>
      </c>
    </row>
    <row r="59" spans="1:15">
      <c r="A59">
        <v>20</v>
      </c>
      <c r="B59" s="13">
        <v>0.25</v>
      </c>
      <c r="L59" t="s">
        <v>132</v>
      </c>
      <c r="M59">
        <f>SUM(N54:N57)/2</f>
        <v>40</v>
      </c>
    </row>
    <row r="60" spans="1:15">
      <c r="A60">
        <v>21</v>
      </c>
      <c r="B60" s="13">
        <v>0.26</v>
      </c>
    </row>
    <row r="61" spans="1:15">
      <c r="A61">
        <v>22</v>
      </c>
      <c r="B61" s="13">
        <v>0.27</v>
      </c>
      <c r="L61" s="24" t="s">
        <v>129</v>
      </c>
      <c r="M61" s="24">
        <f>25*M55</f>
        <v>50</v>
      </c>
      <c r="N61" s="24">
        <f>M51*V33</f>
        <v>30</v>
      </c>
      <c r="O61" s="24">
        <f>N61/M61</f>
        <v>0.6</v>
      </c>
    </row>
    <row r="62" spans="1:15">
      <c r="A62">
        <v>23</v>
      </c>
      <c r="B62" s="13">
        <v>0.28000000000000003</v>
      </c>
    </row>
    <row r="63" spans="1:15">
      <c r="A63">
        <v>24</v>
      </c>
      <c r="B63" s="13">
        <v>0.28999999999999998</v>
      </c>
      <c r="L63" t="s">
        <v>247</v>
      </c>
    </row>
    <row r="64" spans="1:15">
      <c r="A64">
        <v>25</v>
      </c>
      <c r="B64" s="13">
        <v>0.3</v>
      </c>
    </row>
    <row r="65" spans="1:2">
      <c r="A65">
        <v>26</v>
      </c>
      <c r="B65" s="13">
        <v>0.31</v>
      </c>
    </row>
    <row r="66" spans="1:2">
      <c r="A66">
        <v>27</v>
      </c>
      <c r="B66" s="13">
        <v>0.32</v>
      </c>
    </row>
    <row r="67" spans="1:2">
      <c r="A67">
        <v>28</v>
      </c>
      <c r="B67" s="13">
        <v>0.33</v>
      </c>
    </row>
    <row r="68" spans="1:2">
      <c r="A68">
        <v>29</v>
      </c>
      <c r="B68" s="13">
        <v>0.34</v>
      </c>
    </row>
    <row r="69" spans="1:2">
      <c r="A69">
        <v>30</v>
      </c>
      <c r="B69" s="13">
        <v>0.35</v>
      </c>
    </row>
    <row r="70" spans="1:2">
      <c r="A70">
        <v>31</v>
      </c>
      <c r="B70" s="13">
        <v>0.36</v>
      </c>
    </row>
    <row r="71" spans="1:2">
      <c r="A71">
        <v>32</v>
      </c>
      <c r="B71" s="13">
        <v>0.37</v>
      </c>
    </row>
    <row r="72" spans="1:2">
      <c r="A72">
        <v>33</v>
      </c>
      <c r="B72" s="13">
        <v>0.38</v>
      </c>
    </row>
    <row r="73" spans="1:2">
      <c r="A73">
        <v>34</v>
      </c>
      <c r="B73" s="13">
        <v>0.39</v>
      </c>
    </row>
    <row r="74" spans="1:2">
      <c r="A74">
        <v>35</v>
      </c>
      <c r="B74" s="13">
        <v>0.4</v>
      </c>
    </row>
    <row r="75" spans="1:2">
      <c r="A75">
        <v>36</v>
      </c>
      <c r="B75" s="13">
        <v>0.41</v>
      </c>
    </row>
    <row r="76" spans="1:2">
      <c r="A76">
        <v>37</v>
      </c>
      <c r="B76" s="13">
        <v>0.42</v>
      </c>
    </row>
    <row r="77" spans="1:2">
      <c r="A77">
        <v>38</v>
      </c>
      <c r="B77" s="13">
        <v>0.43</v>
      </c>
    </row>
    <row r="78" spans="1:2">
      <c r="A78">
        <v>39</v>
      </c>
      <c r="B78" s="13">
        <v>0.44</v>
      </c>
    </row>
    <row r="79" spans="1:2">
      <c r="A79" s="23">
        <v>40</v>
      </c>
      <c r="B79" s="13">
        <v>0.45</v>
      </c>
    </row>
    <row r="80" spans="1:2">
      <c r="A80">
        <v>41</v>
      </c>
      <c r="B80" s="13">
        <v>0.46</v>
      </c>
    </row>
    <row r="81" spans="1:2">
      <c r="A81">
        <v>42</v>
      </c>
      <c r="B81" s="13">
        <v>0.47</v>
      </c>
    </row>
    <row r="82" spans="1:2">
      <c r="A82">
        <v>43</v>
      </c>
      <c r="B82" s="13">
        <v>0.48</v>
      </c>
    </row>
    <row r="83" spans="1:2">
      <c r="A83">
        <v>44</v>
      </c>
      <c r="B83" s="13">
        <v>0.49</v>
      </c>
    </row>
    <row r="84" spans="1:2">
      <c r="A84">
        <v>45</v>
      </c>
      <c r="B84" s="13">
        <v>0.5</v>
      </c>
    </row>
    <row r="85" spans="1:2">
      <c r="A85">
        <v>46</v>
      </c>
      <c r="B85" s="13">
        <v>0.51</v>
      </c>
    </row>
    <row r="86" spans="1:2">
      <c r="A86">
        <v>47</v>
      </c>
      <c r="B86" s="13">
        <v>0.52</v>
      </c>
    </row>
    <row r="87" spans="1:2">
      <c r="A87">
        <v>48</v>
      </c>
      <c r="B87" s="13">
        <v>0.53</v>
      </c>
    </row>
    <row r="88" spans="1:2">
      <c r="A88">
        <v>49</v>
      </c>
      <c r="B88" s="13">
        <v>0.54</v>
      </c>
    </row>
    <row r="89" spans="1:2">
      <c r="A89">
        <v>50</v>
      </c>
      <c r="B89" s="13">
        <v>0.55000000000000004</v>
      </c>
    </row>
    <row r="90" spans="1:2">
      <c r="A90">
        <v>51</v>
      </c>
      <c r="B90" s="13">
        <v>0.56000000000000005</v>
      </c>
    </row>
    <row r="91" spans="1:2">
      <c r="A91">
        <v>52</v>
      </c>
      <c r="B91" s="13">
        <v>0.56999999999999995</v>
      </c>
    </row>
    <row r="92" spans="1:2">
      <c r="A92">
        <v>53</v>
      </c>
      <c r="B92" s="13">
        <v>0.57999999999999996</v>
      </c>
    </row>
    <row r="93" spans="1:2">
      <c r="A93">
        <v>54</v>
      </c>
      <c r="B93" s="13">
        <v>0.59</v>
      </c>
    </row>
    <row r="94" spans="1:2">
      <c r="A94">
        <v>55</v>
      </c>
      <c r="B94" s="13">
        <v>0.6</v>
      </c>
    </row>
    <row r="95" spans="1:2">
      <c r="A95">
        <v>56</v>
      </c>
      <c r="B95" s="13">
        <v>0.61</v>
      </c>
    </row>
    <row r="96" spans="1:2">
      <c r="A96">
        <v>57</v>
      </c>
      <c r="B96" s="13">
        <v>0.62</v>
      </c>
    </row>
    <row r="97" spans="1:2">
      <c r="A97">
        <v>58</v>
      </c>
      <c r="B97" s="13">
        <v>0.63</v>
      </c>
    </row>
    <row r="98" spans="1:2">
      <c r="A98">
        <v>59</v>
      </c>
      <c r="B98" s="13">
        <v>0.64</v>
      </c>
    </row>
    <row r="99" spans="1:2">
      <c r="A99">
        <v>60</v>
      </c>
      <c r="B99" s="13">
        <v>0.65</v>
      </c>
    </row>
    <row r="100" spans="1:2">
      <c r="A100">
        <v>61</v>
      </c>
      <c r="B100" s="13">
        <v>0.66</v>
      </c>
    </row>
    <row r="101" spans="1:2">
      <c r="A101">
        <v>62</v>
      </c>
      <c r="B101" s="13">
        <v>0.67</v>
      </c>
    </row>
    <row r="102" spans="1:2">
      <c r="A102">
        <v>63</v>
      </c>
      <c r="B102" s="13">
        <v>0.68</v>
      </c>
    </row>
    <row r="103" spans="1:2">
      <c r="A103">
        <v>64</v>
      </c>
      <c r="B103" s="13">
        <v>0.69</v>
      </c>
    </row>
    <row r="104" spans="1:2">
      <c r="A104">
        <v>65</v>
      </c>
      <c r="B104" s="13">
        <v>0.7</v>
      </c>
    </row>
    <row r="105" spans="1:2">
      <c r="A105">
        <v>66</v>
      </c>
      <c r="B105" s="13">
        <v>0.71</v>
      </c>
    </row>
    <row r="106" spans="1:2">
      <c r="A106">
        <v>67</v>
      </c>
      <c r="B106" s="13">
        <v>0.72</v>
      </c>
    </row>
    <row r="107" spans="1:2">
      <c r="A107">
        <v>68</v>
      </c>
      <c r="B107" s="13">
        <v>0.73</v>
      </c>
    </row>
    <row r="108" spans="1:2">
      <c r="A108">
        <v>69</v>
      </c>
      <c r="B108" s="13">
        <v>0.74</v>
      </c>
    </row>
    <row r="109" spans="1:2">
      <c r="A109">
        <v>70</v>
      </c>
      <c r="B109" s="13">
        <v>0.75</v>
      </c>
    </row>
    <row r="110" spans="1:2">
      <c r="A110">
        <v>71</v>
      </c>
      <c r="B110" s="13">
        <v>0.76</v>
      </c>
    </row>
    <row r="111" spans="1:2">
      <c r="A111">
        <v>72</v>
      </c>
      <c r="B111" s="13">
        <v>0.77</v>
      </c>
    </row>
    <row r="112" spans="1:2">
      <c r="A112">
        <v>73</v>
      </c>
      <c r="B112" s="13">
        <v>0.78</v>
      </c>
    </row>
    <row r="113" spans="1:2">
      <c r="A113">
        <v>74</v>
      </c>
      <c r="B113" s="13">
        <v>0.79</v>
      </c>
    </row>
    <row r="114" spans="1:2">
      <c r="A114">
        <v>75</v>
      </c>
      <c r="B114" s="13">
        <v>0.8</v>
      </c>
    </row>
    <row r="115" spans="1:2">
      <c r="A115">
        <v>76</v>
      </c>
      <c r="B115" s="13">
        <v>0.81</v>
      </c>
    </row>
    <row r="116" spans="1:2">
      <c r="A116">
        <v>77</v>
      </c>
      <c r="B116" s="13">
        <v>0.82</v>
      </c>
    </row>
    <row r="117" spans="1:2">
      <c r="A117">
        <v>78</v>
      </c>
      <c r="B117" s="13">
        <v>0.83</v>
      </c>
    </row>
    <row r="118" spans="1:2">
      <c r="A118">
        <v>79</v>
      </c>
      <c r="B118" s="13">
        <v>0.84</v>
      </c>
    </row>
    <row r="119" spans="1:2">
      <c r="A119" s="23">
        <v>80</v>
      </c>
      <c r="B119" s="13">
        <v>0.85</v>
      </c>
    </row>
    <row r="120" spans="1:2">
      <c r="A120">
        <v>81</v>
      </c>
      <c r="B120" s="13">
        <v>0.86</v>
      </c>
    </row>
    <row r="121" spans="1:2">
      <c r="A121">
        <v>82</v>
      </c>
      <c r="B121" s="13">
        <v>0.87</v>
      </c>
    </row>
    <row r="122" spans="1:2">
      <c r="A122">
        <v>83</v>
      </c>
      <c r="B122" s="13">
        <v>0.88</v>
      </c>
    </row>
    <row r="123" spans="1:2">
      <c r="A123">
        <v>84</v>
      </c>
      <c r="B123" s="13">
        <v>0.89</v>
      </c>
    </row>
    <row r="124" spans="1:2">
      <c r="A124">
        <v>85</v>
      </c>
      <c r="B124" s="13">
        <v>0.9</v>
      </c>
    </row>
    <row r="125" spans="1:2">
      <c r="A125">
        <v>86</v>
      </c>
      <c r="B125" s="13">
        <v>0.91</v>
      </c>
    </row>
    <row r="126" spans="1:2">
      <c r="A126">
        <v>87</v>
      </c>
      <c r="B126" s="13">
        <v>0.92</v>
      </c>
    </row>
    <row r="127" spans="1:2">
      <c r="A127">
        <v>88</v>
      </c>
      <c r="B127" s="13">
        <v>0.93</v>
      </c>
    </row>
    <row r="128" spans="1:2">
      <c r="A128">
        <v>89</v>
      </c>
      <c r="B128" s="13">
        <v>0.94</v>
      </c>
    </row>
    <row r="129" spans="1:2">
      <c r="A129">
        <v>90</v>
      </c>
      <c r="B129" s="13">
        <v>0.95</v>
      </c>
    </row>
    <row r="130" spans="1:2">
      <c r="A130">
        <v>91</v>
      </c>
      <c r="B130" s="13">
        <v>0.96</v>
      </c>
    </row>
    <row r="131" spans="1:2">
      <c r="A131">
        <v>92</v>
      </c>
      <c r="B131" s="13">
        <v>0.96999999999999897</v>
      </c>
    </row>
    <row r="132" spans="1:2">
      <c r="A132">
        <v>93</v>
      </c>
      <c r="B132" s="13">
        <v>0.97999999999999898</v>
      </c>
    </row>
    <row r="133" spans="1:2">
      <c r="A133">
        <v>94</v>
      </c>
      <c r="B133" s="13">
        <v>0.99</v>
      </c>
    </row>
    <row r="134" spans="1:2">
      <c r="A134">
        <v>95</v>
      </c>
      <c r="B134" s="13">
        <v>1</v>
      </c>
    </row>
    <row r="135" spans="1:2">
      <c r="B135" s="13"/>
    </row>
    <row r="136" spans="1:2">
      <c r="B136" s="13"/>
    </row>
    <row r="137" spans="1:2">
      <c r="A137" t="str">
        <f>_xlfn.TEXTJOIN(",",TRUE,A39:A134)</f>
        <v>0,1,2,3,4,5,6,7,8,9,10,11,12,13,14,15,16,17,18,19,20,21,22,23,24,25,26,27,28,29,30,31,32,33,34,35,36,37,38,39,40,41,42,43,44,45,46,47,48,49,50,51,52,53,54,55,56,57,58,59,60,61,62,63,64,65,66,67,68,69,70,71,72,73,74,75,76,77,78,79,80,81,82,83,84,85,86,87,88,89,90,91,92,93,94,95</v>
      </c>
      <c r="B137" s="13"/>
    </row>
    <row r="138" spans="1:2">
      <c r="A138" t="str">
        <f>_xlfn.TEXTJOIN(",",TRUE,B39:B134)</f>
        <v>0.05,0.06,0.07,0.08,0.09,0.1,0.11,0.12,0.13,0.14,0.15,0.16,0.17,0.18,0.19,0.2,0.21,0.22,0.23,0.24,0.25,0.26,0.27,0.28,0.29,0.3,0.31,0.32,0.33,0.34,0.35,0.36,0.37,0.38,0.39,0.4,0.41,0.42,0.43,0.44,0.45,0.46,0.47,0.48,0.49,0.5,0.51,0.52,0.53,0.54,0.55,0.56,0.57,0.58,0.59,0.6,0.61,0.62,0.63,0.64,0.65,0.66,0.67,0.68,0.69,0.7,0.71,0.72,0.73,0.74,0.75,0.76,0.77,0.78,0.79,0.8,0.81,0.82,0.83,0.84,0.85,0.86,0.87,0.88,0.89,0.9,0.91,0.92,0.93,0.94,0.95,0.96,0.969999999999999,0.979999999999999,0.99,1</v>
      </c>
      <c r="B138" s="13"/>
    </row>
    <row r="139" spans="1:2">
      <c r="B139" s="13"/>
    </row>
  </sheetData>
  <mergeCells count="1">
    <mergeCell ref="D51:I51"/>
  </mergeCells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8005-26EC-ED46-BFD0-80AC17716DED}">
  <dimension ref="A1:P28"/>
  <sheetViews>
    <sheetView workbookViewId="0">
      <selection activeCell="N23" sqref="N23"/>
    </sheetView>
  </sheetViews>
  <sheetFormatPr baseColWidth="10" defaultRowHeight="19"/>
  <sheetData>
    <row r="1" spans="1:16" ht="22">
      <c r="A1" s="22" t="s">
        <v>134</v>
      </c>
      <c r="M1" t="s">
        <v>213</v>
      </c>
    </row>
    <row r="3" spans="1:16">
      <c r="A3" s="12" t="s">
        <v>135</v>
      </c>
      <c r="M3" t="s">
        <v>210</v>
      </c>
      <c r="N3" t="s">
        <v>56</v>
      </c>
    </row>
    <row r="4" spans="1:16">
      <c r="A4" s="12"/>
      <c r="M4" t="s">
        <v>211</v>
      </c>
      <c r="N4" t="s">
        <v>55</v>
      </c>
      <c r="O4" t="s">
        <v>214</v>
      </c>
    </row>
    <row r="5" spans="1:16">
      <c r="A5" s="12" t="s">
        <v>138</v>
      </c>
      <c r="B5" t="s">
        <v>141</v>
      </c>
      <c r="M5" t="s">
        <v>212</v>
      </c>
      <c r="N5" t="s">
        <v>57</v>
      </c>
      <c r="O5" t="s">
        <v>215</v>
      </c>
    </row>
    <row r="6" spans="1:16">
      <c r="A6" s="12" t="s">
        <v>139</v>
      </c>
      <c r="B6">
        <v>5</v>
      </c>
    </row>
    <row r="7" spans="1:16">
      <c r="A7" s="12" t="s">
        <v>140</v>
      </c>
      <c r="B7" s="13">
        <v>0.8</v>
      </c>
    </row>
    <row r="9" spans="1:16">
      <c r="M9" t="s">
        <v>216</v>
      </c>
    </row>
    <row r="10" spans="1:16">
      <c r="A10" s="12" t="s">
        <v>136</v>
      </c>
      <c r="M10" t="s">
        <v>217</v>
      </c>
      <c r="N10" t="s">
        <v>218</v>
      </c>
      <c r="P10" t="s">
        <v>222</v>
      </c>
    </row>
    <row r="11" spans="1:16">
      <c r="A11" t="s">
        <v>142</v>
      </c>
      <c r="B11">
        <v>3</v>
      </c>
      <c r="M11" t="s">
        <v>219</v>
      </c>
      <c r="N11" t="s">
        <v>220</v>
      </c>
      <c r="P11" t="s">
        <v>223</v>
      </c>
    </row>
    <row r="12" spans="1:16">
      <c r="A12" t="s">
        <v>147</v>
      </c>
      <c r="B12">
        <v>1</v>
      </c>
      <c r="M12" t="s">
        <v>221</v>
      </c>
      <c r="N12" t="s">
        <v>220</v>
      </c>
      <c r="P12" t="s">
        <v>224</v>
      </c>
    </row>
    <row r="18" spans="1:7">
      <c r="A18" s="28" t="s">
        <v>137</v>
      </c>
      <c r="B18" s="28"/>
      <c r="C18" s="28"/>
      <c r="D18" s="28"/>
      <c r="E18" s="28"/>
      <c r="F18" s="28"/>
      <c r="G18" s="28"/>
    </row>
    <row r="19" spans="1:7">
      <c r="A19" s="28" t="s">
        <v>148</v>
      </c>
      <c r="B19" s="28">
        <v>3</v>
      </c>
      <c r="C19" s="28"/>
      <c r="D19" s="28"/>
      <c r="E19" s="28"/>
      <c r="F19" s="28"/>
      <c r="G19" s="28"/>
    </row>
    <row r="20" spans="1:7">
      <c r="A20" s="28" t="s">
        <v>147</v>
      </c>
      <c r="B20" s="28">
        <v>3</v>
      </c>
      <c r="C20" s="28"/>
      <c r="D20" s="28"/>
      <c r="E20" s="28"/>
      <c r="F20" s="28"/>
      <c r="G20" s="28"/>
    </row>
    <row r="23" spans="1:7">
      <c r="A23" s="28" t="s">
        <v>143</v>
      </c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 t="s">
        <v>142</v>
      </c>
      <c r="B25" s="28">
        <v>3</v>
      </c>
      <c r="C25" s="28"/>
      <c r="D25" s="28"/>
      <c r="E25" s="28"/>
      <c r="F25" s="28"/>
      <c r="G25" s="28"/>
    </row>
    <row r="26" spans="1:7">
      <c r="A26" s="28" t="s">
        <v>144</v>
      </c>
      <c r="B26" s="28">
        <f>3*B25</f>
        <v>9</v>
      </c>
      <c r="C26" s="28"/>
      <c r="D26" s="28"/>
      <c r="E26" s="28"/>
      <c r="F26" s="28"/>
      <c r="G26" s="28"/>
    </row>
    <row r="27" spans="1:7">
      <c r="A27" s="28" t="s">
        <v>145</v>
      </c>
      <c r="B27" s="28">
        <f>3*B25</f>
        <v>9</v>
      </c>
      <c r="C27" s="28"/>
      <c r="D27" s="28"/>
      <c r="E27" s="28"/>
      <c r="F27" s="28"/>
      <c r="G27" s="28"/>
    </row>
    <row r="28" spans="1:7">
      <c r="A28" s="28" t="s">
        <v>146</v>
      </c>
      <c r="B28" s="28">
        <f>2*B25</f>
        <v>6</v>
      </c>
      <c r="C28" s="28"/>
      <c r="D28" s="28"/>
      <c r="E28" s="28"/>
      <c r="F28" s="28"/>
      <c r="G28" s="28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F22-7361-1A41-BAD3-E96D5945CF02}">
  <dimension ref="A1:C27"/>
  <sheetViews>
    <sheetView workbookViewId="0">
      <selection activeCell="J13" sqref="J13"/>
    </sheetView>
  </sheetViews>
  <sheetFormatPr baseColWidth="10" defaultRowHeight="19"/>
  <sheetData>
    <row r="1" spans="1:3">
      <c r="A1" s="45" t="s">
        <v>95</v>
      </c>
      <c r="B1" s="46"/>
      <c r="C1" s="47"/>
    </row>
    <row r="2" spans="1:3">
      <c r="A2" s="14" t="s">
        <v>96</v>
      </c>
      <c r="B2" s="15" t="s">
        <v>120</v>
      </c>
      <c r="C2" s="15">
        <f>13.3333333*6.43</f>
        <v>85.733333118999994</v>
      </c>
    </row>
    <row r="3" spans="1:3">
      <c r="A3" s="14"/>
      <c r="B3" s="15" t="s">
        <v>97</v>
      </c>
      <c r="C3" s="15">
        <v>0.06</v>
      </c>
    </row>
    <row r="4" spans="1:3">
      <c r="A4" s="14"/>
      <c r="B4" s="15" t="s">
        <v>98</v>
      </c>
      <c r="C4" s="16">
        <v>0.6</v>
      </c>
    </row>
    <row r="5" spans="1:3">
      <c r="A5" s="14"/>
      <c r="B5" s="15" t="s">
        <v>12</v>
      </c>
      <c r="C5" s="16">
        <v>6</v>
      </c>
    </row>
    <row r="6" spans="1:3">
      <c r="A6" s="14"/>
      <c r="B6" s="15" t="s">
        <v>3</v>
      </c>
      <c r="C6" s="16">
        <v>60</v>
      </c>
    </row>
    <row r="7" spans="1:3">
      <c r="A7" s="14"/>
      <c r="B7" s="15" t="s">
        <v>1</v>
      </c>
      <c r="C7" s="16">
        <v>2400</v>
      </c>
    </row>
    <row r="8" spans="1:3">
      <c r="A8" s="12"/>
      <c r="B8" s="12"/>
      <c r="C8" s="12"/>
    </row>
    <row r="9" spans="1:3">
      <c r="A9" s="17" t="s">
        <v>6</v>
      </c>
      <c r="B9" s="18" t="s">
        <v>99</v>
      </c>
      <c r="C9" s="19">
        <v>50</v>
      </c>
    </row>
    <row r="10" spans="1:3">
      <c r="A10" s="14"/>
      <c r="B10" s="15" t="s">
        <v>100</v>
      </c>
      <c r="C10" s="16">
        <v>50</v>
      </c>
    </row>
    <row r="11" spans="1:3">
      <c r="A11" s="14"/>
      <c r="B11" s="15" t="s">
        <v>101</v>
      </c>
      <c r="C11" s="16">
        <v>20</v>
      </c>
    </row>
    <row r="12" spans="1:3">
      <c r="A12" s="14"/>
      <c r="B12" s="15" t="s">
        <v>102</v>
      </c>
      <c r="C12" s="16">
        <v>20</v>
      </c>
    </row>
    <row r="13" spans="1:3">
      <c r="A13" s="14"/>
      <c r="B13" s="15" t="s">
        <v>103</v>
      </c>
      <c r="C13" s="16">
        <v>20</v>
      </c>
    </row>
    <row r="14" spans="1:3">
      <c r="A14" s="14"/>
      <c r="B14" s="15" t="s">
        <v>104</v>
      </c>
      <c r="C14" s="16">
        <v>20</v>
      </c>
    </row>
    <row r="15" spans="1:3">
      <c r="A15" s="14"/>
      <c r="B15" s="15" t="s">
        <v>105</v>
      </c>
      <c r="C15" s="16">
        <v>20</v>
      </c>
    </row>
    <row r="16" spans="1:3">
      <c r="A16" s="14"/>
      <c r="B16" s="15" t="s">
        <v>106</v>
      </c>
      <c r="C16" s="16">
        <v>70</v>
      </c>
    </row>
    <row r="17" spans="1:3">
      <c r="A17" s="14"/>
      <c r="B17" s="15" t="s">
        <v>107</v>
      </c>
      <c r="C17" s="20" t="s">
        <v>108</v>
      </c>
    </row>
    <row r="18" spans="1:3">
      <c r="A18" s="12"/>
      <c r="B18" s="12"/>
      <c r="C18" s="12"/>
    </row>
    <row r="19" spans="1:3">
      <c r="A19" s="45" t="s">
        <v>109</v>
      </c>
      <c r="B19" s="46"/>
      <c r="C19" s="48"/>
    </row>
    <row r="20" spans="1:3">
      <c r="A20" s="14" t="s">
        <v>110</v>
      </c>
      <c r="B20" s="15" t="s">
        <v>111</v>
      </c>
      <c r="C20" s="15" t="s">
        <v>112</v>
      </c>
    </row>
    <row r="21" spans="1:3">
      <c r="A21" s="14" t="s">
        <v>113</v>
      </c>
      <c r="B21" s="16">
        <v>50</v>
      </c>
      <c r="C21" s="15">
        <v>80</v>
      </c>
    </row>
    <row r="22" spans="1:3">
      <c r="A22" s="14" t="s">
        <v>114</v>
      </c>
      <c r="B22" s="16">
        <v>250</v>
      </c>
      <c r="C22" s="15">
        <v>400.8</v>
      </c>
    </row>
    <row r="23" spans="1:3">
      <c r="A23" s="14" t="s">
        <v>115</v>
      </c>
      <c r="B23" s="16">
        <v>750</v>
      </c>
      <c r="C23" s="15">
        <v>1573.8</v>
      </c>
    </row>
    <row r="24" spans="1:3">
      <c r="A24" s="14" t="s">
        <v>116</v>
      </c>
      <c r="B24" s="16">
        <v>2500</v>
      </c>
      <c r="C24" s="15">
        <v>6492</v>
      </c>
    </row>
    <row r="25" spans="1:3">
      <c r="A25" s="14" t="s">
        <v>117</v>
      </c>
      <c r="B25" s="16">
        <v>720</v>
      </c>
      <c r="C25" s="15">
        <v>1440</v>
      </c>
    </row>
    <row r="26" spans="1:3">
      <c r="A26" s="14" t="s">
        <v>118</v>
      </c>
      <c r="B26" s="16">
        <v>1200</v>
      </c>
      <c r="C26" s="15">
        <v>2400</v>
      </c>
    </row>
    <row r="27" spans="1:3">
      <c r="A27" s="14" t="s">
        <v>119</v>
      </c>
      <c r="B27" s="16">
        <v>2000</v>
      </c>
      <c r="C27" s="15">
        <v>4077.6</v>
      </c>
    </row>
  </sheetData>
  <mergeCells count="2">
    <mergeCell ref="A1:C1"/>
    <mergeCell ref="A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5684-1DA4-F147-A979-03D3F5CD2D42}">
  <dimension ref="A1:D38"/>
  <sheetViews>
    <sheetView workbookViewId="0">
      <selection activeCell="J19" sqref="J19"/>
    </sheetView>
  </sheetViews>
  <sheetFormatPr baseColWidth="10" defaultRowHeight="19"/>
  <sheetData>
    <row r="1" spans="1:4">
      <c r="A1" t="s">
        <v>3</v>
      </c>
      <c r="B1" t="s">
        <v>158</v>
      </c>
      <c r="C1" t="s">
        <v>185</v>
      </c>
      <c r="D1">
        <v>50</v>
      </c>
    </row>
    <row r="2" spans="1:4">
      <c r="A2" t="s">
        <v>3</v>
      </c>
      <c r="B2" t="s">
        <v>159</v>
      </c>
      <c r="C2" t="s">
        <v>185</v>
      </c>
      <c r="D2">
        <v>50</v>
      </c>
    </row>
    <row r="3" spans="1:4">
      <c r="A3" t="s">
        <v>3</v>
      </c>
      <c r="B3" t="s">
        <v>160</v>
      </c>
      <c r="C3" t="s">
        <v>185</v>
      </c>
      <c r="D3">
        <v>50</v>
      </c>
    </row>
    <row r="4" spans="1:4">
      <c r="A4" t="s">
        <v>3</v>
      </c>
      <c r="B4" t="s">
        <v>161</v>
      </c>
      <c r="C4" t="s">
        <v>185</v>
      </c>
      <c r="D4">
        <v>50</v>
      </c>
    </row>
    <row r="5" spans="1:4">
      <c r="A5" t="s">
        <v>3</v>
      </c>
      <c r="B5" t="s">
        <v>162</v>
      </c>
      <c r="C5" t="s">
        <v>185</v>
      </c>
      <c r="D5">
        <v>50</v>
      </c>
    </row>
    <row r="6" spans="1:4">
      <c r="A6" t="s">
        <v>3</v>
      </c>
      <c r="B6" t="s">
        <v>163</v>
      </c>
      <c r="C6" t="s">
        <v>185</v>
      </c>
      <c r="D6">
        <v>50</v>
      </c>
    </row>
    <row r="7" spans="1:4">
      <c r="A7" t="s">
        <v>3</v>
      </c>
      <c r="B7" t="s">
        <v>164</v>
      </c>
      <c r="C7" t="s">
        <v>185</v>
      </c>
      <c r="D7">
        <v>50</v>
      </c>
    </row>
    <row r="8" spans="1:4">
      <c r="A8" t="s">
        <v>3</v>
      </c>
      <c r="B8" t="s">
        <v>165</v>
      </c>
      <c r="C8" t="s">
        <v>185</v>
      </c>
      <c r="D8">
        <v>50</v>
      </c>
    </row>
    <row r="9" spans="1:4">
      <c r="A9" t="s">
        <v>3</v>
      </c>
      <c r="B9" t="s">
        <v>157</v>
      </c>
      <c r="C9" t="s">
        <v>185</v>
      </c>
      <c r="D9">
        <v>50</v>
      </c>
    </row>
    <row r="10" spans="1:4">
      <c r="A10" t="s">
        <v>3</v>
      </c>
      <c r="B10" t="s">
        <v>166</v>
      </c>
      <c r="C10" t="s">
        <v>185</v>
      </c>
      <c r="D10">
        <v>50</v>
      </c>
    </row>
    <row r="11" spans="1:4">
      <c r="A11" t="s">
        <v>3</v>
      </c>
      <c r="B11" t="s">
        <v>167</v>
      </c>
      <c r="C11" t="s">
        <v>185</v>
      </c>
      <c r="D11">
        <v>50</v>
      </c>
    </row>
    <row r="12" spans="1:4">
      <c r="A12" t="s">
        <v>3</v>
      </c>
      <c r="B12" t="s">
        <v>168</v>
      </c>
      <c r="C12" t="s">
        <v>185</v>
      </c>
      <c r="D12">
        <v>50</v>
      </c>
    </row>
    <row r="13" spans="1:4">
      <c r="A13" t="s">
        <v>3</v>
      </c>
      <c r="B13" t="s">
        <v>168</v>
      </c>
      <c r="C13" t="s">
        <v>185</v>
      </c>
      <c r="D13">
        <v>50</v>
      </c>
    </row>
    <row r="14" spans="1:4">
      <c r="A14" t="s">
        <v>12</v>
      </c>
      <c r="B14" t="s">
        <v>169</v>
      </c>
      <c r="C14" t="s">
        <v>186</v>
      </c>
      <c r="D14">
        <v>50</v>
      </c>
    </row>
    <row r="15" spans="1:4">
      <c r="A15" t="s">
        <v>12</v>
      </c>
      <c r="B15" t="s">
        <v>171</v>
      </c>
      <c r="C15" t="s">
        <v>186</v>
      </c>
      <c r="D15">
        <v>50</v>
      </c>
    </row>
    <row r="16" spans="1:4">
      <c r="A16" t="s">
        <v>12</v>
      </c>
      <c r="B16" t="s">
        <v>170</v>
      </c>
      <c r="C16" t="s">
        <v>186</v>
      </c>
      <c r="D16">
        <v>50</v>
      </c>
    </row>
    <row r="17" spans="1:4">
      <c r="A17" t="s">
        <v>12</v>
      </c>
      <c r="B17" t="s">
        <v>172</v>
      </c>
      <c r="C17" t="s">
        <v>186</v>
      </c>
      <c r="D17">
        <v>50</v>
      </c>
    </row>
    <row r="18" spans="1:4">
      <c r="A18" t="s">
        <v>12</v>
      </c>
      <c r="B18" t="s">
        <v>173</v>
      </c>
      <c r="C18" t="s">
        <v>186</v>
      </c>
      <c r="D18">
        <v>50</v>
      </c>
    </row>
    <row r="19" spans="1:4">
      <c r="A19" t="s">
        <v>12</v>
      </c>
      <c r="B19" t="s">
        <v>174</v>
      </c>
      <c r="C19" t="s">
        <v>186</v>
      </c>
      <c r="D19">
        <v>50</v>
      </c>
    </row>
    <row r="20" spans="1:4">
      <c r="A20" t="s">
        <v>12</v>
      </c>
      <c r="B20" t="s">
        <v>175</v>
      </c>
      <c r="C20" t="s">
        <v>186</v>
      </c>
      <c r="D20">
        <v>50</v>
      </c>
    </row>
    <row r="21" spans="1:4">
      <c r="A21" t="s">
        <v>12</v>
      </c>
      <c r="B21" t="s">
        <v>176</v>
      </c>
      <c r="C21" t="s">
        <v>186</v>
      </c>
      <c r="D21">
        <v>50</v>
      </c>
    </row>
    <row r="22" spans="1:4">
      <c r="A22" t="s">
        <v>12</v>
      </c>
      <c r="B22" t="s">
        <v>177</v>
      </c>
      <c r="C22" t="s">
        <v>186</v>
      </c>
      <c r="D22">
        <v>50</v>
      </c>
    </row>
    <row r="23" spans="1:4">
      <c r="A23" t="s">
        <v>12</v>
      </c>
      <c r="B23" t="s">
        <v>178</v>
      </c>
      <c r="C23" t="s">
        <v>186</v>
      </c>
      <c r="D23">
        <v>50</v>
      </c>
    </row>
    <row r="24" spans="1:4">
      <c r="A24" t="s">
        <v>12</v>
      </c>
      <c r="B24" t="s">
        <v>179</v>
      </c>
      <c r="C24" t="s">
        <v>186</v>
      </c>
      <c r="D24">
        <v>50</v>
      </c>
    </row>
    <row r="25" spans="1:4">
      <c r="A25" t="s">
        <v>12</v>
      </c>
      <c r="B25" t="s">
        <v>180</v>
      </c>
      <c r="C25" t="s">
        <v>186</v>
      </c>
      <c r="D25">
        <v>50</v>
      </c>
    </row>
    <row r="26" spans="1:4">
      <c r="A26" t="s">
        <v>12</v>
      </c>
      <c r="B26" t="s">
        <v>181</v>
      </c>
      <c r="C26" t="s">
        <v>186</v>
      </c>
      <c r="D26">
        <v>50</v>
      </c>
    </row>
    <row r="27" spans="1:4">
      <c r="A27" t="s">
        <v>12</v>
      </c>
      <c r="B27" t="s">
        <v>194</v>
      </c>
      <c r="C27" t="s">
        <v>186</v>
      </c>
      <c r="D27">
        <v>50</v>
      </c>
    </row>
    <row r="28" spans="1:4">
      <c r="A28" t="s">
        <v>98</v>
      </c>
      <c r="B28" t="s">
        <v>187</v>
      </c>
      <c r="C28" t="s">
        <v>200</v>
      </c>
      <c r="D28">
        <v>50</v>
      </c>
    </row>
    <row r="29" spans="1:4">
      <c r="A29" t="s">
        <v>98</v>
      </c>
      <c r="B29" t="s">
        <v>188</v>
      </c>
      <c r="C29" t="s">
        <v>200</v>
      </c>
      <c r="D29">
        <v>50</v>
      </c>
    </row>
    <row r="30" spans="1:4">
      <c r="A30" t="s">
        <v>98</v>
      </c>
      <c r="B30" t="s">
        <v>189</v>
      </c>
      <c r="C30" t="s">
        <v>200</v>
      </c>
      <c r="D30">
        <v>50</v>
      </c>
    </row>
    <row r="31" spans="1:4">
      <c r="A31" t="s">
        <v>98</v>
      </c>
      <c r="B31" t="s">
        <v>191</v>
      </c>
      <c r="C31" t="s">
        <v>200</v>
      </c>
      <c r="D31">
        <v>50</v>
      </c>
    </row>
    <row r="32" spans="1:4">
      <c r="A32" t="s">
        <v>98</v>
      </c>
      <c r="B32" t="s">
        <v>192</v>
      </c>
      <c r="C32" t="s">
        <v>200</v>
      </c>
      <c r="D32">
        <v>50</v>
      </c>
    </row>
    <row r="33" spans="1:4">
      <c r="A33" t="s">
        <v>98</v>
      </c>
      <c r="B33" t="s">
        <v>193</v>
      </c>
      <c r="C33" t="s">
        <v>200</v>
      </c>
      <c r="D33">
        <v>50</v>
      </c>
    </row>
    <row r="34" spans="1:4">
      <c r="A34" t="s">
        <v>98</v>
      </c>
      <c r="B34" t="s">
        <v>195</v>
      </c>
      <c r="C34" t="s">
        <v>200</v>
      </c>
      <c r="D34">
        <v>50</v>
      </c>
    </row>
    <row r="35" spans="1:4">
      <c r="A35" t="s">
        <v>98</v>
      </c>
      <c r="B35" t="s">
        <v>196</v>
      </c>
      <c r="C35" t="s">
        <v>200</v>
      </c>
      <c r="D35">
        <v>50</v>
      </c>
    </row>
    <row r="36" spans="1:4">
      <c r="A36" t="s">
        <v>98</v>
      </c>
      <c r="B36" t="s">
        <v>197</v>
      </c>
      <c r="C36" t="s">
        <v>200</v>
      </c>
      <c r="D36">
        <v>50</v>
      </c>
    </row>
    <row r="37" spans="1:4">
      <c r="A37" t="s">
        <v>98</v>
      </c>
      <c r="B37" t="s">
        <v>198</v>
      </c>
      <c r="C37" t="s">
        <v>200</v>
      </c>
      <c r="D37">
        <v>50</v>
      </c>
    </row>
    <row r="38" spans="1:4">
      <c r="A38" t="s">
        <v>98</v>
      </c>
      <c r="B38" t="s">
        <v>199</v>
      </c>
      <c r="C38" t="s">
        <v>200</v>
      </c>
      <c r="D3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奖励池</vt:lpstr>
      <vt:lpstr>Sheet1</vt:lpstr>
      <vt:lpstr>宏观分配</vt:lpstr>
      <vt:lpstr>限制条件的确定</vt:lpstr>
      <vt:lpstr>游戏定价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2021-05-07T12:43:26Z</dcterms:created>
  <dcterms:modified xsi:type="dcterms:W3CDTF">2021-05-28T13:07:56Z</dcterms:modified>
</cp:coreProperties>
</file>