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4xcfZn6x/c35K3cWGl3gpT9NCiCJELbcz74EFIFBvmg="/>
    </ext>
  </extLst>
</workbook>
</file>

<file path=xl/sharedStrings.xml><?xml version="1.0" encoding="utf-8"?>
<sst xmlns="http://schemas.openxmlformats.org/spreadsheetml/2006/main" count="66" uniqueCount="55">
  <si>
    <t>Análise Financeira - GuiadosPeloAxé</t>
  </si>
  <si>
    <t>Título do Projeto</t>
  </si>
  <si>
    <t>Axé</t>
  </si>
  <si>
    <t>Autor</t>
  </si>
  <si>
    <t>Guiados pelo Axé</t>
  </si>
  <si>
    <t>Número do documento</t>
  </si>
  <si>
    <t>S/N</t>
  </si>
  <si>
    <t>Revisão</t>
  </si>
  <si>
    <t>Total de componentes da PCI</t>
  </si>
  <si>
    <t>Componentes de Hardware</t>
  </si>
  <si>
    <t>Nome(produto)</t>
  </si>
  <si>
    <t>Quantidades</t>
  </si>
  <si>
    <t>Informações do produto</t>
  </si>
  <si>
    <t>Fornecedor</t>
  </si>
  <si>
    <t>Valores dos Componentes</t>
  </si>
  <si>
    <t>Greg Maker</t>
  </si>
  <si>
    <t>-</t>
  </si>
  <si>
    <t>GREG MAKER</t>
  </si>
  <si>
    <t>Acrílico</t>
  </si>
  <si>
    <t>50x50x2mm</t>
  </si>
  <si>
    <t>Mercado Livre</t>
  </si>
  <si>
    <t>EVA(tapete)</t>
  </si>
  <si>
    <t>Multicores papelaria</t>
  </si>
  <si>
    <t>sensor capacitivo</t>
  </si>
  <si>
    <t>Robocore</t>
  </si>
  <si>
    <t>Bornes</t>
  </si>
  <si>
    <t>Tecido Feltro</t>
  </si>
  <si>
    <t>50x140 cm</t>
  </si>
  <si>
    <t>Aviamentos São Paulo</t>
  </si>
  <si>
    <t>Custo Total(hardware)</t>
  </si>
  <si>
    <t>Custo de Software</t>
  </si>
  <si>
    <t>Duração(MÊS)</t>
  </si>
  <si>
    <t>Valor</t>
  </si>
  <si>
    <t>Desenvolvedor</t>
  </si>
  <si>
    <t>Sênior</t>
  </si>
  <si>
    <t>Junior</t>
  </si>
  <si>
    <t>Custo Total(Software)</t>
  </si>
  <si>
    <t>Custo de Software Diluído</t>
  </si>
  <si>
    <t xml:space="preserve"> </t>
  </si>
  <si>
    <t>Considerando a venda de 1000 tapetes, obtém-se o custo diluído de software para cada tapete igual a 32 reais</t>
  </si>
  <si>
    <t>Custo total de cada tapete</t>
  </si>
  <si>
    <t>Custo Hardware</t>
  </si>
  <si>
    <t>Quantidade</t>
  </si>
  <si>
    <t>Custo Software Diluído</t>
  </si>
  <si>
    <t>Preço de venda</t>
  </si>
  <si>
    <t>Custo do Tapete</t>
  </si>
  <si>
    <t>Margem</t>
  </si>
  <si>
    <t>Preço do Tapete</t>
  </si>
  <si>
    <t>DRE</t>
  </si>
  <si>
    <t>Receita</t>
  </si>
  <si>
    <t>CMV</t>
  </si>
  <si>
    <t>Lucro Bruto</t>
  </si>
  <si>
    <t>Imposto simples</t>
  </si>
  <si>
    <t>Lucro Líquido</t>
  </si>
  <si>
    <t>Margem Líquida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</si>
</sst>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$&quot;#,##0.00"/>
    <numFmt numFmtId="166" formatCode="[$R$]#,##0.00"/>
  </numFmts>
  <fonts count="10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u/>
      <sz val="12.0"/>
      <color rgb="FF0000FF"/>
      <name val="Roboto"/>
    </font>
    <font>
      <sz val="12.0"/>
      <color theme="1"/>
      <name val="Roboto"/>
    </font>
    <font>
      <sz val="10.0"/>
      <color rgb="FF666666"/>
      <name val="Roboto"/>
    </font>
    <font>
      <sz val="12.0"/>
      <color rgb="FF000000"/>
      <name val="Roboto"/>
    </font>
    <font>
      <sz val="12.0"/>
      <color rgb="FFFFFF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left/>
      <top style="medium">
        <color rgb="FF4A86E8"/>
      </top>
      <bottom/>
    </border>
    <border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right style="medium">
        <color rgb="FF4A86E8"/>
      </righ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left/>
      <top/>
      <bottom style="medium">
        <color rgb="FF4A86E8"/>
      </bottom>
    </border>
    <border>
      <right style="medium">
        <color rgb="FF4A86E8"/>
      </right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3" fontId="3" numFmtId="0" xfId="0" applyAlignment="1" applyBorder="1" applyFont="1">
      <alignment horizontal="left" readingOrder="0"/>
    </xf>
    <xf borderId="6" fillId="0" fontId="2" numFmtId="0" xfId="0" applyBorder="1" applyFont="1"/>
    <xf borderId="7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8" fillId="0" fontId="2" numFmtId="0" xfId="0" applyBorder="1" applyFont="1"/>
    <xf borderId="1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4" fontId="4" numFmtId="0" xfId="0" applyAlignment="1" applyBorder="1" applyFill="1" applyFont="1">
      <alignment horizontal="center" readingOrder="0"/>
    </xf>
    <xf borderId="13" fillId="4" fontId="4" numFmtId="0" xfId="0" applyAlignment="1" applyBorder="1" applyFont="1">
      <alignment horizontal="center"/>
    </xf>
    <xf borderId="13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left" readingOrder="0"/>
    </xf>
    <xf borderId="15" fillId="0" fontId="2" numFmtId="0" xfId="0" applyBorder="1" applyFont="1"/>
    <xf borderId="16" fillId="0" fontId="2" numFmtId="0" xfId="0" applyBorder="1" applyFont="1"/>
    <xf borderId="13" fillId="0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13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4" fillId="5" fontId="8" numFmtId="0" xfId="0" applyAlignment="1" applyBorder="1" applyFill="1" applyFont="1">
      <alignment horizontal="left" readingOrder="0"/>
    </xf>
    <xf borderId="13" fillId="6" fontId="4" numFmtId="0" xfId="0" applyAlignment="1" applyBorder="1" applyFill="1" applyFont="1">
      <alignment horizontal="center" readingOrder="0"/>
    </xf>
    <xf borderId="0" fillId="0" fontId="3" numFmtId="164" xfId="0" applyAlignment="1" applyFont="1" applyNumberFormat="1">
      <alignment horizontal="center"/>
    </xf>
    <xf borderId="13" fillId="4" fontId="4" numFmtId="0" xfId="0" applyAlignment="1" applyBorder="1" applyFont="1">
      <alignment horizontal="center" readingOrder="0" vertical="bottom"/>
    </xf>
    <xf borderId="16" fillId="4" fontId="4" numFmtId="0" xfId="0" applyAlignment="1" applyBorder="1" applyFont="1">
      <alignment horizontal="center" readingOrder="0" vertical="bottom"/>
    </xf>
    <xf borderId="16" fillId="6" fontId="4" numFmtId="0" xfId="0" applyAlignment="1" applyBorder="1" applyFont="1">
      <alignment horizontal="center" vertical="bottom"/>
    </xf>
    <xf borderId="17" fillId="0" fontId="3" numFmtId="164" xfId="0" applyAlignment="1" applyBorder="1" applyFont="1" applyNumberForma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7" fillId="0" fontId="3" numFmtId="10" xfId="0" applyAlignment="1" applyBorder="1" applyFont="1" applyNumberFormat="1">
      <alignment horizontal="center" readingOrder="0" vertical="bottom"/>
    </xf>
    <xf borderId="17" fillId="0" fontId="3" numFmtId="164" xfId="0" applyAlignment="1" applyBorder="1" applyFont="1" applyNumberFormat="1">
      <alignment horizontal="center" readingOrder="0" vertical="bottom"/>
    </xf>
    <xf borderId="0" fillId="4" fontId="9" numFmtId="0" xfId="0" applyAlignment="1" applyFont="1">
      <alignment horizontal="center" readingOrder="0"/>
    </xf>
    <xf borderId="17" fillId="0" fontId="3" numFmtId="165" xfId="0" applyAlignment="1" applyBorder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duto.mercadolivre.com.br/MLB-2646657468-placa-chapa-acrilico-transparente-cristal-50-x50cm-2mm-_J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19.38"/>
    <col customWidth="1" min="2" max="2" width="13.0"/>
    <col customWidth="1" min="3" max="3" width="40.88"/>
    <col customWidth="1" min="4" max="4" width="37.5"/>
    <col customWidth="1" min="5" max="5" width="44.13"/>
    <col customWidth="1" min="6" max="6" width="25.13"/>
  </cols>
  <sheetData>
    <row r="1" ht="15.75" customHeight="1">
      <c r="A1" s="1" t="s">
        <v>0</v>
      </c>
      <c r="B1" s="2"/>
      <c r="C1" s="2"/>
      <c r="D1" s="2"/>
      <c r="E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4" t="s">
        <v>1</v>
      </c>
      <c r="B3" s="5"/>
      <c r="C3" s="5"/>
      <c r="D3" s="6" t="s">
        <v>2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8" t="s">
        <v>3</v>
      </c>
      <c r="B4" s="2"/>
      <c r="C4" s="2"/>
      <c r="D4" s="9" t="s">
        <v>4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8" t="s">
        <v>5</v>
      </c>
      <c r="B5" s="2"/>
      <c r="C5" s="2"/>
      <c r="D5" s="11" t="s">
        <v>6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8" t="s">
        <v>7</v>
      </c>
      <c r="B6" s="2"/>
      <c r="C6" s="2"/>
      <c r="D6" s="11">
        <v>0.0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12" t="s">
        <v>8</v>
      </c>
      <c r="B7" s="13"/>
      <c r="C7" s="13"/>
      <c r="D7" s="14">
        <v>6.0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1" t="s">
        <v>9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16" t="s">
        <v>10</v>
      </c>
      <c r="B9" s="17" t="s">
        <v>11</v>
      </c>
      <c r="C9" s="16" t="s">
        <v>12</v>
      </c>
      <c r="D9" s="16" t="s">
        <v>13</v>
      </c>
      <c r="E9" s="17" t="s">
        <v>14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 outlineLevel="2">
      <c r="A10" s="18" t="s">
        <v>15</v>
      </c>
      <c r="B10" s="19">
        <v>1.0</v>
      </c>
      <c r="C10" s="20" t="s">
        <v>16</v>
      </c>
      <c r="D10" s="20" t="s">
        <v>17</v>
      </c>
      <c r="E10" s="21">
        <v>500.0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 outlineLevel="2">
      <c r="A11" s="18" t="s">
        <v>18</v>
      </c>
      <c r="B11" s="20">
        <v>2.0</v>
      </c>
      <c r="C11" s="20" t="s">
        <v>19</v>
      </c>
      <c r="D11" s="22" t="s">
        <v>20</v>
      </c>
      <c r="E11" s="21">
        <v>120.0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 outlineLevel="2">
      <c r="A12" s="18" t="s">
        <v>21</v>
      </c>
      <c r="B12" s="20">
        <v>20.0</v>
      </c>
      <c r="C12" s="20" t="s">
        <v>16</v>
      </c>
      <c r="D12" s="20" t="s">
        <v>22</v>
      </c>
      <c r="E12" s="21">
        <v>60.0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 outlineLevel="2">
      <c r="A13" s="18" t="s">
        <v>23</v>
      </c>
      <c r="B13" s="20">
        <v>32.0</v>
      </c>
      <c r="C13" s="20" t="s">
        <v>16</v>
      </c>
      <c r="D13" s="20" t="s">
        <v>24</v>
      </c>
      <c r="E13" s="21">
        <v>100.08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 outlineLevel="2">
      <c r="A14" s="18" t="s">
        <v>25</v>
      </c>
      <c r="B14" s="20">
        <v>24.0</v>
      </c>
      <c r="C14" s="20" t="s">
        <v>16</v>
      </c>
      <c r="D14" s="20" t="s">
        <v>24</v>
      </c>
      <c r="E14" s="21">
        <v>70.0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 outlineLevel="2">
      <c r="A15" s="18" t="s">
        <v>26</v>
      </c>
      <c r="B15" s="20">
        <v>2.0</v>
      </c>
      <c r="C15" s="20" t="s">
        <v>27</v>
      </c>
      <c r="D15" s="20" t="s">
        <v>28</v>
      </c>
      <c r="E15" s="21">
        <v>14.46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 outlineLevel="1">
      <c r="A16" s="23" t="s">
        <v>29</v>
      </c>
      <c r="B16" s="24"/>
      <c r="C16" s="24"/>
      <c r="D16" s="25"/>
      <c r="E16" s="26">
        <f>SUM(E10:E15)</f>
        <v>864.54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2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1" t="s">
        <v>30</v>
      </c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16" t="s">
        <v>10</v>
      </c>
      <c r="B19" s="17" t="s">
        <v>11</v>
      </c>
      <c r="C19" s="16" t="s">
        <v>12</v>
      </c>
      <c r="D19" s="16" t="s">
        <v>31</v>
      </c>
      <c r="E19" s="16" t="s">
        <v>32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18" t="s">
        <v>33</v>
      </c>
      <c r="B20" s="20">
        <v>1.0</v>
      </c>
      <c r="C20" s="20" t="s">
        <v>34</v>
      </c>
      <c r="D20" s="20">
        <v>2.0</v>
      </c>
      <c r="E20" s="21">
        <v>20000.0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18" t="s">
        <v>33</v>
      </c>
      <c r="B21" s="20">
        <v>3.0</v>
      </c>
      <c r="C21" s="20" t="s">
        <v>35</v>
      </c>
      <c r="D21" s="28">
        <v>2.0</v>
      </c>
      <c r="E21" s="21">
        <v>12000.0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23" t="s">
        <v>36</v>
      </c>
      <c r="B22" s="24"/>
      <c r="C22" s="24"/>
      <c r="D22" s="25"/>
      <c r="E22" s="26">
        <f>SUM(E20:E21)</f>
        <v>32000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29" t="s">
        <v>37</v>
      </c>
      <c r="B23" s="27" t="s">
        <v>38</v>
      </c>
      <c r="C23" s="3"/>
      <c r="D23" s="3"/>
      <c r="E23" s="21">
        <v>32.0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0" t="s">
        <v>39</v>
      </c>
      <c r="B27" s="24"/>
      <c r="C27" s="24"/>
      <c r="D27" s="2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1" t="s">
        <v>40</v>
      </c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16" t="s">
        <v>41</v>
      </c>
      <c r="B29" s="16" t="s">
        <v>42</v>
      </c>
      <c r="C29" s="16" t="s">
        <v>43</v>
      </c>
      <c r="D29" s="16" t="s">
        <v>32</v>
      </c>
      <c r="E29" s="3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2">
        <f>E16</f>
        <v>864.54</v>
      </c>
      <c r="B30" s="27">
        <v>1.0</v>
      </c>
      <c r="C30" s="32">
        <f>E23</f>
        <v>32</v>
      </c>
      <c r="D30" s="32">
        <f>SUM(A30+C30)</f>
        <v>896.54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1" t="s">
        <v>44</v>
      </c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3" t="s">
        <v>45</v>
      </c>
      <c r="B33" s="34" t="s">
        <v>42</v>
      </c>
      <c r="C33" s="34" t="s">
        <v>46</v>
      </c>
      <c r="D33" s="34" t="s">
        <v>47</v>
      </c>
      <c r="E33" s="35" t="s">
        <v>14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6">
        <f>D30</f>
        <v>896.54</v>
      </c>
      <c r="B34" s="37">
        <v>1000.0</v>
      </c>
      <c r="C34" s="38">
        <v>0.2</v>
      </c>
      <c r="D34" s="39">
        <f>A34*(1+C34)</f>
        <v>1075.848</v>
      </c>
      <c r="E34" s="3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1" t="s">
        <v>48</v>
      </c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3" t="s">
        <v>49</v>
      </c>
      <c r="B37" s="34" t="s">
        <v>50</v>
      </c>
      <c r="C37" s="34" t="s">
        <v>51</v>
      </c>
      <c r="D37" s="34" t="s">
        <v>52</v>
      </c>
      <c r="E37" s="34" t="s">
        <v>53</v>
      </c>
      <c r="F37" s="40" t="s">
        <v>54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6">
        <f>B34*D34</f>
        <v>1075848</v>
      </c>
      <c r="B38" s="41">
        <f>A34*B34 + 32000</f>
        <v>928540</v>
      </c>
      <c r="C38" s="41">
        <f>A38-B38</f>
        <v>147308</v>
      </c>
      <c r="D38" s="38">
        <v>0.205</v>
      </c>
      <c r="E38" s="36">
        <f>C38 - (C38*0.205)</f>
        <v>117109.86</v>
      </c>
      <c r="F38" s="42">
        <f>E38/A38</f>
        <v>0.1088535369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27"/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43"/>
      <c r="B41" s="27"/>
      <c r="C41" s="2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2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2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27"/>
      <c r="B46" s="2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44"/>
      <c r="B47" s="4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2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27"/>
      <c r="D51" s="4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27"/>
      <c r="D52" s="4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2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27"/>
      <c r="D54" s="4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27"/>
      <c r="D56" s="4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9">
    <mergeCell ref="A1:E1"/>
    <mergeCell ref="A3:C3"/>
    <mergeCell ref="D3:E3"/>
    <mergeCell ref="A4:C4"/>
    <mergeCell ref="D4:E4"/>
    <mergeCell ref="A5:C5"/>
    <mergeCell ref="D5:E5"/>
    <mergeCell ref="A22:D22"/>
    <mergeCell ref="A27:D27"/>
    <mergeCell ref="A28:E28"/>
    <mergeCell ref="A32:E32"/>
    <mergeCell ref="A36:E36"/>
    <mergeCell ref="A6:C6"/>
    <mergeCell ref="D6:E6"/>
    <mergeCell ref="A7:C7"/>
    <mergeCell ref="D7:E7"/>
    <mergeCell ref="A8:E8"/>
    <mergeCell ref="A16:D16"/>
    <mergeCell ref="A18:E18"/>
  </mergeCells>
  <hyperlinks>
    <hyperlink r:id="rId1" location="position=12&amp;search_layout=stack&amp;type=item&amp;tracking_id=518417a2-2f8e-415b-bf59-23ca28c020ed" ref="D11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