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xr:revisionPtr revIDLastSave="0" documentId="8_{D441C018-3424-4C4A-AD88-E5F0E3C128B1}" xr6:coauthVersionLast="47" xr6:coauthVersionMax="47" xr10:uidLastSave="{00000000-0000-0000-0000-000000000000}"/>
  <bookViews>
    <workbookView xWindow="0" yWindow="0" windowWidth="0" windowHeight="0" activeTab="4" xr2:uid="{00000000-000D-0000-FFFF-FFFF00000000}"/>
  </bookViews>
  <sheets>
    <sheet name="Página1" sheetId="1" r:id="rId1"/>
    <sheet name="__OpenSolverCache__" sheetId="2" state="hidden" r:id="rId2"/>
    <sheet name="__OpenSolver__" sheetId="3" state="hidden" r:id="rId3"/>
    <sheet name="Answer Report" sheetId="4" r:id="rId4"/>
    <sheet name="Sensitivity Report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1048575" i="1" l="1" a="1"/>
  <c r="XFD1048575" i="1"/>
  <c r="XFD1048574" i="1" a="1"/>
  <c r="XFD1048574" i="1"/>
  <c r="XFD1048573" i="1" a="1"/>
  <c r="XFD1048573" i="1"/>
  <c r="XFD1048572" i="1" a="1"/>
  <c r="XFD1048572" i="1"/>
  <c r="XFD1048571" i="1" a="1"/>
  <c r="XFD1048571" i="1"/>
  <c r="XFD1048570" i="1" a="1"/>
  <c r="XFD1048570" i="1"/>
  <c r="XFD1048569" i="1" a="1"/>
  <c r="XFD1048569" i="1"/>
  <c r="XFD1048568" i="1" a="1"/>
  <c r="XFD1048568" i="1"/>
  <c r="XFD1048567" i="1" a="1"/>
  <c r="XFD1048567" i="1"/>
  <c r="XFD1048566" i="1" a="1"/>
  <c r="XFD1048566" i="1"/>
  <c r="XFD1048565" i="1" a="1"/>
  <c r="XFD1048565" i="1"/>
  <c r="XFD1048564" i="1" a="1"/>
  <c r="XFD1048564" i="1"/>
  <c r="XFD1048563" i="1" a="1"/>
  <c r="XFD1048563" i="1"/>
  <c r="XFD1048562" i="1" a="1"/>
  <c r="XFD1048562" i="1"/>
  <c r="XFD1048561" i="1" a="1"/>
  <c r="XFD1048561" i="1"/>
  <c r="XFD1048560" i="1" a="1"/>
  <c r="XFD1048560" i="1"/>
  <c r="XFD1048559" i="1" a="1"/>
  <c r="XFD1048559" i="1"/>
  <c r="XFD1048558" i="1" a="1"/>
  <c r="XFD1048558" i="1"/>
  <c r="XFD1048557" i="1" a="1"/>
  <c r="XFD1048557" i="1"/>
  <c r="XFD1048556" i="1" a="1"/>
  <c r="XFD1048556" i="1"/>
  <c r="XFD1048555" i="1" a="1"/>
  <c r="XFD1048555" i="1"/>
  <c r="XFD1048554" i="1" a="1"/>
  <c r="XFD1048554" i="1"/>
  <c r="XFD1048553" i="1" a="1"/>
  <c r="XFD1048553" i="1"/>
  <c r="XFD1048552" i="1" a="1"/>
  <c r="XFD1048552" i="1"/>
  <c r="XFD1048551" i="1" a="1"/>
  <c r="XFD1048551" i="1"/>
  <c r="XFD1048550" i="1" a="1"/>
  <c r="XFD1048550" i="1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8" i="3"/>
  <c r="A17" i="3"/>
  <c r="A15" i="3"/>
  <c r="A14" i="3"/>
  <c r="A12" i="3"/>
  <c r="A10" i="3"/>
  <c r="A9" i="3"/>
  <c r="A8" i="3"/>
  <c r="A7" i="3"/>
  <c r="A6" i="3"/>
  <c r="A5" i="3"/>
  <c r="A4" i="3"/>
  <c r="A3" i="3"/>
  <c r="A2" i="3"/>
  <c r="A1" i="3"/>
  <c r="U18" i="1"/>
  <c r="P18" i="1"/>
  <c r="U17" i="1"/>
  <c r="P17" i="1"/>
  <c r="U16" i="1"/>
  <c r="P16" i="1"/>
  <c r="J15" i="1"/>
  <c r="E15" i="1"/>
  <c r="J14" i="1"/>
  <c r="E14" i="1"/>
  <c r="U13" i="1"/>
  <c r="A13" i="3" s="1"/>
  <c r="P13" i="1"/>
  <c r="J13" i="1"/>
  <c r="E13" i="1"/>
  <c r="U12" i="1"/>
  <c r="P12" i="1"/>
  <c r="J12" i="1"/>
  <c r="E12" i="1"/>
  <c r="U11" i="1"/>
  <c r="P11" i="1"/>
  <c r="A11" i="3" s="1"/>
  <c r="J11" i="1"/>
  <c r="E11" i="1"/>
  <c r="B11" i="1"/>
  <c r="A19" i="3" s="1"/>
  <c r="R4" i="1"/>
  <c r="A16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<sst xmlns="http://schemas.openxmlformats.org/spreadsheetml/2006/main" count="205" uniqueCount="112">
  <si>
    <t>Distâncias</t>
  </si>
  <si>
    <t>Variáveis de decisão</t>
  </si>
  <si>
    <t>u</t>
  </si>
  <si>
    <t>Restrição de ordem</t>
  </si>
  <si>
    <t>=</t>
  </si>
  <si>
    <t>Função objetivo:</t>
  </si>
  <si>
    <t>Restrições de linha:</t>
  </si>
  <si>
    <t>Restrições de coluna:</t>
  </si>
  <si>
    <t>Restrições de subrotas</t>
  </si>
  <si>
    <t>i=3;j=2</t>
  </si>
  <si>
    <t>&lt;=</t>
  </si>
  <si>
    <t>i=2;j=3</t>
  </si>
  <si>
    <t>i=4;j=2</t>
  </si>
  <si>
    <t>i=4;j=3</t>
  </si>
  <si>
    <t>i=5;j=2</t>
  </si>
  <si>
    <t>i=5;j=3</t>
  </si>
  <si>
    <t>i=2;j=4</t>
  </si>
  <si>
    <t>i=2;j=5</t>
  </si>
  <si>
    <t>i=3;j=4</t>
  </si>
  <si>
    <t>i=3;j=5</t>
  </si>
  <si>
    <t>i=5;j=4</t>
  </si>
  <si>
    <t>i=4;j=5</t>
  </si>
  <si>
    <t>Microsoft Excel Answer Report</t>
  </si>
  <si>
    <t>Worksheet: Página1</t>
  </si>
  <si>
    <t>Report Created:Sun May 12 2024 23:25:29 GMT-0300 (Horário Padrão de Brasília)</t>
  </si>
  <si>
    <t>Result: Solver found a solution.  All constraints and optimality conditions are satisfied.</t>
  </si>
  <si>
    <t>Engine: Standard LP/Quadratic</t>
  </si>
  <si>
    <t>Solution Time: 16 milliseconds</t>
  </si>
  <si>
    <t>Iterations: 53</t>
  </si>
  <si>
    <t>Subproblems: 14</t>
  </si>
  <si>
    <t>Incumbent Solutions: 8</t>
  </si>
  <si>
    <t>Objective Cell (Min)</t>
  </si>
  <si>
    <t>Cell</t>
  </si>
  <si>
    <t>Original Value</t>
  </si>
  <si>
    <t>Final Value</t>
  </si>
  <si>
    <t>Página1'!$B$11</t>
  </si>
  <si>
    <t>Decision Variable Cells</t>
  </si>
  <si>
    <t>$J$3</t>
  </si>
  <si>
    <t>$K$3</t>
  </si>
  <si>
    <t>$L$3</t>
  </si>
  <si>
    <t>$M$3</t>
  </si>
  <si>
    <t>$N$3</t>
  </si>
  <si>
    <t>$O$3</t>
  </si>
  <si>
    <t>$J$4</t>
  </si>
  <si>
    <t>$K$4</t>
  </si>
  <si>
    <t>$L$4</t>
  </si>
  <si>
    <t>$M$4</t>
  </si>
  <si>
    <t>$N$4</t>
  </si>
  <si>
    <t>$O$4</t>
  </si>
  <si>
    <t>$J$5</t>
  </si>
  <si>
    <t>$K$5</t>
  </si>
  <si>
    <t>$L$5</t>
  </si>
  <si>
    <t>$M$5</t>
  </si>
  <si>
    <t>$N$5</t>
  </si>
  <si>
    <t>$O$5</t>
  </si>
  <si>
    <t>$J$6</t>
  </si>
  <si>
    <t>$K$6</t>
  </si>
  <si>
    <t>$L$6</t>
  </si>
  <si>
    <t>$M$6</t>
  </si>
  <si>
    <t>$N$6</t>
  </si>
  <si>
    <t>$O$6</t>
  </si>
  <si>
    <t>$J$7</t>
  </si>
  <si>
    <t>$K$7</t>
  </si>
  <si>
    <t>$L$7</t>
  </si>
  <si>
    <t>$M$7</t>
  </si>
  <si>
    <t>$N$7</t>
  </si>
  <si>
    <t>$O$7</t>
  </si>
  <si>
    <t>Constraints</t>
  </si>
  <si>
    <t>Lower Bound</t>
  </si>
  <si>
    <t>Upper Bound</t>
  </si>
  <si>
    <t>Slack</t>
  </si>
  <si>
    <t>$R$4</t>
  </si>
  <si>
    <t>$J$11</t>
  </si>
  <si>
    <t>$J$12</t>
  </si>
  <si>
    <t>$J$13</t>
  </si>
  <si>
    <t>$J$14</t>
  </si>
  <si>
    <t>$J$15</t>
  </si>
  <si>
    <t>$E$11</t>
  </si>
  <si>
    <t>$E$12</t>
  </si>
  <si>
    <t>$E$13</t>
  </si>
  <si>
    <t>$E$15</t>
  </si>
  <si>
    <t>$E$14</t>
  </si>
  <si>
    <t>$P$11</t>
  </si>
  <si>
    <t>$P$12</t>
  </si>
  <si>
    <t>$P$13</t>
  </si>
  <si>
    <t>$P$16</t>
  </si>
  <si>
    <t>$P$17</t>
  </si>
  <si>
    <t>$U$11</t>
  </si>
  <si>
    <t>$P$18</t>
  </si>
  <si>
    <t>$U$13</t>
  </si>
  <si>
    <t>$U$12</t>
  </si>
  <si>
    <t>$U$16</t>
  </si>
  <si>
    <t>$U$17</t>
  </si>
  <si>
    <t>$U$18</t>
  </si>
  <si>
    <t>Microsoft Excel Sensitivity Report</t>
  </si>
  <si>
    <t>Worksheet: Answer Report</t>
  </si>
  <si>
    <t>Report Created:Sun May 12 2024 23:25:37 GMT-0300 (Horário Padrão de Brasília)</t>
  </si>
  <si>
    <t>Objective Cell (Max)</t>
  </si>
  <si>
    <t>Final</t>
  </si>
  <si>
    <t>Reduced</t>
  </si>
  <si>
    <t>Maximum</t>
  </si>
  <si>
    <t>Minimum</t>
  </si>
  <si>
    <t>Value</t>
  </si>
  <si>
    <t>Cost</t>
  </si>
  <si>
    <t>Objective Coefficient</t>
  </si>
  <si>
    <t>Shadow</t>
  </si>
  <si>
    <t>Constraint</t>
  </si>
  <si>
    <t>Allowable</t>
  </si>
  <si>
    <t>Price</t>
  </si>
  <si>
    <t>R.H.Side</t>
  </si>
  <si>
    <t>Increase</t>
  </si>
  <si>
    <t>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</si>
</sst>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9"/>
      <color rgb="FF000000"/>
      <name val="&quot;Google Sans Mono&quot;"/>
    </font>
    <font>
      <b/>
      <sz val="8"/>
      <color rgb="FF000000"/>
      <name val="Helv"/>
    </font>
    <font>
      <sz val="8"/>
      <color rgb="FF000000"/>
      <name val="Helv"/>
    </font>
    <font>
      <b/>
      <sz val="8"/>
      <color rgb="FF0000FF"/>
      <name val="Helv"/>
    </font>
  </fonts>
  <fills count="6">
    <fill>
      <patternFill patternType="none"/>
    </fill>
    <fill>
      <patternFill patternType="gray125"/>
    </fill>
    <fill>
      <patternFill patternType="solid">
        <fgColor rgb="FFC27BA0"/>
        <bgColor rgb="FFC27BA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4" borderId="3" xfId="0" applyFont="1" applyFill="1" applyBorder="1"/>
    <xf numFmtId="0" fontId="1" fillId="0" borderId="5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/>
    <xf numFmtId="0" fontId="1" fillId="0" borderId="0" xfId="0" applyFont="1"/>
    <xf numFmtId="11" fontId="1" fillId="2" borderId="1" xfId="0" applyNumberFormat="1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4" fillId="0" borderId="0" xfId="0" applyFont="1"/>
    <xf numFmtId="0" fontId="5" fillId="0" borderId="0" xfId="0" applyFont="1" applyBorder="1"/>
    <xf numFmtId="0" fontId="6" fillId="0" borderId="0" xfId="0" applyFont="1" applyBorder="1"/>
    <xf numFmtId="0" fontId="5" fillId="0" borderId="12" xfId="0" applyFont="1" applyBorder="1"/>
    <xf numFmtId="0" fontId="5" fillId="0" borderId="12" xfId="0" quotePrefix="1" applyFont="1" applyBorder="1"/>
    <xf numFmtId="0" fontId="5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4C7F087-0C05-4B98-9E88-013E59899B8D}">
  <we:reference id="WA104100404" version="3.0.0.1" store="pt-BR" storeType="omex"/>
  <we:alternateReferences>
    <we:reference id="WA104100404" version="3.0.0.1" store="pt-BR" storeType="omex"/>
  </we:alternateReferences>
  <we:properties>
    <we:property name="UniqueID" value="&quot;20244121715565947327&quot;"/>
    <we:property name="LQkC" value="&quot;&quot;"/>
    <we:property name="MooPAQYFf3IuLig=" value="&quot;RilMWVk=&quot;"/>
    <we:property name="MooPAQYFf3IsLTolMSE=" value="&quot;UA==&quot;"/>
    <we:property name="MooPAQYFf3I3LTABOS1cVxE=" value="&quot;RiFMW1JAAXdW&quot;"/>
    <we:property name="MooPAQYFf3ISIy4ePT1vXBcG" value="&quot;UF4=&quot;"/>
    <we:property name="MooPAQYFf3ISIy4ePT1vXgoYWQ==" value="&quot;RjlMXA==&quot;"/>
    <we:property name="MooPAQYFf3ISIy4ePT1vQAcHWQ==" value="&quot;QlZI&quot;"/>
    <we:property name="MooPAQYFf3ISIy4ePT1vQAoYWQ==" value="&quot;Rj9MXA==&quot;"/>
    <we:property name="MooPAQYFf3ISIy4ePT1vXgoYWg==" value="&quot;RiFMWVk=&quot;"/>
    <we:property name="MooPAQYFf3ISIy4ePT1vQAcHWg==" value="&quot;QlZI&quot;"/>
    <we:property name="MooPAQYFf3ISIy4ePT1vQAoYWg==" value="&quot;RidMWVk=&quot;"/>
    <we:property name="MooPAQYFf3ISIy4ePT1vXgoYWw==" value="&quot;RiFMWVo=&quot;"/>
    <we:property name="MooPAQYFf3ISIy4ePT1vQAcHWw==" value="&quot;QlZI&quot;"/>
    <we:property name="MooPAQYFf3ISIy4ePT1vQAoYWw==" value="&quot;RidMWVo=&quot;"/>
    <we:property name="MooPAQYFf3ISIy4ePT1vXgoYXA==" value="&quot;RiFMWVs=&quot;"/>
    <we:property name="MooPAQYFf3ISIy4ePT1vQAcHXA==" value="&quot;QlZI&quot;"/>
    <we:property name="MooPAQYFf3ISIy4ePT1vQAoYXA==" value="&quot;RidMWVs=&quot;"/>
    <we:property name="MooPAQYFf3ISIy4ePT1vXgoYXQ==" value="&quot;RiFMWVw=&quot;"/>
    <we:property name="MooPAQYFf3ISIy4ePT1vQAcHXQ==" value="&quot;QlZI&quot;"/>
    <we:property name="MooPAQYFf3ISIy4ePT1vQAoYXQ==" value="&quot;RidMWVw=&quot;"/>
    <we:property name="MooPAQYFf3ISIy4ePT1vXgoYXg==" value="&quot;RiFMWV0=&quot;"/>
    <we:property name="MooPAQYFf3ISIy4ePT1vQAcHXg==" value="&quot;QlZI&quot;"/>
    <we:property name="MooPAQYFf3ISIy4ePT1vQAoYXg==" value="&quot;RidMWV0=&quot;"/>
    <we:property name="MooPAQYFf3ISIy4ePT1vXgoYXw==" value="&quot;Ri5MWVk=&quot;"/>
    <we:property name="MooPAQYFf3ISIy4ePT1vQAcHXw==" value="&quot;QlZI&quot;"/>
    <we:property name="MooPAQYFf3ISIy4ePT1vQAoYXw==" value="&quot;RixMWVk=&quot;"/>
    <we:property name="MooPAQYFf3ISIy4ePT1vXgoYUA==" value="&quot;Ri5MWVo=&quot;"/>
    <we:property name="MooPAQYFf3ISIy4ePT1vQAcHUA==" value="&quot;QlZI&quot;"/>
    <we:property name="MooPAQYFf3ISIy4ePT1vQAoYUA==" value="&quot;RixMWVo=&quot;"/>
    <we:property name="MooPAQYFf3ISIy4ePT1vXgoYUQ==" value="&quot;Ri5MWVs=&quot;"/>
    <we:property name="MooPAQYFf3ISIy4ePT1vQAcHUQ==" value="&quot;QlZI&quot;"/>
    <we:property name="MooPAQYFf3ISIy4ePT1vQAoYUQ==" value="&quot;RixMWVs=&quot;"/>
    <we:property name="MooPAQYFf3ISIy4ePT1vXgoYWVg=" value="&quot;Ri5MWV0=&quot;"/>
    <we:property name="MooPAQYFf3ISIy4ePT1vQAcHWVg=" value="&quot;QlZI&quot;"/>
    <we:property name="MooPAQYFf3ISIy4ePT1vQAoYWVg=" value="&quot;RixMWV0=&quot;"/>
    <we:property name="MooPAQYFf3ISIy4ePT1vXgoYWVk=" value="&quot;Ri5MWVw=&quot;"/>
    <we:property name="MooPAQYFf3ISIy4ePT1vQAcHWVk=" value="&quot;QlZI&quot;"/>
    <we:property name="MooPAQYFf3ISIy4ePT1vQAoYWVk=" value="&quot;RixMWVw=&quot;"/>
    <we:property name="MooPAQYFf3ISIy4ePT1vXgoYWVo=" value="&quot;RiFMW1JAAHdW&quot;"/>
    <we:property name="MooPAQYFf3ISIy4ePT1vQAcHWVo=" value="&quot;QlZICgEKLyEY&quot;"/>
    <we:property name="MooPAQYFf3ISIy4ePT1vQAoYWVo=" value="&quot;&quot;"/>
    <we:property name="MooPAQYFf3ISIy4ePT1vXgoYWVs=" value="&quot;RiRMW1JAAXdW&quot;"/>
    <we:property name="MooPAQYFf3ISIy4ePT1vQAcHWVs=" value="&quot;QlZIAQYQKzQEPg==&quot;"/>
    <we:property name="MooPAQYFf3ISIy4ePT1vQAoYWVs=" value="&quot;&quot;"/>
    <we:property name="MooPAQYFf3I3LTABOS1cVxFa" value="&quot;&quot;"/>
    <we:property name="MooPAQYFf3ISIy4ePT1vVwwM" value="&quot;Ug==&quot;"/>
    <we:property name="MooPAQYFf3ISIy4ePT1vXgoYWVw=" value="&quot;RjtMWVk=&quot;"/>
    <we:property name="MooPAQYFf3ISIy4ePT1vQAcHWVw=" value="&quot;QldVSA==&quot;"/>
    <we:property name="MooPAQYFf3ISIy4ePT1vQAoYWVw=" value="&quot;RjlMWVk=&quot;"/>
    <we:property name="MooPAQYFf3ISIy4ePT1vXgoYWV0=" value="&quot;RjtMWVo=&quot;"/>
    <we:property name="MooPAQYFf3ISIy4ePT1vQAcHWV0=" value="&quot;QldVSA==&quot;"/>
    <we:property name="MooPAQYFf3ISIy4ePT1vQAoYWV0=" value="&quot;RjlMWVo=&quot;"/>
    <we:property name="MooPAQYFf3ISIy4ePT1vXgoYWV4=" value="&quot;RjtMWVs=&quot;"/>
    <we:property name="MooPAQYFf3ISIy4ePT1vQAcHWV4=" value="&quot;QldVSA==&quot;"/>
    <we:property name="MooPAQYFf3ISIy4ePT1vQAoYWV4=" value="&quot;RjlMWVs=&quot;"/>
    <we:property name="MooPAQYFf3ISIy4ePT1vXgoYWV8=" value="&quot;RjtMWV4=&quot;"/>
    <we:property name="MooPAQYFf3ISIy4ePT1vQAcHWV8=" value="&quot;QldVSA==&quot;"/>
    <we:property name="MooPAQYFf3ISIy4ePT1vQAoYWV8=" value="&quot;RjlMWV4=&quot;"/>
    <we:property name="MooPAQYFf3ISIy4ePT1vXgoYWVA=" value="&quot;RjtMWV8=&quot;"/>
    <we:property name="MooPAQYFf3ISIy4ePT1vQAcHWVA=" value="&quot;QldVSA==&quot;"/>
    <we:property name="MooPAQYFf3ISIy4ePT1vQAoYWVA=" value="&quot;RjlMWV8=&quot;"/>
    <we:property name="MooPAQYFf3ISIy4ePT1vXgoYWVE=" value="&quot;Rj5MWVk=&quot;"/>
    <we:property name="MooPAQYFf3ISIy4ePT1vQAcHWVE=" value="&quot;QldVSA==&quot;"/>
    <we:property name="MooPAQYFf3ISIy4ePT1vQAoYWVE=" value="&quot;RjxMWVk=&quot;"/>
    <we:property name="MooPAQYFf3ISIy4ePT1vXgoYWlg=" value="&quot;RjtMWVA=&quot;"/>
    <we:property name="MooPAQYFf3ISIy4ePT1vQAcHWlg=" value="&quot;QldVSA==&quot;"/>
    <we:property name="MooPAQYFf3ISIy4ePT1vQAoYWlg=" value="&quot;RjlMWVA=&quot;"/>
    <we:property name="MooPAQYFf3ISIy4ePT1vXgoYWlk=" value="&quot;Rj5MWVs=&quot;"/>
    <we:property name="MooPAQYFf3ISIy4ePT1vQAcHWlk=" value="&quot;QldVSA==&quot;"/>
    <we:property name="MooPAQYFf3ISIy4ePT1vQAoYWlk=" value="&quot;RjxMWVs=&quot;"/>
    <we:property name="MooPAQYFf3ISIy4ePT1vXgoYWlo=" value="&quot;Rj5MWVo=&quot;"/>
    <we:property name="MooPAQYFf3ISIy4ePT1vQAcHWlo=" value="&quot;QldVSA==&quot;"/>
    <we:property name="MooPAQYFf3ISIy4ePT1vQAoYWlo=" value="&quot;RjxMWVo=&quot;"/>
    <we:property name="MooPAQYFf3ISIy4ePT1vXgoYWls=" value="&quot;Rj5MWV4=&quot;"/>
    <we:property name="MooPAQYFf3ISIy4ePT1vQAcHWls=" value="&quot;QldVSA==&quot;"/>
    <we:property name="MooPAQYFf3ISIy4ePT1vQAoYWls=" value="&quot;RjxMWV4=&quot;"/>
    <we:property name="MooPAQYFf3ISIy4ePT1vXgoYWlw=" value="&quot;Rj5MWV8=&quot;"/>
    <we:property name="MooPAQYFf3ISIy4ePT1vQAcHWlw=" value="&quot;QldVSA==&quot;"/>
    <we:property name="MooPAQYFf3ISIy4ePT1vQAoYWlw=" value="&quot;RjxMWV8=&quot;"/>
    <we:property name="MooPAQYFf3ISIy4ePT1vXgoYWl0=" value="&quot;Rj5MWVA=&quot;"/>
    <we:property name="MooPAQYFf3ISIy4ePT1vQAcHWl0=" value="&quot;QldVSA==&quot;"/>
    <we:property name="MooPAQYFf3ISIy4ePT1vQAoYWl0=" value="&quot;RjxMWVA=&quot;"/>
    <we:property name="IwUbHw0WbgEEPC0aLG5DXQ4dDRo3ASA0" value="&quot;Ljs=&quot;"/>
    <we:property name="IwUbHw0WbgEEPC0aLG59UxomAQY=" value="&quot;Uw==&quot;"/>
    <we:property name="IwUbHw0WbgEEPC0aLG5/UAg=" value="&quot;&quot;"/>
    <we:property name="IwUbHw0WbgEEPC0aLG5DXQ4dDRo3Cis0" value="&quot;Uw==&quot;"/>
    <we:property name="IwUbHw0WbgEEPC0aLG5DXQ4dDRo3FDw2" value="&quot;UkVYWFhUfmI=&quot;"/>
    <we:property name="IwUbHw0WbgEEPC0aLG5DXQ4dDRo3Fy0/" value="&quot;Uw==&quot;"/>
    <we:property name="IwUbHw0WbgEEPC0aLG5DXQ4dDRo3FiIr" value="&quot;Ug==&quot;"/>
    <we:property name="IwUbHw0WbgEEPC0aLG5DXQ4dDRo3ECE/" value="&quot;UkVYWQ==&quot;"/>
    <we:property name="IwUbHw0WbgEEPC0aLG5DXQ4dDRo3Bzg0" value="&quot;UkVYWFhV&quot;"/>
    <we:property name="IwUbHw0WbgEEPC0aLG5DXQ4dDRo3CT0/" value="&quot;Ug==&quot;"/>
    <we:property name="IwUbHw0WbgEEPC0aLG5DXQ4dDRo3Fz0p" value="&quot;U1tY&quot;"/>
    <we:property name="IwUbHw0WbgEEPC0aLG5DXQ4dDRo3Fj03" value="&quot;Ug==&quot;"/>
    <we:property name="IwUbHw0WbgEEPC0aLG5DXQ4dDRo3CTwn" value="&quot;UkVYX10=&quot;"/>
    <we:property name="IwUbHw0WbgEEPC0aLG5DXQ4dDRo3CSA6" value="&quot;UVs=&quot;"/>
    <we:property name="IwUbHw0WbgEEPC0aLG5DXQ4dDRo3Fiwl" value="&quot;Uw==&quot;"/>
    <we:property name="IwUbHw0WbgEEPC0aLG5DXQ4dDRo3Cjoh" value="&quot;UA==&quot;"/>
    <we:property name="IwUbHw0WbgEEPC0aLG5DXQ4dDRo3BS0w" value="&quot;UkVYWFk=&quot;"/>
    <we:property name="IwUbHw0WbgEEPC0aLG5DXQ4dDRo3Fisg" value="&quot;Vw==&quot;"/>
    <we:property name="IwUbHw0WbgEEPC0aLG5DXQ4dDRo3BTwg" value="&quot;Uw==&quot;"/>
    <we:property name="IwUbHw0WbgEEPC0aLG5DXQ4dDRo3Fzoy" value="&quot;Ug==&quot;"/>
    <we:property name="IwUbHw0WbgEEPC0aLG5DXQ4dDRo3CSsn" value="&quot;UA==&quot;"/>
    <we:property name="IwUbHw0WbgEEPC0aLG5DXQ4dDRo3FyEw" value="&quot;Ug==&quot;"/>
    <we:property name="IwUbHw0WbgEEPC0aLG5DXQ4dDRo3CD4n" value="&quot;Ug==&quot;"/>
    <we:property name="IwUbHw0WbgEEPC0aLG5DXQ4dDRo3CD4j" value="&quot;Ug==&quot;"/>
    <we:property name="IwUbHw0WbgEEPC0aLG5DXQ4dDRo3Ay8j" value="&quot;UkVYWFhUfmI=&quot;"/>
    <we:property name="IwUbHw0WbgEEPC0aLG5DXQ4dDRo3DT4g" value="&quot;UkVRUQ==&quot;"/>
    <we:property name="IwUbHw0WbgEEPC0aLG5DXQ4dDRo3Aisy" value="&quot;UkVYWFhUfmI=&quot;"/>
    <we:property name="IwUbHw0WbgEEPC0aLG5DXQ4dDRo3DT46" value="&quot;Uw==&quot;"/>
    <we:property name="IwUbHw0WbgEEPC0aLG5DXQ4dDRo3DT43" value="&quot;UQ==&quot;"/>
    <we:property name="IwUbHw0WbgEEPC0aLG8BExEEBB4NFhE2Dys=" value="&quot;JTkv&quot;"/>
    <we:property name="IwUbHw0WbgEEPC0aLG8BEy8KECUBCg==" value="&quot;Uw==&quot;"/>
    <we:property name="IwUbHw0WbgEEPC0aLG8BEy0JAg==" value="&quot;&quot;"/>
    <we:property name="IwUbHw0WbgEEPC0aLG8BExEEBB4NFhE9BCs=" value="&quot;Uw==&quot;"/>
    <we:property name="IwUbHw0WbgEEPC0aLG8BExEEBB4NFhEjEyk=" value="&quot;UkVYWFhUfmI=&quot;"/>
    <we:property name="IwUbHw0WbgEEPC0aLG8BExEEBB4NFhEgAiA=" value="&quot;Uw==&quot;"/>
    <we:property name="IwUbHw0WbgEEPC0aLG8BExEEBB4NFhEhDTQ=" value="&quot;Ug==&quot;"/>
    <we:property name="IwUbHw0WbgEEPC0aLG8BExEEBB4NFhEnDiA=" value="&quot;UkVYWQ==&quot;"/>
    <we:property name="IwUbHw0WbgEEPC0aLG8BExEEBB4NFhEwFys=" value="&quot;UkVYWFhV&quot;"/>
    <we:property name="IwUbHw0WbgEEPC0aLG8BExEEBB4NFhE+EiA=" value="&quot;Ug==&quot;"/>
    <we:property name="IwUbHw0WbgEEPC0aLG8BExEEBB4NFhEgEjY=" value="&quot;U1tY&quot;"/>
    <we:property name="IwUbHw0WbgEEPC0aLG8BExEEBB4NFhEhEig=" value="&quot;Ug==&quot;"/>
    <we:property name="IwUbHw0WbgEEPC0aLG8BExEEBB4NFhE+Ezg=" value="&quot;UkVYX10=&quot;"/>
    <we:property name="IwUbHw0WbgEEPC0aLG8BExEEBB4NFhE+DyU=" value="&quot;UVs=&quot;"/>
    <we:property name="IwUbHw0WbgEEPC0aLG8BExEEBB4NFhEhAzo=" value="&quot;Uw==&quot;"/>
    <we:property name="IwUbHw0WbgEEPC0aLG8BExEEBB4NFhE9FT4=" value="&quot;UA==&quot;"/>
    <we:property name="IwUbHw0WbgEEPC0aLG8BExEEBB4NFhEyAi8=" value="&quot;UkVYWFk=&quot;"/>
    <we:property name="IwUbHw0WbgEEPC0aLG8BExEEBB4NFhEhBD8=" value="&quot;Vw==&quot;"/>
    <we:property name="IwUbHw0WbgEEPC0aLG8BExEEBB4NFhEyEz8=" value="&quot;Uw==&quot;"/>
    <we:property name="IwUbHw0WbgEEPC0aLG8BExEEBB4NFhEgFS0=" value="&quot;Ug==&quot;"/>
    <we:property name="IwUbHw0WbgEEPC0aLG8BExEEBB4NFhE+BDg=" value="&quot;UA==&quot;"/>
    <we:property name="IwUbHw0WbgEEPC0aLG8BExEEBB4NFhEgDi8=" value="&quot;Ug==&quot;"/>
    <we:property name="IwUbHw0WbgEEPC0aLG8BExEEBB4NFhE/ETg=" value="&quot;Ug==&quot;"/>
    <we:property name="IwUbHw0WbgEEPC0aLG8BExEEBB4NFhE/ETw=" value="&quot;Ug==&quot;"/>
    <we:property name="IwUbHw0WbgEEPC0aLG8BExEEBB4NFhE0ADw=" value="&quot;UkVYWFhUfmI=&quot;"/>
    <we:property name="IwUbHw0WbgEEPC0aLG8BExEEBB4NFhE6ET8=" value="&quot;UkVRUQ==&quot;"/>
    <we:property name="IwUbHw0WbgEEPC0aLG8BExEEBB4NFhE1BC0=" value="&quot;UkVYWFhUfmI=&quot;"/>
    <we:property name="IwUbHw0WbgEEPC0aLG8BExEEBB4NFhE6ESU=" value="&quot;Uw==&quot;"/>
    <we:property name="IwUbHw0WbgEEPC0aLG8BExEEBB4NFhE6ESg=" value="&quot;UQ==&quot;"/>
    <we:property name="MooPAQYFf3ISIy4ePT1vXAcM" value="&quot;Uw==&quot;"/>
    <we:property name="MooPAQYFf3ICIysGBz9CWw8KBBwHCA==" value="&quot;UkVYWFhUfmNQ&quot;"/>
    <we:property name="MooPAQYFf3ICIysGBytFUw4fBwQ=" value="&quot;UkVYWFhUfmNQ&quot;"/>
    <we:property name="MooPAQYFf3ISIy4ePT1vRg0H" value="&quot;Ug==&quot;"/>
    <we:property name="MooPAQYFf3ICIysGBz9CVxEEBB4NVQ==" value="&quot;Ug==&quot;"/>
    <we:property name="MooPAQYFf3ISIy4ePT1vQQEH" value="&quot;Ug==&quot;"/>
    <we:property name="MooPAQYFf3ISIy4ePT1vQA4T" value="&quot;Ug==&quot;"/>
    <we:property name="MooPAQYFf3ICIysGByZeRgcMDRoYFisgDiA0DQ==" value="&quot;Uw==&quot;"/>
    <we:property name="MooPAQYFf3ICIysGByxFRhYSGA0=" value="&quot;Uw==&quot;"/>
    <we:property name="MooPAQYFf3ICIysGBydVRxAY" value="&quot;Uw==&quot;"/>
    <we:property name="MQ4GGwEQJyUIODtICipAXRAfSRsHCDg2ExMnBj8=" value="&quot;Ljs=&quot;"/>
    <we:property name="MQ4GGwEQJyUIODtICipAXRAfSSUJHAM6Dw==" value="&quot;Uw==&quot;"/>
    <we:property name="MQ4GGwEQJyUIODtICipAXRAfSScKDg==" value="&quot;&quot;"/>
    <we:property name="MQ4GGwEQJyUIODtICipAXRAfSRsHCDg2ExMsDT8=" value="&quot;Uw==&quot;"/>
    <we:property name="MQ4GGwEQJyUIODtICipAXRAfSRsHCDg2ExMyGj0=" value="&quot;UkVYWFhUfmI=&quot;"/>
    <we:property name="MQ4GGwEQJyUIODtICipAXRAfSRsHCDg2ExMxCzQ=" value="&quot;Uw==&quot;"/>
    <we:property name="MQ4GGwEQJyUIODtICipAXRAfSRsHCDg2ExMwBCA=" value="&quot;Ug==&quot;"/>
    <we:property name="MQ4GGwEQJyUIODtICipAXRAfSRsHCDg2ExM2BzQ=" value="&quot;UkVYWQ==&quot;"/>
    <we:property name="MQ4GGwEQJyUIODtICipAXRAfSRsHCDg2ExMhHj8=" value="&quot;UkVYWFhV&quot;"/>
    <we:property name="MQ4GGwEQJyUIODtICipAXRAfSRsHCDg2ExMvGzQ=" value="&quot;Ug==&quot;"/>
    <we:property name="MQ4GGwEQJyUIODtICipAXRAfSRsHCDg2ExMxGyI=" value="&quot;U1tY&quot;"/>
    <we:property name="MQ4GGwEQJyUIODtICipAXRAfSRsHCDg2ExMwGzw=" value="&quot;Ug==&quot;"/>
    <we:property name="MQ4GGwEQJyUIODtICipAXRAfSRsHCDg2ExMvGiw=" value="&quot;UkVYX10=&quot;"/>
    <we:property name="MQ4GGwEQJyUIODtICipAXRAfSRsHCDg2ExMvBjE=" value="&quot;UVs=&quot;"/>
    <we:property name="MQ4GGwEQJyUIODtICipAXRAfSRsHCDg2ExMwCi4=" value="&quot;Uw==&quot;"/>
    <we:property name="MQ4GGwEQJyUIODtICipAXRAfSRsHCDg2ExMsHCo=" value="&quot;UA==&quot;"/>
    <we:property name="MQ4GGwEQJyUIODtICipAXRAfSRsHCDg2ExMjCzs=" value="&quot;UkVYWFk=&quot;"/>
    <we:property name="MQ4GGwEQJyUIODtICipAXRAfSRsHCDg2ExMwDSs=" value="&quot;Vw==&quot;"/>
    <we:property name="MQ4GGwEQJyUIODtICipAXRAfSRsHCDg2ExMjGis=" value="&quot;Uw==&quot;"/>
    <we:property name="MQ4GGwEQJyUIODtICipAXRAfSRsHCDg2ExMxHDk=" value="&quot;Ug==&quot;"/>
    <we:property name="MQ4GGwEQJyUIODtICipAXRAfSRsHCDg2ExMvDSw=" value="&quot;UA==&quot;"/>
    <we:property name="MQ4GGwEQJyUIODtICipAXRAfSRsHCDg2ExMxBzs=" value="&quot;Ug==&quot;"/>
    <we:property name="MQ4GGwEQJyUIODtICipAXRAfSRsHCDg2ExMuGCw=" value="&quot;Ug==&quot;"/>
    <we:property name="MQ4GGwEQJyUIODtICipAXRAfSRsHCDg2ExMuGCg=" value="&quot;Ug==&quot;"/>
    <we:property name="MQ4GGwEQJyUIODtICipAXRAfSRsHCDg2ExMlCSg=" value="&quot;UkVYWFhUfmI=&quot;"/>
    <we:property name="MQ4GGwEQJyUIODtICipAXRAfSRsHCDg2ExMrGCs=" value="&quot;UkVRUQ==&quot;"/>
    <we:property name="MQ4GGwEQJyUIODtICipAXRAfSRsHCDg2ExMkDTk=" value="&quot;UkVYWFhUfmI=&quot;"/>
    <we:property name="MQ4GGwEQJyUIODtICipAXRAfSRsHCDg2ExMrGDE=" value="&quot;Uw==&quot;"/>
    <we:property name="MQ4GGwEQJyUIODtICipAXRAfSRsHCDg2ExMrGDw=" value="&quot;UQ==&quot;"/>
    <we:property name="MhkHDB0HOnMsJTpJKyBcRAcZNwYdCQ==" value="&quot;UA==&quot;"/>
    <we:property name="MhkHDB0HOnMsJTpJKyBcRAcZNxoNCH8=" value="&quot;QldVSA==&quot;"/>
    <we:property name="MhkHDB0HOnMsJTpJKyBcRAcZNxoNCHw=" value="&quot;QlVVSA==&quot;"/>
    <we:property name="MhkHDB0HOnMsJTpJKyBcRAcZNwQAF38=" value="&quot;RihMWVleahBFfXc=&quot;"/>
    <we:property name="MhkHDB0HOnMsJTpJKyBcRAcZNxoAF38=" value="&quot;RilMWVleahFFfXc=&quot;"/>
    <we:property name="MhkHDB0HOnMsJTpJKyBcRAcZNwQAF3w=" value="&quot;Ri9MUVJACHdY&quot;"/>
    <we:property name="MhkHDB0HOnMsJTpJKyBcRAcZNxoAF3w=" value="&quot;Ug==&quot;"/>
    <we:property name="MhkHDB0HOnMsJTpJDi5CWwMJBA0b" value="&quot;Ri9MUVJACHdY&quot;"/>
    <we:property name="MhkHDB0HOnMsJTpJFy1a" value="&quot;Ri9MWVA=&quot;"/>
    <we:property name="MhkHDB0HOnMsJTpJFS5IfwsF" value="&quot;Uw==&quot;"/>
    <we:property name="MhkHDB0HOnMsJTpJKyBcRAcZNw0GAw==" value="&quot;Ug==&quot;"/>
    <we:property name="MhkHDB0HOnMsJTpJKyBcRAcZNwYNAw==" value="&quot;Uw==&quot;"/>
  </we:properties>
  <we:bindings>
    <we:binding id="refEdit" type="matrix" appref="{F908E4CE-46F2-40E2-8F39-ED40A7C3A9EF}"/>
    <we:binding id="Worker" type="matrix" appref="{A019B840-7665-43F8-A572-87A89BAFAE67}"/>
    <we:binding id="Var$J$3:$N$7" type="matrix" appref="{1F75FFF0-37CB-4810-897D-8399E29201DF}"/>
    <we:binding id="Var$O$3:$O$7" type="matrix" appref="{B8E91C91-3F14-4A5C-8303-3669B8F48D78}"/>
    <we:binding id="Answer Report 1refEdit" type="matrix" appref="{1B96762B-AEAB-48E6-967E-BDE7E0EF39E6}"/>
    <we:binding id="Answer Report 1Worker" type="matrix" appref="{CDEB106A-90DC-43AB-A328-FD1ABF84B04A}"/>
    <we:binding id="Var$J$3:$O$7" type="matrix" appref="{A4ED24BC-DCC1-49B5-8A4E-DE6824EFB649}"/>
    <we:binding id="Answer ReportrefEdit" type="matrix" appref="{3D69EC4C-C406-448F-93A0-3F3BF348779E}"/>
    <we:binding id="Answer ReportWorker" type="matrix" appref="{4729102F-E6BB-4285-BE92-13A79159B0DB}"/>
    <we:binding id="Var0" type="matrix" appref="{73EEBCC9-A1B1-4E33-BAEE-942657E874F6}"/>
    <we:binding id="Página1refEdit" type="matrix" appref="{3719D257-8119-4D6A-A4DE-79D06D2884C2}"/>
    <we:binding id="Página1Worker" type="matrix" appref="{CE804E09-0E88-4C27-90FA-AB1A327498A2}"/>
    <we:binding id="Sensitivity ReportrefEdit" type="matrix" appref="{E1D397C7-79FC-4730-99F1-E93D541008A7}"/>
    <we:binding id="Sensitivity ReportWorker" type="matrix" appref="{F23F7DB9-BD3C-4281-A95D-9F56929265E1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D1048575"/>
  <sheetViews>
    <sheetView workbookViewId="0">
      <selection activeCell="B11" sqref="B11"/>
    </sheetView>
  </sheetViews>
  <sheetFormatPr defaultColWidth="12.5703125" defaultRowHeight="15.75" customHeight="1"/>
  <cols>
    <col min="2" max="2" width="14.42578125" customWidth="1"/>
    <col min="4" max="4" width="16.85546875" customWidth="1"/>
    <col min="9" max="9" width="18.42578125" customWidth="1"/>
    <col min="10" max="10" width="16.28515625" customWidth="1"/>
    <col min="14" max="14" width="18" customWidth="1"/>
    <col min="15" max="15" width="21.7109375" bestFit="1" customWidth="1"/>
    <col min="18" max="18" width="15.425781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1"/>
      <c r="I2" s="2" t="s">
        <v>1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3" t="s">
        <v>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2">
        <v>1</v>
      </c>
      <c r="C3" s="4">
        <v>10000</v>
      </c>
      <c r="D3" s="4">
        <v>6.57</v>
      </c>
      <c r="E3" s="4">
        <v>8.85</v>
      </c>
      <c r="F3" s="4">
        <v>7.84</v>
      </c>
      <c r="G3" s="4">
        <v>0.24</v>
      </c>
      <c r="H3" s="1"/>
      <c r="I3" s="2">
        <v>1</v>
      </c>
      <c r="J3" s="5">
        <v>0</v>
      </c>
      <c r="K3" s="5">
        <v>0</v>
      </c>
      <c r="L3" s="5">
        <v>0</v>
      </c>
      <c r="M3" s="5">
        <v>0</v>
      </c>
      <c r="N3" s="22">
        <v>1</v>
      </c>
      <c r="O3" s="6">
        <v>0</v>
      </c>
      <c r="P3" s="1"/>
      <c r="Q3" s="1"/>
      <c r="R3" s="4" t="s">
        <v>3</v>
      </c>
      <c r="S3" s="4"/>
      <c r="T3" s="4"/>
      <c r="U3" s="1"/>
      <c r="V3" s="1"/>
      <c r="W3" s="1"/>
      <c r="X3" s="1"/>
      <c r="Y3" s="1"/>
      <c r="Z3" s="1"/>
    </row>
    <row r="4" spans="1:26">
      <c r="A4" s="1"/>
      <c r="B4" s="2">
        <v>2</v>
      </c>
      <c r="C4" s="4">
        <v>6.57</v>
      </c>
      <c r="D4" s="4">
        <v>10000</v>
      </c>
      <c r="E4" s="4">
        <v>2.2799999999999998</v>
      </c>
      <c r="F4" s="4">
        <v>1.62</v>
      </c>
      <c r="G4" s="4">
        <v>6.69</v>
      </c>
      <c r="H4" s="1"/>
      <c r="I4" s="2">
        <v>2</v>
      </c>
      <c r="J4" s="22">
        <v>1</v>
      </c>
      <c r="K4" s="5">
        <v>0</v>
      </c>
      <c r="L4" s="5">
        <v>0</v>
      </c>
      <c r="M4" s="5">
        <v>0</v>
      </c>
      <c r="N4" s="5">
        <v>0</v>
      </c>
      <c r="O4" s="23">
        <v>5</v>
      </c>
      <c r="P4" s="1"/>
      <c r="Q4" s="1"/>
      <c r="R4" s="4">
        <f>SUM(O4:O7)</f>
        <v>14</v>
      </c>
      <c r="S4" s="7" t="s">
        <v>4</v>
      </c>
      <c r="T4" s="4">
        <v>14</v>
      </c>
      <c r="U4" s="1"/>
      <c r="V4" s="1"/>
      <c r="W4" s="1"/>
      <c r="X4" s="1"/>
      <c r="Y4" s="1"/>
      <c r="Z4" s="1"/>
    </row>
    <row r="5" spans="1:26">
      <c r="A5" s="1"/>
      <c r="B5" s="2">
        <v>3</v>
      </c>
      <c r="C5" s="4">
        <v>8.85</v>
      </c>
      <c r="D5" s="4">
        <v>2.2799999999999998</v>
      </c>
      <c r="E5" s="4">
        <v>10000</v>
      </c>
      <c r="F5" s="4">
        <v>1.47</v>
      </c>
      <c r="G5" s="4">
        <v>8.86</v>
      </c>
      <c r="H5" s="1"/>
      <c r="I5" s="2">
        <v>3</v>
      </c>
      <c r="J5" s="5">
        <v>0</v>
      </c>
      <c r="K5" s="22">
        <v>1</v>
      </c>
      <c r="L5" s="5">
        <v>0</v>
      </c>
      <c r="M5" s="5">
        <v>0</v>
      </c>
      <c r="N5" s="5">
        <v>0</v>
      </c>
      <c r="O5" s="23">
        <v>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">
        <v>4</v>
      </c>
      <c r="C6" s="4">
        <v>7.84</v>
      </c>
      <c r="D6" s="4">
        <v>1.62</v>
      </c>
      <c r="E6" s="4">
        <v>1.47</v>
      </c>
      <c r="F6" s="4">
        <v>10000</v>
      </c>
      <c r="G6" s="4">
        <v>7.92</v>
      </c>
      <c r="H6" s="1"/>
      <c r="I6" s="2">
        <v>4</v>
      </c>
      <c r="J6" s="5">
        <v>0</v>
      </c>
      <c r="K6" s="5">
        <v>0</v>
      </c>
      <c r="L6" s="22">
        <v>1</v>
      </c>
      <c r="M6" s="5">
        <v>0</v>
      </c>
      <c r="N6" s="5">
        <v>0</v>
      </c>
      <c r="O6" s="6">
        <v>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2">
        <v>5</v>
      </c>
      <c r="C7" s="4">
        <v>0.24</v>
      </c>
      <c r="D7" s="4">
        <v>6.69</v>
      </c>
      <c r="E7" s="4">
        <v>8.86</v>
      </c>
      <c r="F7" s="4">
        <v>7.92</v>
      </c>
      <c r="G7" s="4">
        <v>10000</v>
      </c>
      <c r="H7" s="1"/>
      <c r="I7" s="2">
        <v>5</v>
      </c>
      <c r="J7" s="5">
        <v>0</v>
      </c>
      <c r="K7" s="5">
        <v>0</v>
      </c>
      <c r="L7" s="5">
        <v>0</v>
      </c>
      <c r="M7" s="22">
        <v>1</v>
      </c>
      <c r="N7" s="5">
        <v>0</v>
      </c>
      <c r="O7" s="23">
        <v>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2" t="s">
        <v>5</v>
      </c>
      <c r="C10" s="1"/>
      <c r="D10" s="2" t="s">
        <v>6</v>
      </c>
      <c r="E10" s="4"/>
      <c r="F10" s="4"/>
      <c r="G10" s="4"/>
      <c r="H10" s="1"/>
      <c r="I10" s="2" t="s">
        <v>7</v>
      </c>
      <c r="J10" s="4"/>
      <c r="K10" s="4"/>
      <c r="L10" s="4"/>
      <c r="M10" s="1"/>
      <c r="N10" s="8" t="s">
        <v>8</v>
      </c>
      <c r="O10" s="9"/>
      <c r="P10" s="9"/>
      <c r="Q10" s="9"/>
      <c r="R10" s="9"/>
      <c r="S10" s="10"/>
      <c r="T10" s="9"/>
      <c r="U10" s="11"/>
      <c r="V10" s="9"/>
      <c r="W10" s="12"/>
      <c r="X10" s="1"/>
      <c r="Y10" s="1"/>
      <c r="Z10" s="1"/>
    </row>
    <row r="11" spans="1:26">
      <c r="A11" s="1"/>
      <c r="B11" s="13">
        <f>SUMPRODUCT(C3:G7,J3:N7)</f>
        <v>18.48</v>
      </c>
      <c r="C11" s="1"/>
      <c r="D11" s="2">
        <v>1</v>
      </c>
      <c r="E11" s="4">
        <f t="shared" ref="E11:E15" si="0">SUM(J3:N3)</f>
        <v>1</v>
      </c>
      <c r="F11" s="7" t="s">
        <v>4</v>
      </c>
      <c r="G11" s="4">
        <v>1</v>
      </c>
      <c r="H11" s="1"/>
      <c r="I11" s="2">
        <v>1</v>
      </c>
      <c r="J11" s="4">
        <f>SUM(J3:J7)</f>
        <v>1</v>
      </c>
      <c r="K11" s="7" t="s">
        <v>4</v>
      </c>
      <c r="L11" s="4">
        <v>1</v>
      </c>
      <c r="M11" s="1"/>
      <c r="N11" s="14"/>
      <c r="O11" s="15" t="s">
        <v>9</v>
      </c>
      <c r="P11" s="15">
        <f t="shared" ref="P11:P13" si="1">O5 - $O$4 + 5*K5</f>
        <v>4</v>
      </c>
      <c r="Q11" s="15" t="s">
        <v>10</v>
      </c>
      <c r="R11" s="15">
        <v>4</v>
      </c>
      <c r="S11" s="1"/>
      <c r="T11" s="15" t="s">
        <v>11</v>
      </c>
      <c r="U11" s="15">
        <f>O4 - $O$5 + 5*L4</f>
        <v>1</v>
      </c>
      <c r="V11" s="15" t="s">
        <v>10</v>
      </c>
      <c r="W11" s="15">
        <v>4</v>
      </c>
      <c r="X11" s="1"/>
      <c r="Y11" s="1"/>
      <c r="Z11" s="1"/>
    </row>
    <row r="12" spans="1:26">
      <c r="A12" s="1"/>
      <c r="B12" s="1"/>
      <c r="C12" s="1"/>
      <c r="D12" s="2">
        <v>2</v>
      </c>
      <c r="E12" s="4">
        <f t="shared" si="0"/>
        <v>1</v>
      </c>
      <c r="F12" s="7" t="s">
        <v>4</v>
      </c>
      <c r="G12" s="4">
        <v>1</v>
      </c>
      <c r="H12" s="1"/>
      <c r="I12" s="2">
        <v>2</v>
      </c>
      <c r="J12" s="4">
        <f>SUM(K3:K7)</f>
        <v>1</v>
      </c>
      <c r="K12" s="7" t="s">
        <v>4</v>
      </c>
      <c r="L12" s="4">
        <v>1</v>
      </c>
      <c r="M12" s="1"/>
      <c r="N12" s="14"/>
      <c r="O12" s="4" t="s">
        <v>12</v>
      </c>
      <c r="P12" s="4">
        <f t="shared" si="1"/>
        <v>-2</v>
      </c>
      <c r="Q12" s="4" t="s">
        <v>10</v>
      </c>
      <c r="R12" s="4">
        <v>4</v>
      </c>
      <c r="S12" s="1"/>
      <c r="T12" s="4" t="s">
        <v>13</v>
      </c>
      <c r="U12" s="4">
        <f t="shared" ref="U12:U13" si="2">O6 - $O$5 + 5*L6</f>
        <v>4</v>
      </c>
      <c r="V12" s="4" t="s">
        <v>10</v>
      </c>
      <c r="W12" s="4">
        <v>4</v>
      </c>
      <c r="X12" s="1"/>
      <c r="Y12" s="1"/>
      <c r="Z12" s="1"/>
    </row>
    <row r="13" spans="1:26">
      <c r="A13" s="1"/>
      <c r="B13" s="1"/>
      <c r="C13" s="1"/>
      <c r="D13" s="2">
        <v>3</v>
      </c>
      <c r="E13" s="4">
        <f t="shared" si="0"/>
        <v>1</v>
      </c>
      <c r="F13" s="7" t="s">
        <v>4</v>
      </c>
      <c r="G13" s="4">
        <v>1</v>
      </c>
      <c r="H13" s="1"/>
      <c r="I13" s="2">
        <v>3</v>
      </c>
      <c r="J13" s="4">
        <f>SUM(L3:L7)</f>
        <v>1</v>
      </c>
      <c r="K13" s="7" t="s">
        <v>4</v>
      </c>
      <c r="L13" s="4">
        <v>1</v>
      </c>
      <c r="M13" s="1"/>
      <c r="N13" s="14"/>
      <c r="O13" s="4" t="s">
        <v>14</v>
      </c>
      <c r="P13" s="4">
        <f t="shared" si="1"/>
        <v>-3</v>
      </c>
      <c r="Q13" s="4" t="s">
        <v>10</v>
      </c>
      <c r="R13" s="4">
        <v>4</v>
      </c>
      <c r="S13" s="1"/>
      <c r="T13" s="4" t="s">
        <v>15</v>
      </c>
      <c r="U13" s="4">
        <f t="shared" si="2"/>
        <v>-2</v>
      </c>
      <c r="V13" s="4" t="s">
        <v>10</v>
      </c>
      <c r="W13" s="4">
        <v>4</v>
      </c>
      <c r="X13" s="1"/>
      <c r="Y13" s="1"/>
      <c r="Z13" s="1"/>
    </row>
    <row r="14" spans="1:26">
      <c r="A14" s="1"/>
      <c r="B14" s="1"/>
      <c r="C14" s="1"/>
      <c r="D14" s="2">
        <v>4</v>
      </c>
      <c r="E14" s="4">
        <f t="shared" si="0"/>
        <v>1</v>
      </c>
      <c r="F14" s="7" t="s">
        <v>4</v>
      </c>
      <c r="G14" s="4">
        <v>1</v>
      </c>
      <c r="H14" s="1"/>
      <c r="I14" s="2">
        <v>4</v>
      </c>
      <c r="J14" s="4">
        <f>SUM(M3:M7)</f>
        <v>1</v>
      </c>
      <c r="K14" s="7" t="s">
        <v>4</v>
      </c>
      <c r="L14" s="4">
        <v>1</v>
      </c>
      <c r="M14" s="1"/>
      <c r="N14" s="14"/>
      <c r="S14" s="1"/>
      <c r="W14" s="16"/>
      <c r="X14" s="1"/>
      <c r="Y14" s="1"/>
      <c r="Z14" s="1"/>
    </row>
    <row r="15" spans="1:26">
      <c r="A15" s="1"/>
      <c r="B15" s="1"/>
      <c r="C15" s="1"/>
      <c r="D15" s="2">
        <v>5</v>
      </c>
      <c r="E15" s="4">
        <f t="shared" si="0"/>
        <v>1</v>
      </c>
      <c r="F15" s="7" t="s">
        <v>4</v>
      </c>
      <c r="G15" s="4">
        <v>1</v>
      </c>
      <c r="H15" s="1"/>
      <c r="I15" s="2">
        <v>5</v>
      </c>
      <c r="J15" s="4">
        <f>SUM(N3:N7)</f>
        <v>1</v>
      </c>
      <c r="K15" s="7" t="s">
        <v>4</v>
      </c>
      <c r="L15" s="4">
        <v>1</v>
      </c>
      <c r="M15" s="1"/>
      <c r="N15" s="14"/>
      <c r="O15" s="17"/>
      <c r="P15" s="17"/>
      <c r="Q15" s="17"/>
      <c r="R15" s="17"/>
      <c r="S15" s="1"/>
      <c r="T15" s="17"/>
      <c r="U15" s="17"/>
      <c r="V15" s="17"/>
      <c r="W15" s="18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4"/>
      <c r="O16" s="15" t="s">
        <v>16</v>
      </c>
      <c r="P16" s="15">
        <f t="shared" ref="P16:P17" si="3">O4 - $O$6 + 5*M4</f>
        <v>2</v>
      </c>
      <c r="Q16" s="15" t="s">
        <v>10</v>
      </c>
      <c r="R16" s="15">
        <v>4</v>
      </c>
      <c r="S16" s="1"/>
      <c r="T16" s="15" t="s">
        <v>17</v>
      </c>
      <c r="U16" s="15">
        <f t="shared" ref="U16:U18" si="4">O4 - $O$7 + 5*N4</f>
        <v>3</v>
      </c>
      <c r="V16" s="15" t="s">
        <v>10</v>
      </c>
      <c r="W16" s="15">
        <v>4</v>
      </c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4"/>
      <c r="O17" s="4" t="s">
        <v>18</v>
      </c>
      <c r="P17" s="4">
        <f t="shared" si="3"/>
        <v>1</v>
      </c>
      <c r="Q17" s="4" t="s">
        <v>10</v>
      </c>
      <c r="R17" s="4">
        <v>4</v>
      </c>
      <c r="S17" s="1"/>
      <c r="T17" s="4" t="s">
        <v>19</v>
      </c>
      <c r="U17" s="4">
        <f t="shared" si="4"/>
        <v>2</v>
      </c>
      <c r="V17" s="4" t="s">
        <v>10</v>
      </c>
      <c r="W17" s="4">
        <v>4</v>
      </c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4"/>
      <c r="O18" s="4" t="s">
        <v>20</v>
      </c>
      <c r="P18" s="4">
        <f>O7 - $O$6 + 5*M7</f>
        <v>4</v>
      </c>
      <c r="Q18" s="4" t="s">
        <v>10</v>
      </c>
      <c r="R18" s="4">
        <v>4</v>
      </c>
      <c r="S18" s="1"/>
      <c r="T18" s="4" t="s">
        <v>21</v>
      </c>
      <c r="U18" s="4">
        <f t="shared" si="4"/>
        <v>1</v>
      </c>
      <c r="V18" s="4" t="s">
        <v>10</v>
      </c>
      <c r="W18" s="4">
        <v>4</v>
      </c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9"/>
      <c r="O19" s="20"/>
      <c r="P19" s="20"/>
      <c r="Q19" s="20"/>
      <c r="R19" s="20"/>
      <c r="S19" s="17"/>
      <c r="T19" s="17"/>
      <c r="U19" s="17"/>
      <c r="V19" s="17"/>
      <c r="W19" s="18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48550" spans="16384:16384" ht="15.75" customHeight="1">
      <c r="XFD1048550" t="e" cm="1">
        <f t="array" aca="1" ref="XFD1048550" ca="1">solver_pre</f>
        <v>#NAME?</v>
      </c>
    </row>
    <row r="1048551" spans="16384:16384" ht="15.75" customHeight="1">
      <c r="XFD1048551" t="e" cm="1">
        <f t="array" aca="1" ref="XFD1048551" ca="1">solver_scl</f>
        <v>#NAME?</v>
      </c>
    </row>
    <row r="1048552" spans="16384:16384" ht="15.75" customHeight="1">
      <c r="XFD1048552" t="e" cm="1">
        <f t="array" aca="1" ref="XFD1048552" ca="1">solver_rlx</f>
        <v>#NAME?</v>
      </c>
    </row>
    <row r="1048553" spans="16384:16384" ht="15.75" customHeight="1">
      <c r="XFD1048553" t="e" cm="1">
        <f t="array" aca="1" ref="XFD1048553" ca="1">solver_tol</f>
        <v>#NAME?</v>
      </c>
    </row>
    <row r="1048554" spans="16384:16384" ht="15.75" customHeight="1">
      <c r="XFD1048554" t="e" cm="1">
        <f t="array" aca="1" ref="XFD1048554" ca="1">solver_cvg</f>
        <v>#NAME?</v>
      </c>
    </row>
    <row r="1048555" spans="16384:16384" ht="15.75" customHeight="1">
      <c r="XFD1048555" t="e" cm="1">
        <f t="array" aca="1" ref="XFD1048555" ca="1">_xludf.Areas(solver_adj1)</f>
        <v>#NAME?</v>
      </c>
    </row>
    <row r="1048556" spans="16384:16384" ht="15.75" customHeight="1">
      <c r="XFD1048556" t="e" cm="1">
        <f t="array" aca="1" ref="XFD1048556" ca="1">solver_ssz</f>
        <v>#NAME?</v>
      </c>
    </row>
    <row r="1048557" spans="16384:16384" ht="15.75" customHeight="1">
      <c r="XFD1048557" t="e" cm="1">
        <f t="array" aca="1" ref="XFD1048557" ca="1">solver_rsd</f>
        <v>#NAME?</v>
      </c>
    </row>
    <row r="1048558" spans="16384:16384" ht="15.75" customHeight="1">
      <c r="XFD1048558" t="e" cm="1">
        <f t="array" aca="1" ref="XFD1048558" ca="1">solver_mrt</f>
        <v>#NAME?</v>
      </c>
    </row>
    <row r="1048559" spans="16384:16384" ht="15.75" customHeight="1">
      <c r="XFD1048559" t="e" cm="1">
        <f t="array" aca="1" ref="XFD1048559" ca="1">solver_mni</f>
        <v>#NAME?</v>
      </c>
    </row>
    <row r="1048560" spans="16384:16384" ht="15.75" customHeight="1">
      <c r="XFD1048560" t="e" cm="1">
        <f t="array" aca="1" ref="XFD1048560" ca="1">solver_rbv</f>
        <v>#NAME?</v>
      </c>
    </row>
    <row r="1048561" spans="16384:16384" ht="15.75" customHeight="1">
      <c r="XFD1048561" t="e" cm="1">
        <f t="array" aca="1" ref="XFD1048561" ca="1">solver_neg</f>
        <v>#NAME?</v>
      </c>
    </row>
    <row r="1048562" spans="16384:16384" ht="15.75" customHeight="1">
      <c r="XFD1048562" t="e" cm="1">
        <f t="array" aca="1" ref="XFD1048562" ca="1">solver_ntr</f>
        <v>#NAME?</v>
      </c>
    </row>
    <row r="1048563" spans="16384:16384" ht="15.75" customHeight="1">
      <c r="XFD1048563" t="e" cm="1">
        <f t="array" aca="1" ref="XFD1048563" ca="1">solver_acc</f>
        <v>#NAME?</v>
      </c>
    </row>
    <row r="1048564" spans="16384:16384" ht="15.75" customHeight="1">
      <c r="XFD1048564" t="e" cm="1">
        <f t="array" aca="1" ref="XFD1048564" ca="1">solver_res</f>
        <v>#NAME?</v>
      </c>
    </row>
    <row r="1048565" spans="16384:16384" ht="15.75" customHeight="1">
      <c r="XFD1048565" t="e" cm="1">
        <f t="array" aca="1" ref="XFD1048565" ca="1">solver_ars</f>
        <v>#NAME?</v>
      </c>
    </row>
    <row r="1048566" spans="16384:16384" ht="15.75" customHeight="1">
      <c r="XFD1048566" t="e" cm="1">
        <f t="array" aca="1" ref="XFD1048566" ca="1">solver_sta</f>
        <v>#NAME?</v>
      </c>
    </row>
    <row r="1048567" spans="16384:16384" ht="15.75" customHeight="1">
      <c r="XFD1048567" t="e" cm="1">
        <f t="array" aca="1" ref="XFD1048567" ca="1">solver_met</f>
        <v>#NAME?</v>
      </c>
    </row>
    <row r="1048568" spans="16384:16384" ht="15.75" customHeight="1">
      <c r="XFD1048568" t="e" cm="1">
        <f t="array" aca="1" ref="XFD1048568" ca="1">solver_soc</f>
        <v>#NAME?</v>
      </c>
    </row>
    <row r="1048569" spans="16384:16384" ht="15.75" customHeight="1">
      <c r="XFD1048569" t="e" cm="1">
        <f t="array" aca="1" ref="XFD1048569" ca="1">solver_lpt</f>
        <v>#NAME?</v>
      </c>
    </row>
    <row r="1048570" spans="16384:16384" ht="15.75" customHeight="1">
      <c r="XFD1048570" t="e" cm="1">
        <f t="array" aca="1" ref="XFD1048570" ca="1">solver_lpp</f>
        <v>#NAME?</v>
      </c>
    </row>
    <row r="1048571" spans="16384:16384" ht="15.75" customHeight="1">
      <c r="XFD1048571" t="e" cm="1">
        <f t="array" aca="1" ref="XFD1048571" ca="1">solver_gap</f>
        <v>#NAME?</v>
      </c>
    </row>
    <row r="1048572" spans="16384:16384" ht="15.75" customHeight="1">
      <c r="XFD1048572" t="e" cm="1">
        <f t="array" aca="1" ref="XFD1048572" ca="1">solver_ips</f>
        <v>#NAME?</v>
      </c>
    </row>
    <row r="1048573" spans="16384:16384" ht="15.75" customHeight="1">
      <c r="XFD1048573" t="e" cm="1">
        <f t="array" aca="1" ref="XFD1048573" ca="1">solver_fea</f>
        <v>#NAME?</v>
      </c>
    </row>
    <row r="1048574" spans="16384:16384" ht="15.75" customHeight="1">
      <c r="XFD1048574" t="e" cm="1">
        <f t="array" aca="1" ref="XFD1048574" ca="1">solver_ipi</f>
        <v>#NAME?</v>
      </c>
    </row>
    <row r="1048575" spans="16384:16384" ht="15.75" customHeight="1">
      <c r="XFD1048575" t="e" cm="1">
        <f t="array" aca="1" ref="XFD1048575" ca="1">solver_ipd</f>
        <v>#NAME?</v>
      </c>
    </row>
  </sheetData>
  <pageMargins left="0" right="0" top="0" bottom="0" header="0" footer="0"/>
  <extLst>
    <ext xmlns:x15="http://schemas.microsoft.com/office/spreadsheetml/2010/11/main" uri="{F7C9EE02-42E1-4005-9D12-6889AFFD525C}">
      <x15:webExtensions xmlns:xm="http://schemas.microsoft.com/office/excel/2006/main">
        <x15:webExtension appRef="{F39C6E56-9C96-46BC-99EF-FA16BEB50D86}">
          <xm:f>Página1!1:1048576</xm:f>
        </x15:webExtension>
        <x15:webExtension appRef="{168D4803-DBD8-433E-8034-1D91645EE6DF}">
          <xm:f>Página1!XFD1048550:XFD1048575</xm:f>
        </x15:webExtension>
        <x15:webExtension appRef="{70EB5F82-BF31-4967-83B2-BC81825D5D40}">
          <xm:f>Página1!$J$3:$N$7</xm:f>
        </x15:webExtension>
        <x15:webExtension appRef="{5500933E-EADA-4578-A301-28AED29FB91A}">
          <xm:f>Página1!$O$3:$O$7</xm:f>
        </x15:webExtension>
        <x15:webExtension appRef="{BBC7BFF9-B62B-4F82-83E2-42C5149E3919}">
          <xm:f>#REF!</xm:f>
        </x15:webExtension>
        <x15:webExtension appRef="{718ADEE6-0D9D-47A4-9476-DC3B6D0E36FF}">
          <xm:f>#REF!</xm:f>
        </x15:webExtension>
        <x15:webExtension appRef="{73CBCFC5-57C4-4BFE-9916-1949FE1514C4}">
          <xm:f>Página1!$J$3:$O$7</xm:f>
        </x15:webExtension>
        <x15:webExtension appRef="{C41C0E0F-CE8F-410A-852A-06BE12FE5E11}">
          <xm:f>#REF!</xm:f>
        </x15:webExtension>
        <x15:webExtension appRef="{7620A19E-9C6A-4092-849A-E3A9B923ED3D}">
          <xm:f>#REF!</xm:f>
        </x15:webExtension>
        <x15:webExtension appRef="{CF45DE79-8897-4265-BB11-5D1DE613BE46}">
          <xm:f>#REF!</xm:f>
        </x15:webExtension>
        <x15:webExtension appRef="{F908E4CE-46F2-40E2-8F39-ED40A7C3A9EF}">
          <xm:f>Página1!1:1048576</xm:f>
        </x15:webExtension>
        <x15:webExtension appRef="{A019B840-7665-43F8-A572-87A89BAFAE67}">
          <xm:f>Página1!XFD1048550:XFD1048575</xm:f>
        </x15:webExtension>
        <x15:webExtension appRef="{1F75FFF0-37CB-4810-897D-8399E29201DF}">
          <xm:f>Página1!$J$3:$N$7</xm:f>
        </x15:webExtension>
        <x15:webExtension appRef="{B8E91C91-3F14-4A5C-8303-3669B8F48D78}">
          <xm:f>Página1!$O$3:$O$7</xm:f>
        </x15:webExtension>
        <x15:webExtension appRef="{1B96762B-AEAB-48E6-967E-BDE7E0EF39E6}">
          <xm:f>#REF!</xm:f>
        </x15:webExtension>
        <x15:webExtension appRef="{CDEB106A-90DC-43AB-A328-FD1ABF84B04A}">
          <xm:f>#REF!</xm:f>
        </x15:webExtension>
        <x15:webExtension appRef="{A4ED24BC-DCC1-49B5-8A4E-DE6824EFB649}">
          <xm:f>Página1!$J$3:$O$7</xm:f>
        </x15:webExtension>
        <x15:webExtension appRef="{73EEBCC9-A1B1-4E33-BAEE-942657E874F6}">
          <xm:f>#REF!</xm:f>
        </x15:webExtension>
        <x15:webExtension appRef="{3719D257-8119-4D6A-A4DE-79D06D2884C2}">
          <xm:f>#REF!</xm:f>
        </x15:webExtension>
        <x15:webExtension appRef="{CE804E09-0E88-4C27-90FA-AB1A327498A2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>
    <row r="1" spans="1:1">
      <c r="A1" s="21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40"/>
  <sheetViews>
    <sheetView workbookViewId="0"/>
  </sheetViews>
  <sheetFormatPr defaultColWidth="12.5703125" defaultRowHeight="15.75" customHeight="1"/>
  <sheetData>
    <row r="1" spans="1:1">
      <c r="A1" s="21" t="e">
        <f ca="1">ModelSheet=Página1!A:Z</f>
        <v>#NAME?</v>
      </c>
    </row>
    <row r="2" spans="1:1">
      <c r="A2" s="21" t="e">
        <f ca="1">OpenSolver_AdjNum=2</f>
        <v>#NAME?</v>
      </c>
    </row>
    <row r="3" spans="1:1">
      <c r="A3" s="21" t="e">
        <f ca="1">OpenSolver_ChosenSolver=Google</f>
        <v>#NAME?</v>
      </c>
    </row>
    <row r="4" spans="1:1">
      <c r="A4" s="21" t="e">
        <f ca="1">OpenSolver_FastBuild=0</f>
        <v>#NAME?</v>
      </c>
    </row>
    <row r="5" spans="1:1">
      <c r="A5" s="21" t="e">
        <f ca="1">OpenSolver_LinearityCheck=1</f>
        <v>#NAME?</v>
      </c>
    </row>
    <row r="6" spans="1:1">
      <c r="A6" s="21" t="e">
        <f ca="1">solver_adj=Página1!J3:N7</f>
        <v>#NAME?</v>
      </c>
    </row>
    <row r="7" spans="1:1">
      <c r="A7" s="21" t="e">
        <f ca="1">solver_adj1=Página1!O4:O7</f>
        <v>#NAME?</v>
      </c>
    </row>
    <row r="8" spans="1:1">
      <c r="A8" s="21" t="e">
        <f ca="1">solver_lhs1=Página1!E11:E15</f>
        <v>#NAME?</v>
      </c>
    </row>
    <row r="9" spans="1:1">
      <c r="A9" s="21" t="e">
        <f ca="1">solver_lhs2=Página1!J11:J15</f>
        <v>#NAME?</v>
      </c>
    </row>
    <row r="10" spans="1:1">
      <c r="A10" s="21" t="e">
        <f ca="1">solver_lhs3=Página1!J3:N7</f>
        <v>#NAME?</v>
      </c>
    </row>
    <row r="11" spans="1:1">
      <c r="A11" s="21" t="e">
        <f ca="1">solver_lhs4=Página1!P11:P13</f>
        <v>#NAME?</v>
      </c>
    </row>
    <row r="12" spans="1:1">
      <c r="A12" s="21" t="e">
        <f ca="1">solver_lhs5=Página1!P16:P18</f>
        <v>#NAME?</v>
      </c>
    </row>
    <row r="13" spans="1:1">
      <c r="A13" s="21" t="e">
        <f ca="1">solver_lhs6=Página1!U11:U13</f>
        <v>#NAME?</v>
      </c>
    </row>
    <row r="14" spans="1:1">
      <c r="A14" s="21" t="e">
        <f ca="1">solver_lhs7=Página1!U16:U18</f>
        <v>#NAME?</v>
      </c>
    </row>
    <row r="15" spans="1:1">
      <c r="A15" s="21" t="e">
        <f ca="1">solver_lhs8=Página1!O4:O7</f>
        <v>#NAME?</v>
      </c>
    </row>
    <row r="16" spans="1:1">
      <c r="A16" s="21" t="e">
        <f ca="1">solver_lhs9=Página1!R4</f>
        <v>#NAME?</v>
      </c>
    </row>
    <row r="17" spans="1:1">
      <c r="A17" s="21" t="e">
        <f ca="1">solver_neg=1</f>
        <v>#NAME?</v>
      </c>
    </row>
    <row r="18" spans="1:1">
      <c r="A18" s="21" t="e">
        <f ca="1">solver_num=9</f>
        <v>#NAME?</v>
      </c>
    </row>
    <row r="19" spans="1:1">
      <c r="A19" s="21" t="e">
        <f ca="1">solver_opt=Página1!B11</f>
        <v>#NAME?</v>
      </c>
    </row>
    <row r="20" spans="1:1">
      <c r="A20" s="21" t="e">
        <f ca="1">solver_rel1=2</f>
        <v>#NAME?</v>
      </c>
    </row>
    <row r="21" spans="1:1">
      <c r="A21" s="21" t="e">
        <f ca="1">solver_rel2=2</f>
        <v>#NAME?</v>
      </c>
    </row>
    <row r="22" spans="1:1">
      <c r="A22" s="21" t="e">
        <f ca="1">solver_rel3=4</f>
        <v>#NAME?</v>
      </c>
    </row>
    <row r="23" spans="1:1">
      <c r="A23" s="21" t="e">
        <f ca="1">solver_rel4=1</f>
        <v>#NAME?</v>
      </c>
    </row>
    <row r="24" spans="1:1">
      <c r="A24" s="21" t="e">
        <f ca="1">solver_rel5=1</f>
        <v>#NAME?</v>
      </c>
    </row>
    <row r="25" spans="1:1">
      <c r="A25" s="21" t="e">
        <f ca="1">solver_rel6=1</f>
        <v>#NAME?</v>
      </c>
    </row>
    <row r="26" spans="1:1">
      <c r="A26" s="21" t="e">
        <f ca="1">solver_rel7=1</f>
        <v>#NAME?</v>
      </c>
    </row>
    <row r="27" spans="1:1">
      <c r="A27" s="21" t="e">
        <f ca="1">solver_rel8=4</f>
        <v>#NAME?</v>
      </c>
    </row>
    <row r="28" spans="1:1">
      <c r="A28" s="21" t="e">
        <f ca="1">solver_rel9=2</f>
        <v>#NAME?</v>
      </c>
    </row>
    <row r="29" spans="1:1">
      <c r="A29" s="21" t="e">
        <f ca="1">solver_rhs1=Página1!G11:G15</f>
        <v>#NAME?</v>
      </c>
    </row>
    <row r="30" spans="1:1">
      <c r="A30" s="21" t="e">
        <f ca="1">solver_rhs2=Página1!L11:L15</f>
        <v>#NAME?</v>
      </c>
    </row>
    <row r="31" spans="1:1">
      <c r="A31" s="21" t="e">
        <f ca="1">solver_rhs3=integer</f>
        <v>#NAME?</v>
      </c>
    </row>
    <row r="32" spans="1:1">
      <c r="A32" s="21" t="e">
        <f ca="1">solver_rhs4=Página1!R11:R13</f>
        <v>#NAME?</v>
      </c>
    </row>
    <row r="33" spans="1:1">
      <c r="A33" s="21" t="e">
        <f ca="1">solver_rhs5=Página1!R16:R18</f>
        <v>#NAME?</v>
      </c>
    </row>
    <row r="34" spans="1:1">
      <c r="A34" s="21" t="e">
        <f ca="1">solver_rhs6=Página1!W11:W13</f>
        <v>#NAME?</v>
      </c>
    </row>
    <row r="35" spans="1:1">
      <c r="A35" s="21" t="e">
        <f ca="1">solver_rhs7=Página1!W16:W18</f>
        <v>#NAME?</v>
      </c>
    </row>
    <row r="36" spans="1:1">
      <c r="A36" s="21" t="e">
        <f ca="1">solver_rhs8=integer</f>
        <v>#NAME?</v>
      </c>
    </row>
    <row r="37" spans="1:1">
      <c r="A37" s="21" t="e">
        <f ca="1">solver_rhs9=Página1!T4</f>
        <v>#NAME?</v>
      </c>
    </row>
    <row r="38" spans="1:1">
      <c r="A38" s="21" t="e">
        <f ca="1">solver_sho=1</f>
        <v>#NAME?</v>
      </c>
    </row>
    <row r="39" spans="1:1">
      <c r="A39" s="21" t="e">
        <f ca="1">solver_typ=2</f>
        <v>#NAME?</v>
      </c>
    </row>
    <row r="40" spans="1:1">
      <c r="A40" s="21" t="e">
        <f ca="1">solver_val=0</f>
        <v>#NAME?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FDC9-1F28-495A-95AB-DE931C214086}">
  <dimension ref="A1:G74"/>
  <sheetViews>
    <sheetView workbookViewId="0"/>
  </sheetViews>
  <sheetFormatPr defaultRowHeight="12.75"/>
  <sheetData>
    <row r="1" spans="1:4">
      <c r="A1" s="24" t="s">
        <v>22</v>
      </c>
    </row>
    <row r="2" spans="1:4">
      <c r="A2" s="24" t="s">
        <v>23</v>
      </c>
    </row>
    <row r="3" spans="1:4">
      <c r="A3" s="24" t="s">
        <v>24</v>
      </c>
    </row>
    <row r="4" spans="1:4">
      <c r="A4" s="24" t="s">
        <v>25</v>
      </c>
    </row>
    <row r="5" spans="1:4">
      <c r="A5" s="24" t="s">
        <v>26</v>
      </c>
    </row>
    <row r="6" spans="1:4">
      <c r="A6" s="24" t="s">
        <v>27</v>
      </c>
    </row>
    <row r="7" spans="1:4">
      <c r="A7" s="24" t="s">
        <v>28</v>
      </c>
    </row>
    <row r="8" spans="1:4">
      <c r="A8" s="24" t="s">
        <v>29</v>
      </c>
    </row>
    <row r="9" spans="1:4">
      <c r="A9" s="24" t="s">
        <v>30</v>
      </c>
    </row>
    <row r="12" spans="1:4">
      <c r="A12" s="29" t="s">
        <v>31</v>
      </c>
      <c r="B12" s="29"/>
      <c r="C12" s="29"/>
      <c r="D12" s="29"/>
    </row>
    <row r="13" spans="1:4">
      <c r="A13" s="26"/>
      <c r="B13" s="26" t="s">
        <v>32</v>
      </c>
      <c r="C13" s="26" t="s">
        <v>33</v>
      </c>
      <c r="D13" s="26" t="s">
        <v>34</v>
      </c>
    </row>
    <row r="14" spans="1:4">
      <c r="A14" s="27"/>
      <c r="B14" s="28" t="s">
        <v>35</v>
      </c>
      <c r="C14" s="27">
        <v>18.48</v>
      </c>
      <c r="D14" s="27">
        <v>18.48</v>
      </c>
    </row>
    <row r="17" spans="1:4">
      <c r="A17" s="29" t="s">
        <v>36</v>
      </c>
      <c r="B17" s="29"/>
      <c r="C17" s="29"/>
      <c r="D17" s="29"/>
    </row>
    <row r="18" spans="1:4">
      <c r="A18" s="26"/>
      <c r="B18" s="26" t="s">
        <v>32</v>
      </c>
      <c r="C18" s="26" t="s">
        <v>33</v>
      </c>
      <c r="D18" s="26" t="s">
        <v>34</v>
      </c>
    </row>
    <row r="19" spans="1:4">
      <c r="A19" s="25"/>
      <c r="B19" s="25" t="s">
        <v>37</v>
      </c>
      <c r="C19" s="25">
        <v>0</v>
      </c>
      <c r="D19" s="25">
        <v>0</v>
      </c>
    </row>
    <row r="20" spans="1:4">
      <c r="A20" s="25"/>
      <c r="B20" s="25" t="s">
        <v>38</v>
      </c>
      <c r="C20" s="25">
        <v>0</v>
      </c>
      <c r="D20" s="25">
        <v>0</v>
      </c>
    </row>
    <row r="21" spans="1:4">
      <c r="A21" s="25"/>
      <c r="B21" s="25" t="s">
        <v>39</v>
      </c>
      <c r="C21" s="25">
        <v>0</v>
      </c>
      <c r="D21" s="25">
        <v>0</v>
      </c>
    </row>
    <row r="22" spans="1:4">
      <c r="A22" s="25"/>
      <c r="B22" s="25" t="s">
        <v>40</v>
      </c>
      <c r="C22" s="25">
        <v>0</v>
      </c>
      <c r="D22" s="25">
        <v>0</v>
      </c>
    </row>
    <row r="23" spans="1:4">
      <c r="A23" s="25"/>
      <c r="B23" s="25" t="s">
        <v>41</v>
      </c>
      <c r="C23" s="25">
        <v>1</v>
      </c>
      <c r="D23" s="25">
        <v>1</v>
      </c>
    </row>
    <row r="24" spans="1:4">
      <c r="A24" s="25"/>
      <c r="B24" s="25" t="s">
        <v>42</v>
      </c>
      <c r="C24" s="25">
        <v>0</v>
      </c>
      <c r="D24" s="25">
        <v>0</v>
      </c>
    </row>
    <row r="25" spans="1:4">
      <c r="A25" s="25"/>
      <c r="B25" s="25" t="s">
        <v>43</v>
      </c>
      <c r="C25" s="25">
        <v>1</v>
      </c>
      <c r="D25" s="25">
        <v>1</v>
      </c>
    </row>
    <row r="26" spans="1:4">
      <c r="A26" s="25"/>
      <c r="B26" s="25" t="s">
        <v>44</v>
      </c>
      <c r="C26" s="25">
        <v>0</v>
      </c>
      <c r="D26" s="25">
        <v>0</v>
      </c>
    </row>
    <row r="27" spans="1:4">
      <c r="A27" s="25"/>
      <c r="B27" s="25" t="s">
        <v>45</v>
      </c>
      <c r="C27" s="25">
        <v>0</v>
      </c>
      <c r="D27" s="25">
        <v>0</v>
      </c>
    </row>
    <row r="28" spans="1:4">
      <c r="A28" s="25"/>
      <c r="B28" s="25" t="s">
        <v>46</v>
      </c>
      <c r="C28" s="25">
        <v>0</v>
      </c>
      <c r="D28" s="25">
        <v>0</v>
      </c>
    </row>
    <row r="29" spans="1:4">
      <c r="A29" s="25"/>
      <c r="B29" s="25" t="s">
        <v>47</v>
      </c>
      <c r="C29" s="25">
        <v>0</v>
      </c>
      <c r="D29" s="25">
        <v>0</v>
      </c>
    </row>
    <row r="30" spans="1:4">
      <c r="A30" s="25"/>
      <c r="B30" s="25" t="s">
        <v>48</v>
      </c>
      <c r="C30" s="25">
        <v>5</v>
      </c>
      <c r="D30" s="25">
        <v>5</v>
      </c>
    </row>
    <row r="31" spans="1:4">
      <c r="A31" s="25"/>
      <c r="B31" s="25" t="s">
        <v>49</v>
      </c>
      <c r="C31" s="25">
        <v>0</v>
      </c>
      <c r="D31" s="25">
        <v>0</v>
      </c>
    </row>
    <row r="32" spans="1:4">
      <c r="A32" s="25"/>
      <c r="B32" s="25" t="s">
        <v>50</v>
      </c>
      <c r="C32" s="25">
        <v>1</v>
      </c>
      <c r="D32" s="25">
        <v>1</v>
      </c>
    </row>
    <row r="33" spans="1:4">
      <c r="A33" s="25"/>
      <c r="B33" s="25" t="s">
        <v>51</v>
      </c>
      <c r="C33" s="25">
        <v>0</v>
      </c>
      <c r="D33" s="25">
        <v>0</v>
      </c>
    </row>
    <row r="34" spans="1:4">
      <c r="A34" s="25"/>
      <c r="B34" s="25" t="s">
        <v>52</v>
      </c>
      <c r="C34" s="25">
        <v>0</v>
      </c>
      <c r="D34" s="25">
        <v>0</v>
      </c>
    </row>
    <row r="35" spans="1:4">
      <c r="A35" s="25"/>
      <c r="B35" s="25" t="s">
        <v>53</v>
      </c>
      <c r="C35" s="25">
        <v>0</v>
      </c>
      <c r="D35" s="25">
        <v>0</v>
      </c>
    </row>
    <row r="36" spans="1:4">
      <c r="A36" s="25"/>
      <c r="B36" s="25" t="s">
        <v>54</v>
      </c>
      <c r="C36" s="25">
        <v>4</v>
      </c>
      <c r="D36" s="25">
        <v>4</v>
      </c>
    </row>
    <row r="37" spans="1:4">
      <c r="A37" s="25"/>
      <c r="B37" s="25" t="s">
        <v>55</v>
      </c>
      <c r="C37" s="25">
        <v>0</v>
      </c>
      <c r="D37" s="25">
        <v>0</v>
      </c>
    </row>
    <row r="38" spans="1:4">
      <c r="A38" s="25"/>
      <c r="B38" s="25" t="s">
        <v>56</v>
      </c>
      <c r="C38" s="25">
        <v>0</v>
      </c>
      <c r="D38" s="25">
        <v>0</v>
      </c>
    </row>
    <row r="39" spans="1:4">
      <c r="A39" s="25"/>
      <c r="B39" s="25" t="s">
        <v>57</v>
      </c>
      <c r="C39" s="25">
        <v>1</v>
      </c>
      <c r="D39" s="25">
        <v>1</v>
      </c>
    </row>
    <row r="40" spans="1:4">
      <c r="A40" s="25"/>
      <c r="B40" s="25" t="s">
        <v>58</v>
      </c>
      <c r="C40" s="25">
        <v>0</v>
      </c>
      <c r="D40" s="25">
        <v>0</v>
      </c>
    </row>
    <row r="41" spans="1:4">
      <c r="A41" s="25"/>
      <c r="B41" s="25" t="s">
        <v>59</v>
      </c>
      <c r="C41" s="25">
        <v>0</v>
      </c>
      <c r="D41" s="25">
        <v>0</v>
      </c>
    </row>
    <row r="42" spans="1:4">
      <c r="A42" s="25"/>
      <c r="B42" s="25" t="s">
        <v>60</v>
      </c>
      <c r="C42" s="25">
        <v>3</v>
      </c>
      <c r="D42" s="25">
        <v>3</v>
      </c>
    </row>
    <row r="43" spans="1:4">
      <c r="A43" s="25"/>
      <c r="B43" s="25" t="s">
        <v>61</v>
      </c>
      <c r="C43" s="25">
        <v>0</v>
      </c>
      <c r="D43" s="25">
        <v>0</v>
      </c>
    </row>
    <row r="44" spans="1:4">
      <c r="A44" s="25"/>
      <c r="B44" s="25" t="s">
        <v>62</v>
      </c>
      <c r="C44" s="25">
        <v>0</v>
      </c>
      <c r="D44" s="25">
        <v>0</v>
      </c>
    </row>
    <row r="45" spans="1:4">
      <c r="A45" s="25"/>
      <c r="B45" s="25" t="s">
        <v>63</v>
      </c>
      <c r="C45" s="25">
        <v>0</v>
      </c>
      <c r="D45" s="25">
        <v>0</v>
      </c>
    </row>
    <row r="46" spans="1:4">
      <c r="A46" s="25"/>
      <c r="B46" s="25" t="s">
        <v>64</v>
      </c>
      <c r="C46" s="25">
        <v>1</v>
      </c>
      <c r="D46" s="25">
        <v>1</v>
      </c>
    </row>
    <row r="47" spans="1:4">
      <c r="A47" s="25"/>
      <c r="B47" s="25" t="s">
        <v>65</v>
      </c>
      <c r="C47" s="25">
        <v>0</v>
      </c>
      <c r="D47" s="25">
        <v>0</v>
      </c>
    </row>
    <row r="48" spans="1:4">
      <c r="A48" s="27"/>
      <c r="B48" s="27" t="s">
        <v>66</v>
      </c>
      <c r="C48" s="27">
        <v>2</v>
      </c>
      <c r="D48" s="27">
        <v>2</v>
      </c>
    </row>
    <row r="50" spans="1:7">
      <c r="A50" s="29" t="s">
        <v>67</v>
      </c>
      <c r="B50" s="29"/>
      <c r="C50" s="29"/>
      <c r="D50" s="29"/>
      <c r="E50" s="29"/>
      <c r="F50" s="29"/>
      <c r="G50" s="29"/>
    </row>
    <row r="51" spans="1:7">
      <c r="A51" s="26"/>
      <c r="B51" s="26" t="s">
        <v>32</v>
      </c>
      <c r="C51" s="26" t="s">
        <v>33</v>
      </c>
      <c r="D51" s="26" t="s">
        <v>34</v>
      </c>
      <c r="E51" s="26" t="s">
        <v>68</v>
      </c>
      <c r="F51" s="26" t="s">
        <v>69</v>
      </c>
      <c r="G51" s="26" t="s">
        <v>70</v>
      </c>
    </row>
    <row r="52" spans="1:7">
      <c r="A52" s="25"/>
      <c r="B52" s="25" t="s">
        <v>71</v>
      </c>
      <c r="C52" s="25">
        <v>14</v>
      </c>
      <c r="D52" s="25">
        <v>14</v>
      </c>
      <c r="E52" s="25">
        <v>14</v>
      </c>
      <c r="F52" s="25">
        <v>14</v>
      </c>
      <c r="G52" s="25">
        <v>0</v>
      </c>
    </row>
    <row r="53" spans="1:7">
      <c r="A53" s="25"/>
      <c r="B53" s="25" t="s">
        <v>72</v>
      </c>
      <c r="C53" s="25">
        <v>1</v>
      </c>
      <c r="D53" s="25">
        <v>1</v>
      </c>
      <c r="E53" s="25">
        <v>1</v>
      </c>
      <c r="F53" s="25">
        <v>1</v>
      </c>
      <c r="G53" s="25">
        <v>0</v>
      </c>
    </row>
    <row r="54" spans="1:7">
      <c r="A54" s="25"/>
      <c r="B54" s="25" t="s">
        <v>73</v>
      </c>
      <c r="C54" s="25">
        <v>1</v>
      </c>
      <c r="D54" s="25">
        <v>1</v>
      </c>
      <c r="E54" s="25">
        <v>1</v>
      </c>
      <c r="F54" s="25">
        <v>1</v>
      </c>
      <c r="G54" s="25">
        <v>0</v>
      </c>
    </row>
    <row r="55" spans="1:7">
      <c r="A55" s="25"/>
      <c r="B55" s="25" t="s">
        <v>74</v>
      </c>
      <c r="C55" s="25">
        <v>1</v>
      </c>
      <c r="D55" s="25">
        <v>1</v>
      </c>
      <c r="E55" s="25">
        <v>1</v>
      </c>
      <c r="F55" s="25">
        <v>1</v>
      </c>
      <c r="G55" s="25">
        <v>0</v>
      </c>
    </row>
    <row r="56" spans="1:7">
      <c r="A56" s="25"/>
      <c r="B56" s="25" t="s">
        <v>75</v>
      </c>
      <c r="C56" s="25">
        <v>1</v>
      </c>
      <c r="D56" s="25">
        <v>1</v>
      </c>
      <c r="E56" s="25">
        <v>1</v>
      </c>
      <c r="F56" s="25">
        <v>1</v>
      </c>
      <c r="G56" s="25">
        <v>0</v>
      </c>
    </row>
    <row r="57" spans="1:7">
      <c r="A57" s="25"/>
      <c r="B57" s="25" t="s">
        <v>76</v>
      </c>
      <c r="C57" s="25">
        <v>1</v>
      </c>
      <c r="D57" s="25">
        <v>1</v>
      </c>
      <c r="E57" s="25">
        <v>1</v>
      </c>
      <c r="F57" s="25">
        <v>1</v>
      </c>
      <c r="G57" s="25">
        <v>0</v>
      </c>
    </row>
    <row r="58" spans="1:7">
      <c r="A58" s="25"/>
      <c r="B58" s="25" t="s">
        <v>77</v>
      </c>
      <c r="C58" s="25">
        <v>1</v>
      </c>
      <c r="D58" s="25">
        <v>1</v>
      </c>
      <c r="E58" s="25">
        <v>1</v>
      </c>
      <c r="F58" s="25">
        <v>1</v>
      </c>
      <c r="G58" s="25">
        <v>0</v>
      </c>
    </row>
    <row r="59" spans="1:7">
      <c r="A59" s="25"/>
      <c r="B59" s="25" t="s">
        <v>78</v>
      </c>
      <c r="C59" s="25">
        <v>1</v>
      </c>
      <c r="D59" s="25">
        <v>1</v>
      </c>
      <c r="E59" s="25">
        <v>1</v>
      </c>
      <c r="F59" s="25">
        <v>1</v>
      </c>
      <c r="G59" s="25">
        <v>0</v>
      </c>
    </row>
    <row r="60" spans="1:7">
      <c r="A60" s="25"/>
      <c r="B60" s="25" t="s">
        <v>79</v>
      </c>
      <c r="C60" s="25">
        <v>1</v>
      </c>
      <c r="D60" s="25">
        <v>1</v>
      </c>
      <c r="E60" s="25">
        <v>1</v>
      </c>
      <c r="F60" s="25">
        <v>1</v>
      </c>
      <c r="G60" s="25">
        <v>0</v>
      </c>
    </row>
    <row r="61" spans="1:7">
      <c r="A61" s="25"/>
      <c r="B61" s="25" t="s">
        <v>80</v>
      </c>
      <c r="C61" s="25">
        <v>1</v>
      </c>
      <c r="D61" s="25">
        <v>1</v>
      </c>
      <c r="E61" s="25">
        <v>1</v>
      </c>
      <c r="F61" s="25">
        <v>1</v>
      </c>
      <c r="G61" s="25">
        <v>0</v>
      </c>
    </row>
    <row r="62" spans="1:7">
      <c r="A62" s="25"/>
      <c r="B62" s="25" t="s">
        <v>81</v>
      </c>
      <c r="C62" s="25">
        <v>1</v>
      </c>
      <c r="D62" s="25">
        <v>1</v>
      </c>
      <c r="E62" s="25">
        <v>1</v>
      </c>
      <c r="F62" s="25">
        <v>1</v>
      </c>
      <c r="G62" s="25">
        <v>0</v>
      </c>
    </row>
    <row r="63" spans="1:7">
      <c r="A63" s="25"/>
      <c r="B63" s="25" t="s">
        <v>82</v>
      </c>
      <c r="C63" s="25">
        <v>4</v>
      </c>
      <c r="D63" s="25">
        <v>4</v>
      </c>
      <c r="E63" s="25">
        <v>-1E+30</v>
      </c>
      <c r="F63" s="25">
        <v>4</v>
      </c>
      <c r="G63" s="25">
        <v>0</v>
      </c>
    </row>
    <row r="64" spans="1:7">
      <c r="A64" s="25"/>
      <c r="B64" s="25" t="s">
        <v>83</v>
      </c>
      <c r="C64" s="25">
        <v>-2</v>
      </c>
      <c r="D64" s="25">
        <v>-2</v>
      </c>
      <c r="E64" s="25">
        <v>-1E+30</v>
      </c>
      <c r="F64" s="25">
        <v>4</v>
      </c>
      <c r="G64" s="25">
        <v>6</v>
      </c>
    </row>
    <row r="65" spans="1:7">
      <c r="A65" s="25"/>
      <c r="B65" s="25" t="s">
        <v>84</v>
      </c>
      <c r="C65" s="25">
        <v>-3</v>
      </c>
      <c r="D65" s="25">
        <v>-3</v>
      </c>
      <c r="E65" s="25">
        <v>-1E+30</v>
      </c>
      <c r="F65" s="25">
        <v>4</v>
      </c>
      <c r="G65" s="25">
        <v>7</v>
      </c>
    </row>
    <row r="66" spans="1:7">
      <c r="A66" s="25"/>
      <c r="B66" s="25" t="s">
        <v>85</v>
      </c>
      <c r="C66" s="25">
        <v>2</v>
      </c>
      <c r="D66" s="25">
        <v>2</v>
      </c>
      <c r="E66" s="25">
        <v>-1E+30</v>
      </c>
      <c r="F66" s="25">
        <v>4</v>
      </c>
      <c r="G66" s="25">
        <v>2</v>
      </c>
    </row>
    <row r="67" spans="1:7">
      <c r="A67" s="25"/>
      <c r="B67" s="25" t="s">
        <v>86</v>
      </c>
      <c r="C67" s="25">
        <v>1</v>
      </c>
      <c r="D67" s="25">
        <v>1</v>
      </c>
      <c r="E67" s="25">
        <v>-1E+30</v>
      </c>
      <c r="F67" s="25">
        <v>4</v>
      </c>
      <c r="G67" s="25">
        <v>3</v>
      </c>
    </row>
    <row r="68" spans="1:7">
      <c r="A68" s="25"/>
      <c r="B68" s="25" t="s">
        <v>87</v>
      </c>
      <c r="C68" s="25">
        <v>1</v>
      </c>
      <c r="D68" s="25">
        <v>1</v>
      </c>
      <c r="E68" s="25">
        <v>-1E+30</v>
      </c>
      <c r="F68" s="25">
        <v>4</v>
      </c>
      <c r="G68" s="25">
        <v>3</v>
      </c>
    </row>
    <row r="69" spans="1:7">
      <c r="A69" s="25"/>
      <c r="B69" s="25" t="s">
        <v>88</v>
      </c>
      <c r="C69" s="25">
        <v>4</v>
      </c>
      <c r="D69" s="25">
        <v>4</v>
      </c>
      <c r="E69" s="25">
        <v>-1E+30</v>
      </c>
      <c r="F69" s="25">
        <v>4</v>
      </c>
      <c r="G69" s="25">
        <v>0</v>
      </c>
    </row>
    <row r="70" spans="1:7">
      <c r="A70" s="25"/>
      <c r="B70" s="25" t="s">
        <v>89</v>
      </c>
      <c r="C70" s="25">
        <v>-2</v>
      </c>
      <c r="D70" s="25">
        <v>-2</v>
      </c>
      <c r="E70" s="25">
        <v>-1E+30</v>
      </c>
      <c r="F70" s="25">
        <v>4</v>
      </c>
      <c r="G70" s="25">
        <v>6</v>
      </c>
    </row>
    <row r="71" spans="1:7">
      <c r="A71" s="25"/>
      <c r="B71" s="25" t="s">
        <v>90</v>
      </c>
      <c r="C71" s="25">
        <v>4</v>
      </c>
      <c r="D71" s="25">
        <v>4</v>
      </c>
      <c r="E71" s="25">
        <v>-1E+30</v>
      </c>
      <c r="F71" s="25">
        <v>4</v>
      </c>
      <c r="G71" s="25">
        <v>0</v>
      </c>
    </row>
    <row r="72" spans="1:7">
      <c r="A72" s="25"/>
      <c r="B72" s="25" t="s">
        <v>91</v>
      </c>
      <c r="C72" s="25">
        <v>3</v>
      </c>
      <c r="D72" s="25">
        <v>3</v>
      </c>
      <c r="E72" s="25">
        <v>-1E+30</v>
      </c>
      <c r="F72" s="25">
        <v>4</v>
      </c>
      <c r="G72" s="25">
        <v>1</v>
      </c>
    </row>
    <row r="73" spans="1:7">
      <c r="A73" s="25"/>
      <c r="B73" s="25" t="s">
        <v>92</v>
      </c>
      <c r="C73" s="25">
        <v>2</v>
      </c>
      <c r="D73" s="25">
        <v>2</v>
      </c>
      <c r="E73" s="25">
        <v>-1E+30</v>
      </c>
      <c r="F73" s="25">
        <v>4</v>
      </c>
      <c r="G73" s="25">
        <v>2</v>
      </c>
    </row>
    <row r="74" spans="1:7">
      <c r="A74" s="27"/>
      <c r="B74" s="27" t="s">
        <v>93</v>
      </c>
      <c r="C74" s="27">
        <v>1</v>
      </c>
      <c r="D74" s="27">
        <v>1</v>
      </c>
      <c r="E74" s="27">
        <v>-1E+30</v>
      </c>
      <c r="F74" s="27">
        <v>4</v>
      </c>
      <c r="G74" s="27">
        <v>3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CF784D5D-838C-4762-9008-604C9CAD12AD}">
          <xm:f>'Answer Report'!1:1048576</xm:f>
        </x15:webExtension>
        <x15:webExtension appRef="{D7BDB9B1-7F33-4459-AE97-9BE279D23B13}">
          <xm:f>'Answer Report'!XFD1048550:XFD1048575</xm:f>
        </x15:webExtension>
        <x15:webExtension appRef="{3D69EC4C-C406-448F-93A0-3F3BF348779E}">
          <xm:f>'Answer Report'!1:1048576</xm:f>
        </x15:webExtension>
        <x15:webExtension appRef="{4729102F-E6BB-4285-BE92-13A79159B0DB}">
          <xm:f>'Answer Report'!XFD1048550:XFD1048575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4D4B-9508-4559-8C7D-ACC495F4279A}">
  <dimension ref="A1:G69"/>
  <sheetViews>
    <sheetView tabSelected="1" topLeftCell="A45" workbookViewId="0"/>
  </sheetViews>
  <sheetFormatPr defaultRowHeight="12.75"/>
  <sheetData>
    <row r="1" spans="1:6">
      <c r="A1" s="24" t="s">
        <v>94</v>
      </c>
    </row>
    <row r="2" spans="1:6">
      <c r="A2" s="24" t="s">
        <v>95</v>
      </c>
    </row>
    <row r="3" spans="1:6">
      <c r="A3" s="24" t="s">
        <v>96</v>
      </c>
    </row>
    <row r="4" spans="1:6">
      <c r="A4" s="24" t="s">
        <v>26</v>
      </c>
    </row>
    <row r="6" spans="1:6">
      <c r="A6" s="29" t="s">
        <v>97</v>
      </c>
      <c r="B6" s="29"/>
      <c r="C6" s="29"/>
      <c r="D6" s="29"/>
    </row>
    <row r="7" spans="1:6">
      <c r="A7" s="26"/>
      <c r="B7" s="26" t="s">
        <v>32</v>
      </c>
      <c r="C7" s="26" t="s">
        <v>33</v>
      </c>
      <c r="D7" s="26" t="s">
        <v>34</v>
      </c>
    </row>
    <row r="8" spans="1:6">
      <c r="A8" s="27"/>
      <c r="B8" s="28" t="s">
        <v>35</v>
      </c>
      <c r="C8" s="27">
        <v>18.48</v>
      </c>
      <c r="D8" s="27">
        <v>18.48</v>
      </c>
    </row>
    <row r="10" spans="1:6">
      <c r="A10" s="29" t="s">
        <v>36</v>
      </c>
      <c r="B10" s="29"/>
      <c r="C10" s="29"/>
      <c r="D10" s="29"/>
      <c r="E10" s="29"/>
      <c r="F10" s="29"/>
    </row>
    <row r="11" spans="1:6">
      <c r="A11" s="26"/>
      <c r="B11" s="26"/>
      <c r="C11" s="26" t="s">
        <v>98</v>
      </c>
      <c r="D11" s="26" t="s">
        <v>99</v>
      </c>
      <c r="E11" s="26" t="s">
        <v>100</v>
      </c>
      <c r="F11" s="26" t="s">
        <v>101</v>
      </c>
    </row>
    <row r="12" spans="1:6">
      <c r="A12" s="26"/>
      <c r="B12" s="26" t="s">
        <v>32</v>
      </c>
      <c r="C12" s="26" t="s">
        <v>102</v>
      </c>
      <c r="D12" s="26" t="s">
        <v>103</v>
      </c>
      <c r="E12" s="26" t="s">
        <v>104</v>
      </c>
      <c r="F12" s="26" t="s">
        <v>104</v>
      </c>
    </row>
    <row r="13" spans="1:6">
      <c r="A13" s="25"/>
      <c r="B13" s="25" t="s">
        <v>37</v>
      </c>
      <c r="C13" s="25">
        <v>0</v>
      </c>
      <c r="D13" s="25">
        <v>0</v>
      </c>
      <c r="E13" s="25">
        <v>0</v>
      </c>
      <c r="F13" s="25">
        <v>0</v>
      </c>
    </row>
    <row r="14" spans="1:6">
      <c r="A14" s="25"/>
      <c r="B14" s="25" t="s">
        <v>38</v>
      </c>
      <c r="C14" s="25">
        <v>0</v>
      </c>
      <c r="D14" s="25">
        <v>0</v>
      </c>
      <c r="E14" s="25">
        <v>0</v>
      </c>
      <c r="F14" s="25">
        <v>0</v>
      </c>
    </row>
    <row r="15" spans="1:6">
      <c r="A15" s="25"/>
      <c r="B15" s="25" t="s">
        <v>39</v>
      </c>
      <c r="C15" s="25">
        <v>0</v>
      </c>
      <c r="D15" s="25">
        <v>0</v>
      </c>
      <c r="E15" s="25">
        <v>0</v>
      </c>
      <c r="F15" s="25">
        <v>0</v>
      </c>
    </row>
    <row r="16" spans="1:6">
      <c r="A16" s="25"/>
      <c r="B16" s="25" t="s">
        <v>40</v>
      </c>
      <c r="C16" s="25">
        <v>0</v>
      </c>
      <c r="D16" s="25">
        <v>0</v>
      </c>
      <c r="E16" s="25">
        <v>0</v>
      </c>
      <c r="F16" s="25">
        <v>0</v>
      </c>
    </row>
    <row r="17" spans="1:6">
      <c r="A17" s="25"/>
      <c r="B17" s="25" t="s">
        <v>41</v>
      </c>
      <c r="C17" s="25">
        <v>1</v>
      </c>
      <c r="D17" s="25">
        <v>0</v>
      </c>
      <c r="E17" s="25">
        <v>0</v>
      </c>
      <c r="F17" s="25">
        <v>0</v>
      </c>
    </row>
    <row r="18" spans="1:6">
      <c r="A18" s="25"/>
      <c r="B18" s="25" t="s">
        <v>42</v>
      </c>
      <c r="C18" s="25">
        <v>0</v>
      </c>
      <c r="D18" s="25">
        <v>0</v>
      </c>
      <c r="E18" s="25">
        <v>0</v>
      </c>
      <c r="F18" s="25">
        <v>0</v>
      </c>
    </row>
    <row r="19" spans="1:6">
      <c r="A19" s="25"/>
      <c r="B19" s="25" t="s">
        <v>43</v>
      </c>
      <c r="C19" s="25">
        <v>1</v>
      </c>
      <c r="D19" s="25">
        <v>0</v>
      </c>
      <c r="E19" s="25">
        <v>0</v>
      </c>
      <c r="F19" s="25">
        <v>0</v>
      </c>
    </row>
    <row r="20" spans="1:6">
      <c r="A20" s="25"/>
      <c r="B20" s="25" t="s">
        <v>44</v>
      </c>
      <c r="C20" s="25">
        <v>0</v>
      </c>
      <c r="D20" s="25">
        <v>0</v>
      </c>
      <c r="E20" s="25">
        <v>0</v>
      </c>
      <c r="F20" s="25">
        <v>0</v>
      </c>
    </row>
    <row r="21" spans="1:6">
      <c r="A21" s="25"/>
      <c r="B21" s="25" t="s">
        <v>45</v>
      </c>
      <c r="C21" s="25">
        <v>0</v>
      </c>
      <c r="D21" s="25">
        <v>0</v>
      </c>
      <c r="E21" s="25">
        <v>0</v>
      </c>
      <c r="F21" s="25">
        <v>0</v>
      </c>
    </row>
    <row r="22" spans="1:6">
      <c r="A22" s="25"/>
      <c r="B22" s="25" t="s">
        <v>46</v>
      </c>
      <c r="C22" s="25">
        <v>0</v>
      </c>
      <c r="D22" s="25">
        <v>0</v>
      </c>
      <c r="E22" s="25">
        <v>0</v>
      </c>
      <c r="F22" s="25">
        <v>0</v>
      </c>
    </row>
    <row r="23" spans="1:6">
      <c r="A23" s="25"/>
      <c r="B23" s="25" t="s">
        <v>47</v>
      </c>
      <c r="C23" s="25">
        <v>0</v>
      </c>
      <c r="D23" s="25">
        <v>0</v>
      </c>
      <c r="E23" s="25">
        <v>0</v>
      </c>
      <c r="F23" s="25">
        <v>0</v>
      </c>
    </row>
    <row r="24" spans="1:6">
      <c r="A24" s="25"/>
      <c r="B24" s="25" t="s">
        <v>48</v>
      </c>
      <c r="C24" s="25">
        <v>5</v>
      </c>
      <c r="D24" s="25">
        <v>0</v>
      </c>
      <c r="E24" s="25">
        <v>0</v>
      </c>
      <c r="F24" s="25">
        <v>0</v>
      </c>
    </row>
    <row r="25" spans="1:6">
      <c r="A25" s="25"/>
      <c r="B25" s="25" t="s">
        <v>49</v>
      </c>
      <c r="C25" s="25">
        <v>0</v>
      </c>
      <c r="D25" s="25">
        <v>0</v>
      </c>
      <c r="E25" s="25">
        <v>0</v>
      </c>
      <c r="F25" s="25">
        <v>0</v>
      </c>
    </row>
    <row r="26" spans="1:6">
      <c r="A26" s="25"/>
      <c r="B26" s="25" t="s">
        <v>50</v>
      </c>
      <c r="C26" s="25">
        <v>1</v>
      </c>
      <c r="D26" s="25">
        <v>0</v>
      </c>
      <c r="E26" s="25">
        <v>0</v>
      </c>
      <c r="F26" s="25">
        <v>0</v>
      </c>
    </row>
    <row r="27" spans="1:6">
      <c r="A27" s="25"/>
      <c r="B27" s="25" t="s">
        <v>51</v>
      </c>
      <c r="C27" s="25">
        <v>0</v>
      </c>
      <c r="D27" s="25">
        <v>0</v>
      </c>
      <c r="E27" s="25">
        <v>0</v>
      </c>
      <c r="F27" s="25">
        <v>0</v>
      </c>
    </row>
    <row r="28" spans="1:6">
      <c r="A28" s="25"/>
      <c r="B28" s="25" t="s">
        <v>52</v>
      </c>
      <c r="C28" s="25">
        <v>0</v>
      </c>
      <c r="D28" s="25">
        <v>0</v>
      </c>
      <c r="E28" s="25">
        <v>0</v>
      </c>
      <c r="F28" s="25">
        <v>0</v>
      </c>
    </row>
    <row r="29" spans="1:6">
      <c r="A29" s="25"/>
      <c r="B29" s="25" t="s">
        <v>53</v>
      </c>
      <c r="C29" s="25">
        <v>0</v>
      </c>
      <c r="D29" s="25">
        <v>0</v>
      </c>
      <c r="E29" s="25">
        <v>0</v>
      </c>
      <c r="F29" s="25">
        <v>0</v>
      </c>
    </row>
    <row r="30" spans="1:6">
      <c r="A30" s="25"/>
      <c r="B30" s="25" t="s">
        <v>54</v>
      </c>
      <c r="C30" s="25">
        <v>4</v>
      </c>
      <c r="D30" s="25">
        <v>0</v>
      </c>
      <c r="E30" s="25">
        <v>0</v>
      </c>
      <c r="F30" s="25">
        <v>0</v>
      </c>
    </row>
    <row r="31" spans="1:6">
      <c r="A31" s="25"/>
      <c r="B31" s="25" t="s">
        <v>55</v>
      </c>
      <c r="C31" s="25">
        <v>0</v>
      </c>
      <c r="D31" s="25">
        <v>0</v>
      </c>
      <c r="E31" s="25">
        <v>0</v>
      </c>
      <c r="F31" s="25">
        <v>0</v>
      </c>
    </row>
    <row r="32" spans="1:6">
      <c r="A32" s="25"/>
      <c r="B32" s="25" t="s">
        <v>56</v>
      </c>
      <c r="C32" s="25">
        <v>0</v>
      </c>
      <c r="D32" s="25">
        <v>0</v>
      </c>
      <c r="E32" s="25">
        <v>0</v>
      </c>
      <c r="F32" s="25">
        <v>0</v>
      </c>
    </row>
    <row r="33" spans="1:7">
      <c r="A33" s="25"/>
      <c r="B33" s="25" t="s">
        <v>57</v>
      </c>
      <c r="C33" s="25">
        <v>1</v>
      </c>
      <c r="D33" s="25">
        <v>0</v>
      </c>
      <c r="E33" s="25">
        <v>0</v>
      </c>
      <c r="F33" s="25">
        <v>0</v>
      </c>
    </row>
    <row r="34" spans="1:7">
      <c r="A34" s="25"/>
      <c r="B34" s="25" t="s">
        <v>58</v>
      </c>
      <c r="C34" s="25">
        <v>0</v>
      </c>
      <c r="D34" s="25">
        <v>0</v>
      </c>
      <c r="E34" s="25">
        <v>0</v>
      </c>
      <c r="F34" s="25">
        <v>0</v>
      </c>
    </row>
    <row r="35" spans="1:7">
      <c r="A35" s="25"/>
      <c r="B35" s="25" t="s">
        <v>59</v>
      </c>
      <c r="C35" s="25">
        <v>0</v>
      </c>
      <c r="D35" s="25">
        <v>0</v>
      </c>
      <c r="E35" s="25">
        <v>0</v>
      </c>
      <c r="F35" s="25">
        <v>0</v>
      </c>
    </row>
    <row r="36" spans="1:7">
      <c r="A36" s="25"/>
      <c r="B36" s="25" t="s">
        <v>60</v>
      </c>
      <c r="C36" s="25">
        <v>3</v>
      </c>
      <c r="D36" s="25">
        <v>0</v>
      </c>
      <c r="E36" s="25">
        <v>0</v>
      </c>
      <c r="F36" s="25">
        <v>0</v>
      </c>
    </row>
    <row r="37" spans="1:7">
      <c r="A37" s="25"/>
      <c r="B37" s="25" t="s">
        <v>61</v>
      </c>
      <c r="C37" s="25">
        <v>0</v>
      </c>
      <c r="D37" s="25">
        <v>0</v>
      </c>
      <c r="E37" s="25">
        <v>0</v>
      </c>
      <c r="F37" s="25">
        <v>0</v>
      </c>
    </row>
    <row r="38" spans="1:7">
      <c r="A38" s="25"/>
      <c r="B38" s="25" t="s">
        <v>62</v>
      </c>
      <c r="C38" s="25">
        <v>0</v>
      </c>
      <c r="D38" s="25">
        <v>0</v>
      </c>
      <c r="E38" s="25">
        <v>0</v>
      </c>
      <c r="F38" s="25">
        <v>0</v>
      </c>
    </row>
    <row r="39" spans="1:7">
      <c r="A39" s="25"/>
      <c r="B39" s="25" t="s">
        <v>63</v>
      </c>
      <c r="C39" s="25">
        <v>0</v>
      </c>
      <c r="D39" s="25">
        <v>0</v>
      </c>
      <c r="E39" s="25">
        <v>0</v>
      </c>
      <c r="F39" s="25">
        <v>0</v>
      </c>
    </row>
    <row r="40" spans="1:7">
      <c r="A40" s="25"/>
      <c r="B40" s="25" t="s">
        <v>64</v>
      </c>
      <c r="C40" s="25">
        <v>1</v>
      </c>
      <c r="D40" s="25">
        <v>0</v>
      </c>
      <c r="E40" s="25">
        <v>0</v>
      </c>
      <c r="F40" s="25">
        <v>0</v>
      </c>
    </row>
    <row r="41" spans="1:7">
      <c r="A41" s="25"/>
      <c r="B41" s="25" t="s">
        <v>65</v>
      </c>
      <c r="C41" s="25">
        <v>0</v>
      </c>
      <c r="D41" s="25">
        <v>0</v>
      </c>
      <c r="E41" s="25">
        <v>0</v>
      </c>
      <c r="F41" s="25">
        <v>0</v>
      </c>
    </row>
    <row r="42" spans="1:7">
      <c r="A42" s="27"/>
      <c r="B42" s="27" t="s">
        <v>66</v>
      </c>
      <c r="C42" s="27">
        <v>2</v>
      </c>
      <c r="D42" s="27">
        <v>0</v>
      </c>
      <c r="E42" s="27">
        <v>0</v>
      </c>
      <c r="F42" s="27">
        <v>0</v>
      </c>
    </row>
    <row r="44" spans="1:7">
      <c r="A44" s="29" t="s">
        <v>67</v>
      </c>
      <c r="B44" s="29"/>
      <c r="C44" s="29"/>
      <c r="D44" s="29"/>
      <c r="E44" s="29"/>
      <c r="F44" s="29"/>
      <c r="G44" s="29"/>
    </row>
    <row r="45" spans="1:7">
      <c r="A45" s="26"/>
      <c r="B45" s="26"/>
      <c r="C45" s="26" t="s">
        <v>98</v>
      </c>
      <c r="D45" s="26" t="s">
        <v>105</v>
      </c>
      <c r="E45" s="26" t="s">
        <v>106</v>
      </c>
      <c r="F45" s="26" t="s">
        <v>107</v>
      </c>
      <c r="G45" s="26" t="s">
        <v>107</v>
      </c>
    </row>
    <row r="46" spans="1:7">
      <c r="A46" s="26"/>
      <c r="B46" s="26" t="s">
        <v>32</v>
      </c>
      <c r="C46" s="26" t="s">
        <v>102</v>
      </c>
      <c r="D46" s="26" t="s">
        <v>108</v>
      </c>
      <c r="E46" s="26" t="s">
        <v>109</v>
      </c>
      <c r="F46" s="26" t="s">
        <v>110</v>
      </c>
      <c r="G46" s="26" t="s">
        <v>111</v>
      </c>
    </row>
    <row r="47" spans="1:7">
      <c r="A47" s="25"/>
      <c r="B47" s="25" t="s">
        <v>71</v>
      </c>
      <c r="C47" s="25">
        <v>14</v>
      </c>
      <c r="D47" s="25">
        <v>0</v>
      </c>
      <c r="E47" s="25">
        <v>14</v>
      </c>
      <c r="F47" s="25">
        <v>-14</v>
      </c>
      <c r="G47" s="25">
        <v>14</v>
      </c>
    </row>
    <row r="48" spans="1:7">
      <c r="A48" s="25"/>
      <c r="B48" s="25" t="s">
        <v>72</v>
      </c>
      <c r="C48" s="25">
        <v>1</v>
      </c>
      <c r="D48" s="25">
        <v>0</v>
      </c>
      <c r="E48" s="25">
        <v>1</v>
      </c>
      <c r="F48" s="25">
        <v>-1</v>
      </c>
      <c r="G48" s="25">
        <v>1</v>
      </c>
    </row>
    <row r="49" spans="1:7">
      <c r="A49" s="25"/>
      <c r="B49" s="25" t="s">
        <v>73</v>
      </c>
      <c r="C49" s="25">
        <v>1</v>
      </c>
      <c r="D49" s="25">
        <v>0</v>
      </c>
      <c r="E49" s="25">
        <v>1</v>
      </c>
      <c r="F49" s="25">
        <v>-1</v>
      </c>
      <c r="G49" s="25">
        <v>1</v>
      </c>
    </row>
    <row r="50" spans="1:7">
      <c r="A50" s="25"/>
      <c r="B50" s="25" t="s">
        <v>74</v>
      </c>
      <c r="C50" s="25">
        <v>1</v>
      </c>
      <c r="D50" s="25">
        <v>0</v>
      </c>
      <c r="E50" s="25">
        <v>1</v>
      </c>
      <c r="F50" s="25">
        <v>-1</v>
      </c>
      <c r="G50" s="25">
        <v>1</v>
      </c>
    </row>
    <row r="51" spans="1:7">
      <c r="A51" s="25"/>
      <c r="B51" s="25" t="s">
        <v>75</v>
      </c>
      <c r="C51" s="25">
        <v>1</v>
      </c>
      <c r="D51" s="25">
        <v>0</v>
      </c>
      <c r="E51" s="25">
        <v>1</v>
      </c>
      <c r="F51" s="25">
        <v>-1</v>
      </c>
      <c r="G51" s="25">
        <v>1</v>
      </c>
    </row>
    <row r="52" spans="1:7">
      <c r="A52" s="25"/>
      <c r="B52" s="25" t="s">
        <v>76</v>
      </c>
      <c r="C52" s="25">
        <v>1</v>
      </c>
      <c r="D52" s="25">
        <v>0</v>
      </c>
      <c r="E52" s="25">
        <v>1</v>
      </c>
      <c r="F52" s="25">
        <v>-1</v>
      </c>
      <c r="G52" s="25">
        <v>1</v>
      </c>
    </row>
    <row r="53" spans="1:7">
      <c r="A53" s="25"/>
      <c r="B53" s="25" t="s">
        <v>77</v>
      </c>
      <c r="C53" s="25">
        <v>1</v>
      </c>
      <c r="D53" s="25">
        <v>0</v>
      </c>
      <c r="E53" s="25">
        <v>1</v>
      </c>
      <c r="F53" s="25">
        <v>-1</v>
      </c>
      <c r="G53" s="25">
        <v>1</v>
      </c>
    </row>
    <row r="54" spans="1:7">
      <c r="A54" s="25"/>
      <c r="B54" s="25" t="s">
        <v>78</v>
      </c>
      <c r="C54" s="25">
        <v>1</v>
      </c>
      <c r="D54" s="25">
        <v>0</v>
      </c>
      <c r="E54" s="25">
        <v>1</v>
      </c>
      <c r="F54" s="25">
        <v>-1</v>
      </c>
      <c r="G54" s="25">
        <v>1</v>
      </c>
    </row>
    <row r="55" spans="1:7">
      <c r="A55" s="25"/>
      <c r="B55" s="25" t="s">
        <v>79</v>
      </c>
      <c r="C55" s="25">
        <v>1</v>
      </c>
      <c r="D55" s="25">
        <v>0</v>
      </c>
      <c r="E55" s="25">
        <v>1</v>
      </c>
      <c r="F55" s="25">
        <v>-1</v>
      </c>
      <c r="G55" s="25">
        <v>1</v>
      </c>
    </row>
    <row r="56" spans="1:7">
      <c r="A56" s="25"/>
      <c r="B56" s="25" t="s">
        <v>80</v>
      </c>
      <c r="C56" s="25">
        <v>1</v>
      </c>
      <c r="D56" s="25">
        <v>0</v>
      </c>
      <c r="E56" s="25">
        <v>1</v>
      </c>
      <c r="F56" s="25">
        <v>-1</v>
      </c>
      <c r="G56" s="25">
        <v>1</v>
      </c>
    </row>
    <row r="57" spans="1:7">
      <c r="A57" s="25"/>
      <c r="B57" s="25" t="s">
        <v>81</v>
      </c>
      <c r="C57" s="25">
        <v>1</v>
      </c>
      <c r="D57" s="25">
        <v>0</v>
      </c>
      <c r="E57" s="25">
        <v>1</v>
      </c>
      <c r="F57" s="25">
        <v>-1</v>
      </c>
      <c r="G57" s="25">
        <v>1</v>
      </c>
    </row>
    <row r="58" spans="1:7">
      <c r="A58" s="25"/>
      <c r="B58" s="25" t="s">
        <v>82</v>
      </c>
      <c r="C58" s="25">
        <v>4</v>
      </c>
      <c r="D58" s="25">
        <v>0</v>
      </c>
      <c r="E58" s="25">
        <v>4</v>
      </c>
      <c r="F58" s="25">
        <v>-4</v>
      </c>
      <c r="G58" s="25">
        <v>4</v>
      </c>
    </row>
    <row r="59" spans="1:7">
      <c r="A59" s="25"/>
      <c r="B59" s="25" t="s">
        <v>83</v>
      </c>
      <c r="C59" s="25">
        <v>-2</v>
      </c>
      <c r="D59" s="25">
        <v>0</v>
      </c>
      <c r="E59" s="25">
        <v>4</v>
      </c>
      <c r="F59" s="25">
        <v>-4</v>
      </c>
      <c r="G59" s="25">
        <v>4</v>
      </c>
    </row>
    <row r="60" spans="1:7">
      <c r="A60" s="25"/>
      <c r="B60" s="25" t="s">
        <v>84</v>
      </c>
      <c r="C60" s="25">
        <v>-3</v>
      </c>
      <c r="D60" s="25">
        <v>0</v>
      </c>
      <c r="E60" s="25">
        <v>4</v>
      </c>
      <c r="F60" s="25">
        <v>-4</v>
      </c>
      <c r="G60" s="25">
        <v>4</v>
      </c>
    </row>
    <row r="61" spans="1:7">
      <c r="A61" s="25"/>
      <c r="B61" s="25" t="s">
        <v>85</v>
      </c>
      <c r="C61" s="25">
        <v>2</v>
      </c>
      <c r="D61" s="25">
        <v>0</v>
      </c>
      <c r="E61" s="25">
        <v>4</v>
      </c>
      <c r="F61" s="25">
        <v>-4</v>
      </c>
      <c r="G61" s="25">
        <v>4</v>
      </c>
    </row>
    <row r="62" spans="1:7">
      <c r="A62" s="25"/>
      <c r="B62" s="25" t="s">
        <v>86</v>
      </c>
      <c r="C62" s="25">
        <v>1</v>
      </c>
      <c r="D62" s="25">
        <v>0</v>
      </c>
      <c r="E62" s="25">
        <v>4</v>
      </c>
      <c r="F62" s="25">
        <v>-4</v>
      </c>
      <c r="G62" s="25">
        <v>4</v>
      </c>
    </row>
    <row r="63" spans="1:7">
      <c r="A63" s="25"/>
      <c r="B63" s="25" t="s">
        <v>87</v>
      </c>
      <c r="C63" s="25">
        <v>1</v>
      </c>
      <c r="D63" s="25">
        <v>0</v>
      </c>
      <c r="E63" s="25">
        <v>4</v>
      </c>
      <c r="F63" s="25">
        <v>-4</v>
      </c>
      <c r="G63" s="25">
        <v>4</v>
      </c>
    </row>
    <row r="64" spans="1:7">
      <c r="A64" s="25"/>
      <c r="B64" s="25" t="s">
        <v>88</v>
      </c>
      <c r="C64" s="25">
        <v>4</v>
      </c>
      <c r="D64" s="25">
        <v>0</v>
      </c>
      <c r="E64" s="25">
        <v>4</v>
      </c>
      <c r="F64" s="25">
        <v>-4</v>
      </c>
      <c r="G64" s="25">
        <v>4</v>
      </c>
    </row>
    <row r="65" spans="1:7">
      <c r="A65" s="25"/>
      <c r="B65" s="25" t="s">
        <v>89</v>
      </c>
      <c r="C65" s="25">
        <v>-2</v>
      </c>
      <c r="D65" s="25">
        <v>0</v>
      </c>
      <c r="E65" s="25">
        <v>4</v>
      </c>
      <c r="F65" s="25">
        <v>-4</v>
      </c>
      <c r="G65" s="25">
        <v>4</v>
      </c>
    </row>
    <row r="66" spans="1:7">
      <c r="A66" s="25"/>
      <c r="B66" s="25" t="s">
        <v>90</v>
      </c>
      <c r="C66" s="25">
        <v>4</v>
      </c>
      <c r="D66" s="25">
        <v>0</v>
      </c>
      <c r="E66" s="25">
        <v>4</v>
      </c>
      <c r="F66" s="25">
        <v>-4</v>
      </c>
      <c r="G66" s="25">
        <v>4</v>
      </c>
    </row>
    <row r="67" spans="1:7">
      <c r="A67" s="25"/>
      <c r="B67" s="25" t="s">
        <v>91</v>
      </c>
      <c r="C67" s="25">
        <v>3</v>
      </c>
      <c r="D67" s="25">
        <v>0</v>
      </c>
      <c r="E67" s="25">
        <v>4</v>
      </c>
      <c r="F67" s="25">
        <v>-4</v>
      </c>
      <c r="G67" s="25">
        <v>4</v>
      </c>
    </row>
    <row r="68" spans="1:7">
      <c r="A68" s="25"/>
      <c r="B68" s="25" t="s">
        <v>92</v>
      </c>
      <c r="C68" s="25">
        <v>2</v>
      </c>
      <c r="D68" s="25">
        <v>0</v>
      </c>
      <c r="E68" s="25">
        <v>4</v>
      </c>
      <c r="F68" s="25">
        <v>-4</v>
      </c>
      <c r="G68" s="25">
        <v>4</v>
      </c>
    </row>
    <row r="69" spans="1:7">
      <c r="A69" s="27"/>
      <c r="B69" s="27" t="s">
        <v>93</v>
      </c>
      <c r="C69" s="27">
        <v>1</v>
      </c>
      <c r="D69" s="27">
        <v>0</v>
      </c>
      <c r="E69" s="27">
        <v>4</v>
      </c>
      <c r="F69" s="27">
        <v>-4</v>
      </c>
      <c r="G69" s="27">
        <v>4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89148BA3-3DD7-47DB-A4C3-1C5FEE95E898}">
          <xm:f>'Sensitivity Report'!1:1048576</xm:f>
        </x15:webExtension>
        <x15:webExtension appRef="{A8EE394B-808D-4C7A-B8C8-CB94B6E01FB5}">
          <xm:f>'Sensitivity Report'!XFD1048550:XFD1048575</xm:f>
        </x15:webExtension>
        <x15:webExtension appRef="{E1D397C7-79FC-4730-99F1-E93D541008A7}">
          <xm:f>'Sensitivity Report'!1:1048576</xm:f>
        </x15:webExtension>
        <x15:webExtension appRef="{F23F7DB9-BD3C-4281-A95D-9F56929265E1}">
          <xm:f>'Sensitivity Report'!XFD1048550:XFD1048575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2024-05-13T02:26:24Z</dcterms:created>
  <dcterms:modified xsi:type="dcterms:W3CDTF">2024-05-13T02:26:24Z</dcterms:modified>
  <cp:category/>
  <cp:contentStatus/>
</cp:coreProperties>
</file>