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Admision\_Grafos_apostoles\"/>
    </mc:Choice>
  </mc:AlternateContent>
  <xr:revisionPtr revIDLastSave="0" documentId="13_ncr:1_{FA3AEA91-042F-4602-9674-CB20ACCD7D0A}" xr6:coauthVersionLast="46" xr6:coauthVersionMax="46" xr10:uidLastSave="{00000000-0000-0000-0000-000000000000}"/>
  <bookViews>
    <workbookView xWindow="900" yWindow="-108" windowWidth="22248" windowHeight="13176" xr2:uid="{FEE5BB9C-03D4-4DB3-A029-327DC1BE012B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4" i="1" l="1"/>
  <c r="G142" i="1" l="1"/>
  <c r="G20" i="1" l="1"/>
  <c r="G31" i="1"/>
  <c r="G138" i="1" l="1"/>
  <c r="G137" i="1"/>
  <c r="G136" i="1"/>
  <c r="G135" i="1"/>
  <c r="G133" i="1" l="1"/>
  <c r="G132" i="1"/>
  <c r="G130" i="1" l="1"/>
  <c r="G128" i="1"/>
  <c r="G126" i="1"/>
  <c r="G125" i="1"/>
  <c r="G123" i="1"/>
  <c r="G122" i="1"/>
  <c r="G121" i="1"/>
  <c r="G120" i="1"/>
  <c r="G117" i="1" l="1"/>
  <c r="G119" i="1" l="1"/>
  <c r="G114" i="1" l="1"/>
  <c r="G113" i="1" l="1"/>
  <c r="G111" i="1"/>
  <c r="G110" i="1"/>
  <c r="G109" i="1" l="1"/>
  <c r="G103" i="1" l="1"/>
  <c r="G104" i="1" l="1"/>
  <c r="G108" i="1" l="1"/>
  <c r="G105" i="1" l="1"/>
  <c r="G100" i="1" l="1"/>
  <c r="G99" i="1"/>
  <c r="G98" i="1"/>
  <c r="G107" i="1"/>
  <c r="G101" i="1" l="1"/>
  <c r="G93" i="1" l="1"/>
  <c r="G89" i="1"/>
  <c r="G90" i="1"/>
  <c r="G88" i="1"/>
  <c r="G87" i="1"/>
  <c r="G95" i="1" l="1"/>
  <c r="G94" i="1"/>
  <c r="G92" i="1"/>
  <c r="G91" i="1"/>
  <c r="G86" i="1" l="1"/>
  <c r="G85" i="1"/>
  <c r="G84" i="1"/>
  <c r="G83" i="1"/>
  <c r="G81" i="1" l="1"/>
  <c r="G80" i="1"/>
  <c r="G79" i="1"/>
  <c r="G78" i="1" l="1"/>
  <c r="G77" i="1"/>
  <c r="G76" i="1" l="1"/>
  <c r="G73" i="1" l="1"/>
  <c r="G72" i="1"/>
  <c r="G71" i="1"/>
  <c r="G70" i="1"/>
  <c r="G69" i="1" l="1"/>
  <c r="G67" i="1" l="1"/>
  <c r="G63" i="1"/>
  <c r="G62" i="1"/>
  <c r="G61" i="1"/>
  <c r="G60" i="1"/>
  <c r="G52" i="1" l="1"/>
  <c r="G57" i="1"/>
  <c r="G58" i="1"/>
  <c r="G53" i="1"/>
  <c r="G55" i="1" l="1"/>
  <c r="G47" i="1" l="1"/>
  <c r="G50" i="1" l="1"/>
  <c r="G49" i="1"/>
  <c r="G48" i="1" l="1"/>
  <c r="G41" i="1" l="1"/>
  <c r="G42" i="1" l="1"/>
  <c r="G43" i="1"/>
  <c r="G39" i="1"/>
  <c r="G33" i="1" l="1"/>
  <c r="G22" i="1"/>
  <c r="G37" i="1" l="1"/>
  <c r="G14" i="1" l="1"/>
  <c r="G11" i="1"/>
  <c r="G32" i="1" l="1"/>
  <c r="G21" i="1"/>
</calcChain>
</file>

<file path=xl/sharedStrings.xml><?xml version="1.0" encoding="utf-8"?>
<sst xmlns="http://schemas.openxmlformats.org/spreadsheetml/2006/main" count="1399" uniqueCount="1399">
  <si>
    <t>Sector</t>
  </si>
  <si>
    <t>Cliente</t>
  </si>
  <si>
    <t>Nombre</t>
  </si>
  <si>
    <t>Facebook</t>
  </si>
  <si>
    <t>Zaida Maria Rebeca Del Milagro Canseco Lugon</t>
  </si>
  <si>
    <t>https://www.facebook.com/zaidi.cans</t>
  </si>
  <si>
    <t>Boris De La Piedra Elias</t>
  </si>
  <si>
    <t>https://www.facebook.com/boris.delapiedra.3</t>
  </si>
  <si>
    <t>Jorge Miguel Gallo De La Piedra</t>
  </si>
  <si>
    <t>https://www.facebook.com/jorge.gallocalvo?ref=br_rs</t>
  </si>
  <si>
    <t>Maria Teresa Normand Sparks</t>
  </si>
  <si>
    <t>https://www.facebook.com/mariabeatriz.normandsparks</t>
  </si>
  <si>
    <t>Gerardo Jose Santiago Leon De La Piedra Cassinelli</t>
  </si>
  <si>
    <t>https://www.facebook.com/gerardo.delapiedra</t>
  </si>
  <si>
    <t>Felipe Federico Roy Morris Guerinoni</t>
  </si>
  <si>
    <t>https://www.facebook.com/felipe.morris</t>
  </si>
  <si>
    <t>Eduardo Ernesto Quiñones Gonzalez</t>
  </si>
  <si>
    <t>https://www.facebook.com/eqch123?ref=br_rs</t>
  </si>
  <si>
    <t>Jaime Joaquin Pardo Chrem</t>
  </si>
  <si>
    <t>https://www.facebook.com/jaime.pardo.507?ref=br_rs</t>
  </si>
  <si>
    <t>Cesar Ignacio Martinelli Freundt</t>
  </si>
  <si>
    <t>https://www.facebook.com/cesar.martinellifreundt</t>
  </si>
  <si>
    <t>Genesis Ysabel Alvarado Sanchez</t>
  </si>
  <si>
    <t>https://www.facebook.com/genesisne16</t>
  </si>
  <si>
    <t>Santiago Casaretto Forni</t>
  </si>
  <si>
    <t>https://www.facebook.com/santiago.casaretto?ref=br_rs</t>
  </si>
  <si>
    <t>Victor Sixto Arpasi Manchego</t>
  </si>
  <si>
    <t>https://www.facebook.com/victor.arpasi.1</t>
  </si>
  <si>
    <t>Juan Carlos Blanco Torres</t>
  </si>
  <si>
    <t>https://www.facebook.com/JCblanco82</t>
  </si>
  <si>
    <t>Hector Raul Jose Maria Caram Andruet</t>
  </si>
  <si>
    <t>https://www.facebook.com/hector.caram.54</t>
  </si>
  <si>
    <t>Eduardo David Solano Delgado</t>
  </si>
  <si>
    <t>https://www.facebook.com/eduardo.solano.374</t>
  </si>
  <si>
    <t>Leonel Rafael Marroquin Martinez</t>
  </si>
  <si>
    <t>https://www.facebook.com/rafael.marroquinmartinez</t>
  </si>
  <si>
    <t>Pierluigi Settimo Mario Menchelli Botta</t>
  </si>
  <si>
    <t>https://www.facebook.com/pierluigi.menchellibotta.9?ref=br_rs</t>
  </si>
  <si>
    <t>Gonzalo Jose Antonio Raffo De Lavalle</t>
  </si>
  <si>
    <t>https://www.facebook.com/gonzalo.raffodelavalle</t>
  </si>
  <si>
    <t>Fernando Salvador Ferrero Costa</t>
  </si>
  <si>
    <t>https://www.facebook.com/fernando.ferrero.33</t>
  </si>
  <si>
    <t>Renato Montenegro Riva</t>
  </si>
  <si>
    <t>https://www.facebook.com/renato.riva.524</t>
  </si>
  <si>
    <t>Alfredo Enrique Ferreyros Gildemeister</t>
  </si>
  <si>
    <t>https://www.facebook.com/alfredo.ferreyros</t>
  </si>
  <si>
    <t>Fiorella Lari Rincon</t>
  </si>
  <si>
    <t>https://www.facebook.com/fiorellalari</t>
  </si>
  <si>
    <t>Luis Raul Caballero Vegas</t>
  </si>
  <si>
    <t>https://www.facebook.com/profile.php?id=100029876510300</t>
  </si>
  <si>
    <t>Luis Felipe Bellido Sanchez</t>
  </si>
  <si>
    <t>https://www.facebook.com/lfbellido</t>
  </si>
  <si>
    <t>Rollin Alfonso Jesus Buse Thorne</t>
  </si>
  <si>
    <t>https://www.facebook.com/buserollin</t>
  </si>
  <si>
    <t>Marianella Nicole Zaza Castagnet</t>
  </si>
  <si>
    <t>https://www.facebook.com/marianella.zaza</t>
  </si>
  <si>
    <t xml:space="preserve">Walter Pramer </t>
  </si>
  <si>
    <t>https://www.facebook.com/walter.prammer</t>
  </si>
  <si>
    <t>Luis Felipe Silva Santisteban Terry</t>
  </si>
  <si>
    <t>https://www.facebook.com/luis.f.santisteban</t>
  </si>
  <si>
    <t>Elizabeth Susana Tola Chapelle</t>
  </si>
  <si>
    <t>https://www.facebook.com/elizabeth.tola.35</t>
  </si>
  <si>
    <t>Monica Gabriela Valencia Dongo Cardenas</t>
  </si>
  <si>
    <t>https://www.facebook.com/monica.valenciadongo</t>
  </si>
  <si>
    <t>Richard Herbert Custer Hallett</t>
  </si>
  <si>
    <t>https://www.facebook.com/richardcuster1</t>
  </si>
  <si>
    <t>Bruno Ascenzo Bravo De Rueda</t>
  </si>
  <si>
    <t>https://www.facebook.com/bruno.ascenzo.75</t>
  </si>
  <si>
    <t>Alfonso De Los Heros Perez Albela</t>
  </si>
  <si>
    <t>https://www.facebook.com/alfonso.delosheros.12?ref=br_rs</t>
  </si>
  <si>
    <t>Konrad Linder Saldaña</t>
  </si>
  <si>
    <t>https://www.facebook.com/konrad.linder.39</t>
  </si>
  <si>
    <t>Gianangelo Nava Elias</t>
  </si>
  <si>
    <t>https://www.facebook.com/gianangelo.nava?ref=br_rs</t>
  </si>
  <si>
    <t>Ana Lucia Camaiora Iturriaga</t>
  </si>
  <si>
    <t>Maria Eugenia Alvarez Calderon Gerbolini</t>
  </si>
  <si>
    <t>https://www.facebook.com/profile.php?id=649943181&amp;lst=1312390584%3A649943181%3A1589757345&amp;sk=timeline</t>
  </si>
  <si>
    <t>facebook id</t>
  </si>
  <si>
    <t>100029588229392</t>
  </si>
  <si>
    <t>100049569707512</t>
  </si>
  <si>
    <t>100007165093471</t>
  </si>
  <si>
    <t>100019367116453</t>
  </si>
  <si>
    <t>100000331434212</t>
  </si>
  <si>
    <t>777044804</t>
  </si>
  <si>
    <t>680365954</t>
  </si>
  <si>
    <t>570641798</t>
  </si>
  <si>
    <t>1417059709</t>
  </si>
  <si>
    <t>1350233687</t>
  </si>
  <si>
    <t>100021878400550</t>
  </si>
  <si>
    <t>100036264668391</t>
  </si>
  <si>
    <t>612831685</t>
  </si>
  <si>
    <t>100023396584043</t>
  </si>
  <si>
    <t>100001499863106</t>
  </si>
  <si>
    <t>100001523146344</t>
  </si>
  <si>
    <t>100013810514838</t>
  </si>
  <si>
    <t>591769274</t>
  </si>
  <si>
    <t>1034621852</t>
  </si>
  <si>
    <t>532854312</t>
  </si>
  <si>
    <t>543423900</t>
  </si>
  <si>
    <t>603626357</t>
  </si>
  <si>
    <t>100029876510300</t>
  </si>
  <si>
    <t>8623230</t>
  </si>
  <si>
    <t>746056591</t>
  </si>
  <si>
    <t>609935177</t>
  </si>
  <si>
    <t>100001039231174</t>
  </si>
  <si>
    <t>527316213</t>
  </si>
  <si>
    <t>579909783</t>
  </si>
  <si>
    <t>100003037459826</t>
  </si>
  <si>
    <t>676262396</t>
  </si>
  <si>
    <t>738545383</t>
  </si>
  <si>
    <t>100024257594719</t>
  </si>
  <si>
    <t>100028488723974</t>
  </si>
  <si>
    <t>1064823373</t>
  </si>
  <si>
    <t>649943181</t>
  </si>
  <si>
    <t>https://www.facebook.com/daniela.camaiora
https://www.facebook.com/anina.iturriagadecamaiora</t>
  </si>
  <si>
    <t>amigos grafo</t>
  </si>
  <si>
    <t>flag</t>
  </si>
  <si>
    <t>100002791243373</t>
  </si>
  <si>
    <t>https://www.facebook.com/cesar.canales.39395</t>
  </si>
  <si>
    <t>https://www.facebook.com/diego.haltenhof</t>
  </si>
  <si>
    <t>https://www.facebook.com/elsa.checkley</t>
  </si>
  <si>
    <t>https://www.facebook.com/idelapiedra1</t>
  </si>
  <si>
    <t>https://www.facebook.com/joseantonio.baertlmontori</t>
  </si>
  <si>
    <t>https://www.facebook.com/juan.stoessel</t>
  </si>
  <si>
    <t>https://www.facebook.com/patriciapinillosc</t>
  </si>
  <si>
    <t>IGNACIO ENRIQUE BORIS DE LA PIEDRA</t>
  </si>
  <si>
    <t>DIEGO ANDRES HILDEBRANDT HALTENHOF</t>
  </si>
  <si>
    <t>PATRICIA MARIA PINILLOS CASABONNE</t>
  </si>
  <si>
    <t>ELSA AIDA CHECKLEY SORIA</t>
  </si>
  <si>
    <t>JUAN ERNESTO STOESSEL FLOREZ</t>
  </si>
  <si>
    <t>CESAR AUGUSTO CANALES ELIAS</t>
  </si>
  <si>
    <t>JOSE ANTONIO BAERTL MONTORI</t>
  </si>
  <si>
    <t>100044504027419</t>
  </si>
  <si>
    <t>1219276634</t>
  </si>
  <si>
    <t>100000165036858</t>
  </si>
  <si>
    <t>1082463072</t>
  </si>
  <si>
    <t>100000498480011</t>
  </si>
  <si>
    <t>788366660</t>
  </si>
  <si>
    <t>649464352</t>
  </si>
  <si>
    <t>https://www.facebook.com/sonia.rizopatronleguia</t>
  </si>
  <si>
    <t>https://www.facebook.com/francisco.barua.56</t>
  </si>
  <si>
    <t>https://www.facebook.com/fernando.caillaux.1</t>
  </si>
  <si>
    <t>https://www.facebook.com/pili.benavides</t>
  </si>
  <si>
    <t>https://www.facebook.com/profile.php?id=100000170092037</t>
  </si>
  <si>
    <t>https://www.facebook.com/luisantonio.matzumurakasano</t>
  </si>
  <si>
    <t>https://www.facebook.com/nelly.okuyama</t>
  </si>
  <si>
    <t>https://www.facebook.com/annalyda.gerbolini</t>
  </si>
  <si>
    <t>https://www.facebook.com/srocaser</t>
  </si>
  <si>
    <t>https://www.facebook.com/juliocarlos.masiasromero</t>
  </si>
  <si>
    <t>https://www.facebook.com/jaime.p.febres</t>
  </si>
  <si>
    <t>https://www.facebook.com/patricia.f.debrou</t>
  </si>
  <si>
    <t>https://www.facebook.com/emilio.majluf</t>
  </si>
  <si>
    <t>https://www.facebook.com/profile.php?id=100007609397992</t>
  </si>
  <si>
    <t>NELLY OKUYAMA OKUYAMA</t>
  </si>
  <si>
    <t>EMILIO MIGUEL MAJLUF CHIOK</t>
  </si>
  <si>
    <t>JULIO CARLOS MASIAS ROMERO</t>
  </si>
  <si>
    <t>PATRICIA ANGELICA FIGARI MACHER</t>
  </si>
  <si>
    <t>ELMER ALEJANDRO LLANOS CUENTAS</t>
  </si>
  <si>
    <t>LUIS ANTONIO MATZUMURA</t>
  </si>
  <si>
    <t>ANNALYDA GERBOLINI GAGGERO</t>
  </si>
  <si>
    <t>SANDRA MILAGROS ROCA CAVERO</t>
  </si>
  <si>
    <t>SONIA MARIA-DEL-PILAR RIZO-PATRON</t>
  </si>
  <si>
    <t>WALTER BRAEDT</t>
  </si>
  <si>
    <t>MARIA DEL PILAR BENAVIDES ALFARO</t>
  </si>
  <si>
    <t>FERNANDO JOSE CAILLAUX ZAZZALI</t>
  </si>
  <si>
    <t>FRANCISCO BARUA COSTA</t>
  </si>
  <si>
    <t>JAIME ANTONIO PALACIOS FEBRES</t>
  </si>
  <si>
    <t>784794749</t>
  </si>
  <si>
    <t>614359663</t>
  </si>
  <si>
    <t>100039873550256</t>
  </si>
  <si>
    <t>1152586469</t>
  </si>
  <si>
    <t>100000170092037</t>
  </si>
  <si>
    <t>100022261911790</t>
  </si>
  <si>
    <t>100006792544749</t>
  </si>
  <si>
    <t>776034709</t>
  </si>
  <si>
    <t>584880775</t>
  </si>
  <si>
    <t>100001642814492</t>
  </si>
  <si>
    <t>1132925727</t>
  </si>
  <si>
    <t>807152763</t>
  </si>
  <si>
    <t>1330321794</t>
  </si>
  <si>
    <t>100007609397992</t>
  </si>
  <si>
    <t>https://www.facebook.com/Cuscokid</t>
  </si>
  <si>
    <t>https://www.facebook.com/martin.corsoorams</t>
  </si>
  <si>
    <t>https://www.facebook.com/uncevichitollostay.llostay</t>
  </si>
  <si>
    <t>https://www.facebook.com/dionelvelasquez</t>
  </si>
  <si>
    <t>https://www.facebook.com/Mozinmavila</t>
  </si>
  <si>
    <t>https://www.facebook.com/profile.php?id=1306164509</t>
  </si>
  <si>
    <t>https://www.facebook.com/guillermo.lombardic</t>
  </si>
  <si>
    <t>https://www.facebook.com/ingrid.stange.7</t>
  </si>
  <si>
    <t>https://www.facebook.com/felipe.barreda.5</t>
  </si>
  <si>
    <t>https://www.facebook.com/silvia.mihovilovich</t>
  </si>
  <si>
    <t>https://www.facebook.com/antonio.forcelledo.9</t>
  </si>
  <si>
    <t>https://www.facebook.com/gferreraspillaga</t>
  </si>
  <si>
    <t>https://www.facebook.com/profile.php?id=100011672540608</t>
  </si>
  <si>
    <t>https://www.facebook.com/profile.php?id=100010080939676</t>
  </si>
  <si>
    <t>https://www.facebook.com/enrico.publio</t>
  </si>
  <si>
    <t>https://www.facebook.com/profile.php?id=100006074959457</t>
  </si>
  <si>
    <t>1077963453</t>
  </si>
  <si>
    <t>100001448511066</t>
  </si>
  <si>
    <t>100007321091048</t>
  </si>
  <si>
    <t>1465130174</t>
  </si>
  <si>
    <t>100004603952319</t>
  </si>
  <si>
    <t>1306164509</t>
  </si>
  <si>
    <t>100011672540608</t>
  </si>
  <si>
    <t>100010080939676</t>
  </si>
  <si>
    <t>100006074959457</t>
  </si>
  <si>
    <t>651593057</t>
  </si>
  <si>
    <t>100001219781302</t>
  </si>
  <si>
    <t>100005699952114</t>
  </si>
  <si>
    <t>100049920075358</t>
  </si>
  <si>
    <t>100001797865577</t>
  </si>
  <si>
    <t>100002568140802</t>
  </si>
  <si>
    <t>100043046632003</t>
  </si>
  <si>
    <t>JAIME FARJE MONTOYA</t>
  </si>
  <si>
    <t>KLEBER ROGELIO JURADO RODRIGUEZ</t>
  </si>
  <si>
    <t>DIONEL ROSENDO VELASQUEZ ESPINOZA</t>
  </si>
  <si>
    <t>SILVIA ROXANA MIHOVILOVICH TAVARA</t>
  </si>
  <si>
    <t>ALFREDO ARMANDO MAVILA</t>
  </si>
  <si>
    <t>GUILLERMO CROSBY</t>
  </si>
  <si>
    <t>MARTA HEINEBERG GARCIA</t>
  </si>
  <si>
    <t>MARIA CECILIA LUNA BUSTILLO</t>
  </si>
  <si>
    <t>MARTIN CORSO ORAMS</t>
  </si>
  <si>
    <t>INGRID MARIE STANGE DE KERN</t>
  </si>
  <si>
    <t>GERARDO MARIA M. FERRER ASPILLAGA</t>
  </si>
  <si>
    <t>ANTONIO FEDERICO FORCELLEDO</t>
  </si>
  <si>
    <t>ROSA MARIA PENA ROCA</t>
  </si>
  <si>
    <t>FELIPE AUGUSTO JUAN BARREDA</t>
  </si>
  <si>
    <t>PUBLIO ENRICO POLI VALDIVIA</t>
  </si>
  <si>
    <t>ERNESTO JOSE TRABUCCO CASARETTO</t>
  </si>
  <si>
    <t>https://www.facebook.com/franko.galjuf</t>
  </si>
  <si>
    <t>https://www.facebook.com/pablo.zimmermann.56</t>
  </si>
  <si>
    <t>https://www.facebook.com/profile.php?id=100010550582563</t>
  </si>
  <si>
    <t>https://www.facebook.com/gustavo.lari</t>
  </si>
  <si>
    <t>https://www.facebook.com/jaime.cordobaz</t>
  </si>
  <si>
    <t>https://www.facebook.com/jaime.mirandasousa</t>
  </si>
  <si>
    <t>https://www.facebook.com/claudia.fernandini.5</t>
  </si>
  <si>
    <t>https://www.facebook.com/luisalfredo.malatestaanderson</t>
  </si>
  <si>
    <t>https://www.facebook.com/maria.fiorentino.549</t>
  </si>
  <si>
    <t>https://www.facebook.com/elio.crocco.9</t>
  </si>
  <si>
    <t>https://www.facebook.com/gisela.bittrich</t>
  </si>
  <si>
    <t>https://www.facebook.com/hugo.marroquin.779205</t>
  </si>
  <si>
    <t>https://www.facebook.com/luis.carrascosaldarriaga</t>
  </si>
  <si>
    <t>https://www.facebook.com/PiolinRL</t>
  </si>
  <si>
    <t>https://www.facebook.com/victor.lunavictoria</t>
  </si>
  <si>
    <t>https://www.facebook.com/isac.burstein</t>
  </si>
  <si>
    <t>https://www.facebook.com/josesantos.perezallen</t>
  </si>
  <si>
    <t>https://www.facebook.com/profile.php?id=100015397082161</t>
  </si>
  <si>
    <t>https://www.facebook.com/alicia.bogdanovich</t>
  </si>
  <si>
    <t>https://www.facebook.com/jesus.vilcamasias.3</t>
  </si>
  <si>
    <t>https://www.facebook.com/maximiliano.alfaro.5</t>
  </si>
  <si>
    <t>686037517</t>
  </si>
  <si>
    <t>1050925747</t>
  </si>
  <si>
    <t>100010550582563</t>
  </si>
  <si>
    <t>100015397082161</t>
  </si>
  <si>
    <t>647967499</t>
  </si>
  <si>
    <t>100000287312489</t>
  </si>
  <si>
    <t>100002417030958</t>
  </si>
  <si>
    <t>741177698</t>
  </si>
  <si>
    <t>100001894642985</t>
  </si>
  <si>
    <t>100002921254571</t>
  </si>
  <si>
    <t>582860930</t>
  </si>
  <si>
    <t>1406375412</t>
  </si>
  <si>
    <t>100007114893333</t>
  </si>
  <si>
    <t>1280934254</t>
  </si>
  <si>
    <t>663199428</t>
  </si>
  <si>
    <t>1718941053</t>
  </si>
  <si>
    <t>639326401</t>
  </si>
  <si>
    <t>100002831122688</t>
  </si>
  <si>
    <t>100002052419357</t>
  </si>
  <si>
    <t>100002331288362</t>
  </si>
  <si>
    <t>1298135896</t>
  </si>
  <si>
    <t>PABLO JOSE ZIMMERMANN MUJICA</t>
  </si>
  <si>
    <t>JESUS VILCA MASIAS</t>
  </si>
  <si>
    <t>JAIME CORDOBA ZULOAGA</t>
  </si>
  <si>
    <t>MARIA MONICA ROSA FERREYROS PENA</t>
  </si>
  <si>
    <t>CLAUDIA MARIA FERNANDINI</t>
  </si>
  <si>
    <t>MAXIMILIANO CARLOS ALFARO GUZMAN</t>
  </si>
  <si>
    <t>ELIO CROCCO</t>
  </si>
  <si>
    <t>ISAC BURSTEIN BARAZANI</t>
  </si>
  <si>
    <t>LUIS CARRASCO SALDARRIAGA</t>
  </si>
  <si>
    <t>VICTOR JAVIER LUNA-VICTORIA</t>
  </si>
  <si>
    <t>FRANKO GALJUF GAMBOA</t>
  </si>
  <si>
    <t>MARI SOL MIRO QUESADA VALEGA</t>
  </si>
  <si>
    <t>JAIME JOSE RODRIGUEZ LARRAIN</t>
  </si>
  <si>
    <t>CARLOS HERNAN RUIZ DE SOMOCURCIO</t>
  </si>
  <si>
    <t>ALICIA MARIA BOGDANOVICH SALAZAR</t>
  </si>
  <si>
    <t>TERESA ISABEL RUESTA DE BITENC</t>
  </si>
  <si>
    <t>HUGO LEONEL MARROQUIN SOTO</t>
  </si>
  <si>
    <t>GUSTAVO LARI RINCON</t>
  </si>
  <si>
    <t>LUIS ALFREDO MALATESTA ANDERSON</t>
  </si>
  <si>
    <t>JAIME LUIS MIRANDA SOUSA DIAZ</t>
  </si>
  <si>
    <t>JOSE SANTOS PEREZ ALLEN</t>
  </si>
  <si>
    <t>https://www.facebook.com/juancarlosvallejoblanco</t>
  </si>
  <si>
    <t>https://www.facebook.com/eduardo.cappelleti</t>
  </si>
  <si>
    <t>https://www.facebook.com/juanjose.reusche</t>
  </si>
  <si>
    <t>https://www.facebook.com/zoilagabriela.verasteguicalderon</t>
  </si>
  <si>
    <t>https://www.facebook.com/luisfecastellanos</t>
  </si>
  <si>
    <t>https://www.facebook.com/profile.php?id=100048799156249</t>
  </si>
  <si>
    <t>https://www.facebook.com/diego.lazarte.376</t>
  </si>
  <si>
    <t>https://www.facebook.com/Charlie.Alvarado.Piccinini</t>
  </si>
  <si>
    <t>https://www.facebook.com/francisco.murro.5</t>
  </si>
  <si>
    <t>https://www.facebook.com/antonio.ferrecciodelrio.9q</t>
  </si>
  <si>
    <t>https://www.facebook.com/profile.php?id=100010907310822</t>
  </si>
  <si>
    <t>https://www.facebook.com/hdezela</t>
  </si>
  <si>
    <t>HUGO CLAUDIO DE ZELA MARTINEZ</t>
  </si>
  <si>
    <t>DENIS EDUARDO ALVARADO PICCININI</t>
  </si>
  <si>
    <t>DIEGO LAZARTE MOLINA</t>
  </si>
  <si>
    <t>FERNANDO MIGUEL ROSPIGLIOSI CAPURRO</t>
  </si>
  <si>
    <t>ANTONIO FERRECCIO DEL RIO</t>
  </si>
  <si>
    <t>GUSTAVO GUILLERMO KAHAN NOVOA</t>
  </si>
  <si>
    <t>ZOILA GABRIELA VERASTEGUI CALDERON</t>
  </si>
  <si>
    <t>LUIS FELIPE CASTELLANOS LOPEZ</t>
  </si>
  <si>
    <t>FRANCISCO JAVIER MURRO FLORIAN</t>
  </si>
  <si>
    <t>JUAN JOSE REUSCHE LUMMIS</t>
  </si>
  <si>
    <t>JUAN CARLOS VALLEJO BLANCO</t>
  </si>
  <si>
    <t>EDUARDO MARTIN CAPPELLETI LERCARI</t>
  </si>
  <si>
    <t>100048799156249</t>
  </si>
  <si>
    <t>100010907310822</t>
  </si>
  <si>
    <t>100001000578372</t>
  </si>
  <si>
    <t>100000898244185</t>
  </si>
  <si>
    <t>100004865613742</t>
  </si>
  <si>
    <t>100000855710866</t>
  </si>
  <si>
    <t>1116175668</t>
  </si>
  <si>
    <t>607070785</t>
  </si>
  <si>
    <t>557500491</t>
  </si>
  <si>
    <t>100012296586403</t>
  </si>
  <si>
    <t>733023093</t>
  </si>
  <si>
    <t>100040327861721</t>
  </si>
  <si>
    <t>https://www.facebook.com/chinahortensia</t>
  </si>
  <si>
    <t>https://www.facebook.com/arnaldo.demarzi.7</t>
  </si>
  <si>
    <t>https://www.facebook.com/guido.parodi.56</t>
  </si>
  <si>
    <t>https://www.facebook.com/martin.vidou</t>
  </si>
  <si>
    <t>https://www.facebook.com/rubinim</t>
  </si>
  <si>
    <t>https://www.facebook.com/juliocesar.valerini.5</t>
  </si>
  <si>
    <t>https://www.facebook.com/profile.php?id=100005266848569</t>
  </si>
  <si>
    <t>https://www.facebook.com/wolfram.manselglienke</t>
  </si>
  <si>
    <t>https://www.facebook.com/profile.php?id=100011411501748</t>
  </si>
  <si>
    <t>https://www.facebook.com/gianfranco.castagnola</t>
  </si>
  <si>
    <t>https://www.facebook.com/carlos.byrnesantamaria</t>
  </si>
  <si>
    <t>1320751718</t>
  </si>
  <si>
    <t>100000847448591</t>
  </si>
  <si>
    <t>100000050872957</t>
  </si>
  <si>
    <t>511416200</t>
  </si>
  <si>
    <t>100014976855832</t>
  </si>
  <si>
    <t>100005266848569</t>
  </si>
  <si>
    <t>100011411501748</t>
  </si>
  <si>
    <t>100049859040219</t>
  </si>
  <si>
    <t>1307664245</t>
  </si>
  <si>
    <t>1410729548</t>
  </si>
  <si>
    <t>ARNALDO JOSE DE MARZI MARCENARO</t>
  </si>
  <si>
    <t>FAUSTO JESUS CHIRE BANDA</t>
  </si>
  <si>
    <t>GIANFRANCO MAXIMO DANTE CASTAGNOLA</t>
  </si>
  <si>
    <t>HORTENSIA MUNOZ SEMSCH</t>
  </si>
  <si>
    <t>CARLOS MANUEL BYRNE SANTA MARIA</t>
  </si>
  <si>
    <t>LEOPOLDO PEREZ EGANA PARODI</t>
  </si>
  <si>
    <t>GUIDO PARODI ESPINOZA</t>
  </si>
  <si>
    <t>WOLFRAM EWALD ANDREAS MANSEL</t>
  </si>
  <si>
    <t>MIGUEL ANGEL RUBINI VARGAS</t>
  </si>
  <si>
    <t>JULIO CESAR BALESTRINI PONCE</t>
  </si>
  <si>
    <t>MARTIN VIDOU</t>
  </si>
  <si>
    <t>100002217078561</t>
  </si>
  <si>
    <t>https://www.facebook.com/MariaPaz.RuilobaRossel</t>
  </si>
  <si>
    <t>https://www.facebook.com/carmen.graham.338</t>
  </si>
  <si>
    <t>https://www.facebook.com/susanamejiaporturas</t>
  </si>
  <si>
    <t>https://www.facebook.com/elisabeth.strobachdepittaluga</t>
  </si>
  <si>
    <t>https://www.facebook.com/alida.barclay</t>
  </si>
  <si>
    <t>https://www.facebook.com/pati.camet</t>
  </si>
  <si>
    <t>https://www.facebook.com/augusto.barreto.355</t>
  </si>
  <si>
    <t>https://www.facebook.com/carlos.zunigaquiroz.9</t>
  </si>
  <si>
    <t>https://www.facebook.com/alberto.castillocollazos</t>
  </si>
  <si>
    <t>https://www.facebook.com/cristobal.galjufnieto</t>
  </si>
  <si>
    <t>https://www.facebook.com/renzo.lari</t>
  </si>
  <si>
    <t>https://www.facebook.com/mirian.sumarkalinowski</t>
  </si>
  <si>
    <t>https://www.facebook.com/grimaldo.delsolarcortez</t>
  </si>
  <si>
    <t>https://www.facebook.com/enrique.miyasato.1</t>
  </si>
  <si>
    <t>https://www.facebook.com/jose.valderrama.33633344</t>
  </si>
  <si>
    <t>https://www.facebook.com/carlos.costavotobernales</t>
  </si>
  <si>
    <t>https://www.facebook.com/daniel.blancobenvenutti</t>
  </si>
  <si>
    <t>https://www.facebook.com/lorenzo.tschudi</t>
  </si>
  <si>
    <t>https://www.facebook.com/esther.rey.3</t>
  </si>
  <si>
    <t>https://www.facebook.com/willy.tirado.96</t>
  </si>
  <si>
    <t>https://www.facebook.com/gunther.vollmers</t>
  </si>
  <si>
    <t>https://www.facebook.com/enrique.bozabarrios</t>
  </si>
  <si>
    <t>https://www.facebook.com/italo.marsano.5</t>
  </si>
  <si>
    <t>https://www.facebook.com/nicolas.kajatt</t>
  </si>
  <si>
    <t>https://www.facebook.com/belisario.rosas</t>
  </si>
  <si>
    <t>https://www.facebook.com/rfuentevg</t>
  </si>
  <si>
    <t>https://www.facebook.com/petermariano.angulorueggeberg</t>
  </si>
  <si>
    <t>https://www.facebook.com/miguelabugattas</t>
  </si>
  <si>
    <t>https://www.facebook.com/rafo.falconemontalva</t>
  </si>
  <si>
    <t>https://www.facebook.com/alberto.oyaguebaertl</t>
  </si>
  <si>
    <t>https://www.facebook.com/luismiguel.chocanopita</t>
  </si>
  <si>
    <t>https://www.facebook.com/rodolfo.trelles</t>
  </si>
  <si>
    <t>https://www.facebook.com/profile.php?id=100017077237915</t>
  </si>
  <si>
    <t>https://www.facebook.com/profile.php?id=778910360</t>
  </si>
  <si>
    <t>https://www.facebook.com/luis.estradaperalta</t>
  </si>
  <si>
    <t>https://www.facebook.com/gittyfdg</t>
  </si>
  <si>
    <t>https://www.facebook.com/michelfort</t>
  </si>
  <si>
    <t>https://www.facebook.com/maria.gonzalezalgaba.56</t>
  </si>
  <si>
    <t>https://www.facebook.com/monica.magnifico.1</t>
  </si>
  <si>
    <t>https://www.facebook.com/profile.php?id=100011421501665</t>
  </si>
  <si>
    <t>https://www.facebook.com/jorge.rehder</t>
  </si>
  <si>
    <t>https://www.facebook.com/jaime.reusche.31</t>
  </si>
  <si>
    <t>MICHEL LUIS FELIPE FORT DEL SOLAR</t>
  </si>
  <si>
    <t>MARIA DOLORES GONZALEZ ALGABA</t>
  </si>
  <si>
    <t>RENE BERNARDO DE LA FUENTE PREM</t>
  </si>
  <si>
    <t>RODOLFO RICARDO TRELLES TABOADA</t>
  </si>
  <si>
    <t>CARLOS LUIS FOSSATI</t>
  </si>
  <si>
    <t>CARMEN ROSA GRAHAM AYLLON</t>
  </si>
  <si>
    <t>BELISARIO C. LUIS ROSAS RAZZETO</t>
  </si>
  <si>
    <t>MIRIAM KIRALYNA SUMAR KALINOWSKI</t>
  </si>
  <si>
    <t>ITALO JUAN MARSANO NAVARRO</t>
  </si>
  <si>
    <t>PETER MARIANO ANGULO RUEGGEBERG</t>
  </si>
  <si>
    <t>MONICA MAGNIFICO HELIOPOULOS</t>
  </si>
  <si>
    <t>ELISABETH MA. ELENA DEL C PITTALUGA</t>
  </si>
  <si>
    <t>CRISTOBAL ANTONIO GALJUF NIETO</t>
  </si>
  <si>
    <t>MARY JOY SUSANA MEJIA PORTURAS</t>
  </si>
  <si>
    <t>MARIA INES-R.-J.-TADEA NORMAND FORT</t>
  </si>
  <si>
    <t>DANIEL ANTONIO BLANCO BENVENUTTI</t>
  </si>
  <si>
    <t>RAFAEL MARTIN G. FALCONE MONTALVA</t>
  </si>
  <si>
    <t>LORENZ ALEXANDER TSCHUDI BENAVIDES</t>
  </si>
  <si>
    <t>ENRIQUE MANUEL MIYASATO ONAGA</t>
  </si>
  <si>
    <t>LUIS GUILLERMO ESTRADA PERALTA</t>
  </si>
  <si>
    <t>GISELA AMELIA FERNANDEZ DAVILA</t>
  </si>
  <si>
    <t>MARIA JACQUELINE CANESSA SILVA</t>
  </si>
  <si>
    <t>GUNTHER VOLLMERS FRASE</t>
  </si>
  <si>
    <t>ALBERTO JESUS CASTILLO COLLAZOS</t>
  </si>
  <si>
    <t>MARIA PAZ M. INES RUILOBA ROSSEL</t>
  </si>
  <si>
    <t>JOSE VICENTE VALDERRAMA LEON</t>
  </si>
  <si>
    <t>CARLOS MANUEL SALOMON ZUNIGA</t>
  </si>
  <si>
    <t>ENRIQUE BENJAMIN BOZA BARRIOS</t>
  </si>
  <si>
    <t>CARLOS ALBERTO OYAGUE BAERTL</t>
  </si>
  <si>
    <t>GUILLERMO TIRADO VILLENA</t>
  </si>
  <si>
    <t>ESTHER IVETTE REY VIENRICH</t>
  </si>
  <si>
    <t>MIGUEL ABDALA ABUGATTAS MAJLUF</t>
  </si>
  <si>
    <t>JORGE FEDERICO REHDER CASTRO</t>
  </si>
  <si>
    <t>JAIME JAVIER REUSCHE LUMMIS</t>
  </si>
  <si>
    <t>PATRICIA ELEANOR CAMET BLANCO</t>
  </si>
  <si>
    <t>CARLOS GERMAN EUGENIO COSTA VOTO</t>
  </si>
  <si>
    <t>NICOLAS ALBERTO KAJATT RAMIREZ</t>
  </si>
  <si>
    <t>AUGUSTO FELIPE BARRETO ESPANTOSO</t>
  </si>
  <si>
    <t>GRIMALDO DEL SOLAR CORTEZ</t>
  </si>
  <si>
    <t>ALIDA MARIA GLORIA BARCLAY PIAZZA</t>
  </si>
  <si>
    <t>RENZO LARI RINCON</t>
  </si>
  <si>
    <t>LUIS MIGUEL CHOCANO PITA</t>
  </si>
  <si>
    <t>100000024225499</t>
  </si>
  <si>
    <t>604491899</t>
  </si>
  <si>
    <t>100003462482769</t>
  </si>
  <si>
    <t>540242053</t>
  </si>
  <si>
    <t>100000023018917</t>
  </si>
  <si>
    <t>100001034301774</t>
  </si>
  <si>
    <t>1251292866</t>
  </si>
  <si>
    <t>100007663003321</t>
  </si>
  <si>
    <t>100001761824296</t>
  </si>
  <si>
    <t>100025403671219</t>
  </si>
  <si>
    <t>533039699</t>
  </si>
  <si>
    <t>100037485249814</t>
  </si>
  <si>
    <t>100008173746027</t>
  </si>
  <si>
    <t>683376380</t>
  </si>
  <si>
    <t>100029148371199</t>
  </si>
  <si>
    <t>100003035893902</t>
  </si>
  <si>
    <t>520668262</t>
  </si>
  <si>
    <t>1519705102</t>
  </si>
  <si>
    <t>516132773</t>
  </si>
  <si>
    <t>100025987686810</t>
  </si>
  <si>
    <t>100001793006991</t>
  </si>
  <si>
    <t>100004422431169</t>
  </si>
  <si>
    <t>581235724</t>
  </si>
  <si>
    <t>100000031639094</t>
  </si>
  <si>
    <t>1512615568</t>
  </si>
  <si>
    <t>576190212</t>
  </si>
  <si>
    <t>1700064757</t>
  </si>
  <si>
    <t>8341623</t>
  </si>
  <si>
    <t>1152713345</t>
  </si>
  <si>
    <t>100001123318712</t>
  </si>
  <si>
    <t>100002053240900</t>
  </si>
  <si>
    <t>100000505472886</t>
  </si>
  <si>
    <t>100017077237915</t>
  </si>
  <si>
    <t>100011421501665</t>
  </si>
  <si>
    <t>778910360</t>
  </si>
  <si>
    <t>706268805</t>
  </si>
  <si>
    <t>1071276401</t>
  </si>
  <si>
    <t>67000351</t>
  </si>
  <si>
    <t>100021758903715</t>
  </si>
  <si>
    <t>100029341057692</t>
  </si>
  <si>
    <t>100005750929386</t>
  </si>
  <si>
    <t>100026056519477</t>
  </si>
  <si>
    <t>https://www.facebook.com/mario.suito.75</t>
  </si>
  <si>
    <t>https://www.facebook.com/juanleonardo.guerra</t>
  </si>
  <si>
    <t>https://www.facebook.com/orocia.minetti</t>
  </si>
  <si>
    <t>https://www.facebook.com/ilse.rehder.3</t>
  </si>
  <si>
    <t>https://www.facebook.com/paula.silvacanessa</t>
  </si>
  <si>
    <t>https://www.facebook.com/jorge.falconi.10</t>
  </si>
  <si>
    <t>https://www.facebook.com/jdelapiedra</t>
  </si>
  <si>
    <t>https://www.facebook.com/luis.gamero.7</t>
  </si>
  <si>
    <t>https://www.facebook.com/eduardo.reusche</t>
  </si>
  <si>
    <t>https://www.facebook.com/jorgeluis.cubahidalgo</t>
  </si>
  <si>
    <t>https://www.facebook.com/maria.t.normand</t>
  </si>
  <si>
    <t>https://www.facebook.com/enrique.normand.1</t>
  </si>
  <si>
    <t>https://www.facebook.com/esperanza.badenes</t>
  </si>
  <si>
    <t>https://www.facebook.com/cgarciamiro</t>
  </si>
  <si>
    <t>https://www.facebook.com/manuel.villaran</t>
  </si>
  <si>
    <t>https://www.facebook.com/luisalberto.palaciosvaldiviezo</t>
  </si>
  <si>
    <t>https://www.facebook.com/dolores.longa.129</t>
  </si>
  <si>
    <t>https://www.facebook.com/eloy.campero.7</t>
  </si>
  <si>
    <t>https://www.facebook.com/Enrique.J.Campero</t>
  </si>
  <si>
    <t>https://www.facebook.com/gerwerpm14</t>
  </si>
  <si>
    <t>https://www.facebook.com/nathaly.camperolonga</t>
  </si>
  <si>
    <t>https://www.facebook.com/jorge.thornberry.98</t>
  </si>
  <si>
    <t>https://www.facebook.com/jaime.neumann.31</t>
  </si>
  <si>
    <t>https://www.facebook.com/mariana.pinillos.5</t>
  </si>
  <si>
    <t>https://www.facebook.com/david.efekalin</t>
  </si>
  <si>
    <t>100024122261722</t>
  </si>
  <si>
    <t>100025472078626</t>
  </si>
  <si>
    <t>100011158686389</t>
  </si>
  <si>
    <t>100005449710586</t>
  </si>
  <si>
    <t>100000326353165</t>
  </si>
  <si>
    <t>1062804809</t>
  </si>
  <si>
    <t>544634765</t>
  </si>
  <si>
    <t>100000204916540</t>
  </si>
  <si>
    <t>654618083</t>
  </si>
  <si>
    <t>100047479793015</t>
  </si>
  <si>
    <t>763139290</t>
  </si>
  <si>
    <t>602054653</t>
  </si>
  <si>
    <t>100005057641133</t>
  </si>
  <si>
    <t>1266286936</t>
  </si>
  <si>
    <t>684930504</t>
  </si>
  <si>
    <t>100002574265153</t>
  </si>
  <si>
    <t>100050846347812</t>
  </si>
  <si>
    <t>1569143745</t>
  </si>
  <si>
    <t>527488042</t>
  </si>
  <si>
    <t>100043794308933</t>
  </si>
  <si>
    <t>1125754153</t>
  </si>
  <si>
    <t>100022378989970</t>
  </si>
  <si>
    <t>100002345267722</t>
  </si>
  <si>
    <t>100000927333045</t>
  </si>
  <si>
    <t>100004069652509</t>
  </si>
  <si>
    <t>JORGE ALBERTO FALCONI SEMINARIO</t>
  </si>
  <si>
    <t>JORGE LUIS CUBA HIDALGO</t>
  </si>
  <si>
    <t>LUIS ALBERTO PALACIOS VALDIVIESO</t>
  </si>
  <si>
    <t>DOLORES LONGA DE CAMPERO</t>
  </si>
  <si>
    <t>ELOY GERWER CAMPERO LONGA</t>
  </si>
  <si>
    <t>ENRIQUE JAVIER CAMPERO LONGA</t>
  </si>
  <si>
    <t>GERWER CAMPERO LONGA</t>
  </si>
  <si>
    <t>NATHALY CAMPERO LONGA</t>
  </si>
  <si>
    <t>ENRIQUE JORGE A. T. NORMAND FORT</t>
  </si>
  <si>
    <t>JOAQUIN ALFONSO DE LA PIEDRA</t>
  </si>
  <si>
    <t>MARIA TERESA NORMAND FORT</t>
  </si>
  <si>
    <t>HARRY JORGE HUMBERTO THORNBERRY</t>
  </si>
  <si>
    <t>JAIME JOSE ERNESTO NEUMANN ITURRI</t>
  </si>
  <si>
    <t>MARIANA PINILLOS CASABONNE</t>
  </si>
  <si>
    <t>LUIS FRANCISCO GAMERO GONZALES</t>
  </si>
  <si>
    <t>ESPERANZA BADENES RODOREDA DE LUQUE</t>
  </si>
  <si>
    <t>IVEY COMPANY LTD.</t>
  </si>
  <si>
    <t>GAMIREL CORP.</t>
  </si>
  <si>
    <t>MANUEL JESUS VILLARAN FERREYROS</t>
  </si>
  <si>
    <t>ILSE MARIA REHDER CASTRO</t>
  </si>
  <si>
    <t>PAULA DOLORES-G. SILVA CANESSA</t>
  </si>
  <si>
    <t>EDUARDO CARLOS REUSCHE LUMMIS</t>
  </si>
  <si>
    <t>MARIO NICOLAS SUITO SUEYRAS</t>
  </si>
  <si>
    <t>JUAN LEONARDO GUERRA NAVARRO</t>
  </si>
  <si>
    <t>OROCIA ANGELA MINETTI ONETO</t>
  </si>
  <si>
    <t>https://www.facebook.com/rmvarona</t>
  </si>
  <si>
    <t>https://www.facebook.com/erika.sturmann</t>
  </si>
  <si>
    <t>https://www.facebook.com/gaston.coros</t>
  </si>
  <si>
    <t>https://www.facebook.com/carlos.reusche.1</t>
  </si>
  <si>
    <t>https://www.facebook.com/sandra.stoessel.7</t>
  </si>
  <si>
    <t>https://www.facebook.com/vera.chlimper</t>
  </si>
  <si>
    <t>https://www.facebook.com/josesamanez22</t>
  </si>
  <si>
    <t>https://www.facebook.com/profile.php?id=100008111496871</t>
  </si>
  <si>
    <t>https://www.facebook.com/alfonsodela</t>
  </si>
  <si>
    <t>https://www.facebook.com/mlgazmuri</t>
  </si>
  <si>
    <t>https://www.facebook.com/ernestocortesrubio</t>
  </si>
  <si>
    <t>https://www.facebook.com/luis.arosemena.581</t>
  </si>
  <si>
    <t>https://www.facebook.com/liliana.doberti</t>
  </si>
  <si>
    <t>WEST FELICIANA CORPORATION</t>
  </si>
  <si>
    <t>BROAD CHANNEL CORP.</t>
  </si>
  <si>
    <t>ALFONSO JUAN-P DE-LA-PIEDRA DEL-RIO</t>
  </si>
  <si>
    <t>MARIA LUISA DE LA SANTISIMA GAZMURI</t>
  </si>
  <si>
    <t>CONSORCIO RIO NEGRO, S.A.</t>
  </si>
  <si>
    <t>ABNER CORPORATION</t>
  </si>
  <si>
    <t>SWISSFISH CORP.</t>
  </si>
  <si>
    <t>INMOBILIARIA 2-S S.A.C.</t>
  </si>
  <si>
    <t>RAFAEL GASTON T. M. SANTOS NORMAND</t>
  </si>
  <si>
    <t>RIO SECO DESHIDRATADOS S.A.C.</t>
  </si>
  <si>
    <t>CARLOS ALBERTO REUSCHE LUMMIS</t>
  </si>
  <si>
    <t>TORRE DE LA HIGUERA S.A.</t>
  </si>
  <si>
    <t>ERIKA STURMANN GROTE</t>
  </si>
  <si>
    <t>1045152619</t>
  </si>
  <si>
    <t>1445012705</t>
  </si>
  <si>
    <t>100049227784481</t>
  </si>
  <si>
    <t>100032073588306</t>
  </si>
  <si>
    <t>602732967</t>
  </si>
  <si>
    <t>695432668</t>
  </si>
  <si>
    <t>659448231</t>
  </si>
  <si>
    <t>100008111496871</t>
  </si>
  <si>
    <t>607022577</t>
  </si>
  <si>
    <t>100000884575706</t>
  </si>
  <si>
    <t>624311533</t>
  </si>
  <si>
    <t>100007648001919</t>
  </si>
  <si>
    <t>1090023676</t>
  </si>
  <si>
    <t>https://www.facebook.com/ximena.tamvakopoulos</t>
  </si>
  <si>
    <t>https://www.facebook.com/diego.romana</t>
  </si>
  <si>
    <t>https://www.facebook.com/renzo.picco</t>
  </si>
  <si>
    <t>https://www.facebook.com/anthony.atun</t>
  </si>
  <si>
    <t>https://www.facebook.com/patricia.raeder.56</t>
  </si>
  <si>
    <t>https://www.facebook.com/carla.cavassa.5</t>
  </si>
  <si>
    <t>https://www.facebook.com/juan.maggiolo.5</t>
  </si>
  <si>
    <t>https://www.facebook.com/saul.chrem</t>
  </si>
  <si>
    <t>https://www.facebook.com/andres.tealdo</t>
  </si>
  <si>
    <t>https://www.facebook.com/framirezgaston</t>
  </si>
  <si>
    <t>https://www.facebook.com/edgardoeloy.diazfalconet</t>
  </si>
  <si>
    <t>https://www.facebook.com/vesna.martinic.7</t>
  </si>
  <si>
    <t>https://www.facebook.com/karina.bruce.3</t>
  </si>
  <si>
    <t>GLADIADOR BUSINESS CORP.</t>
  </si>
  <si>
    <t>TAFAREL CONSULTING INC.</t>
  </si>
  <si>
    <t>XIMENA PIEDRA TAMVAKOPOULOS</t>
  </si>
  <si>
    <t>ANTHONY ALBERT ATUN LEON</t>
  </si>
  <si>
    <t>PATRICIA REHDER CASTRO</t>
  </si>
  <si>
    <t>CARLA ANGELA CAVASSA CANESSA</t>
  </si>
  <si>
    <t>JAVIER ERNESTO MAGGIOLO DIBOS</t>
  </si>
  <si>
    <t>SAUL MARCOS CHREM SAN MARTIN</t>
  </si>
  <si>
    <t>ANDRES NICOLA LORENZO TEALDO</t>
  </si>
  <si>
    <t>FRANCISCO JAVIER RAMIREZ-GASTON</t>
  </si>
  <si>
    <t>LUGARLAKE OVERSEAS S.A.</t>
  </si>
  <si>
    <t>VESNA LJUBICA MARTINIC PONCE</t>
  </si>
  <si>
    <t>KARINA VICTORIA BRUCE MARTICORENA</t>
  </si>
  <si>
    <t>1072276760</t>
  </si>
  <si>
    <t>506100907</t>
  </si>
  <si>
    <t>100001476270059</t>
  </si>
  <si>
    <t>100001223232023</t>
  </si>
  <si>
    <t>100021910206572</t>
  </si>
  <si>
    <t>755775607</t>
  </si>
  <si>
    <t>100004227517140</t>
  </si>
  <si>
    <t>535488561</t>
  </si>
  <si>
    <t>100001656802291</t>
  </si>
  <si>
    <t>541401922</t>
  </si>
  <si>
    <t>585792068</t>
  </si>
  <si>
    <t>707092731</t>
  </si>
  <si>
    <t>728937717</t>
  </si>
  <si>
    <t>https://www.facebook.com/rchopitea</t>
  </si>
  <si>
    <t>https://www.facebook.com/italo.pierinelli</t>
  </si>
  <si>
    <t>https://www.facebook.com/profile.php?id=100008885382181</t>
  </si>
  <si>
    <t>https://www.facebook.com/jaime.rizopatron</t>
  </si>
  <si>
    <t>https://www.facebook.com/profile.php?id=100003037016395</t>
  </si>
  <si>
    <t>https://www.facebook.com/dora.bazdira</t>
  </si>
  <si>
    <t>https://www.facebook.com/Irene.Czermak</t>
  </si>
  <si>
    <t>https://www.facebook.com/jose.antoniocanseco.71</t>
  </si>
  <si>
    <t>https://www.facebook.com/fernando.cermak</t>
  </si>
  <si>
    <t>https://www.facebook.com/pierluigi.pierinelli</t>
  </si>
  <si>
    <t>https://www.facebook.com/luchohb</t>
  </si>
  <si>
    <t>https://www.facebook.com/tambo1681/</t>
  </si>
  <si>
    <t>https://www.facebook.com/pierinelli</t>
  </si>
  <si>
    <t>https://www.facebook.com/hernando.desotopolar.9</t>
  </si>
  <si>
    <t>https://www.facebook.com/isabel.leggs.1</t>
  </si>
  <si>
    <t>https://www.facebook.com/allanroberto.vizcarramayorga.9</t>
  </si>
  <si>
    <t>https://www.facebook.com/miguel.uccelli</t>
  </si>
  <si>
    <t>https://www.facebook.com/giuseppe.bertolero</t>
  </si>
  <si>
    <t>https://www.facebook.com/riccardo.trovarelli.3</t>
  </si>
  <si>
    <t>https://www.facebook.com/gonzalo.a.delvillar</t>
  </si>
  <si>
    <t>https://www.facebook.com/juanalejandro.farahgiha</t>
  </si>
  <si>
    <t>543541464</t>
  </si>
  <si>
    <t>638164681</t>
  </si>
  <si>
    <t>100026873513213</t>
  </si>
  <si>
    <t>100015973175989</t>
  </si>
  <si>
    <t>1316675269</t>
  </si>
  <si>
    <t>100022832013830</t>
  </si>
  <si>
    <t>100007640496038</t>
  </si>
  <si>
    <t>100055632374274</t>
  </si>
  <si>
    <t>681138302</t>
  </si>
  <si>
    <t>680500169</t>
  </si>
  <si>
    <t>566520244</t>
  </si>
  <si>
    <t>100003684970056</t>
  </si>
  <si>
    <t>1831779723</t>
  </si>
  <si>
    <t>100056960865352</t>
  </si>
  <si>
    <t>1727454751</t>
  </si>
  <si>
    <t>100000723528719</t>
  </si>
  <si>
    <t>100003037016395</t>
  </si>
  <si>
    <t>581730252</t>
  </si>
  <si>
    <t>100008885382181</t>
  </si>
  <si>
    <t>100006506238661</t>
  </si>
  <si>
    <t>1266136717</t>
  </si>
  <si>
    <t>JOSE ANTONIO CANSECO LUGON</t>
  </si>
  <si>
    <t>FIORELLA LUCIA PIERINELLI CHIAPPE</t>
  </si>
  <si>
    <t>FERNANDO JAN CERMAK SCHIMANETZ</t>
  </si>
  <si>
    <t>PIER LUIGI PIERINELLI CHIAPPE</t>
  </si>
  <si>
    <t>MIGUEL UCCELLI LABARTHE</t>
  </si>
  <si>
    <t>GONZALO LUIS ALVAREZ DEL VILLAR</t>
  </si>
  <si>
    <t>ITALO ENRIQUE PIERINELLI MARCUCCI</t>
  </si>
  <si>
    <t>LUIS ANTONIO PIERINELLI MARCUCCI</t>
  </si>
  <si>
    <t>JOSE JAIME RIZO PATRON REMY</t>
  </si>
  <si>
    <t>ROSE MARIE CHOPITEA</t>
  </si>
  <si>
    <t>GIUSEPPE BERTOLERO</t>
  </si>
  <si>
    <t>HERNANDO DE SOTO POLAR</t>
  </si>
  <si>
    <t>LUIS AUGUSTO HILDEBRANDT BELMONT</t>
  </si>
  <si>
    <t>RICARDO JUAN TROVARELLI VECCHIO</t>
  </si>
  <si>
    <t>JUAN ALEJANDRO FARAH GIHA</t>
  </si>
  <si>
    <t>ALLAN ROBERTO VIZCARRA MAYORGA</t>
  </si>
  <si>
    <t>ROWENA ISABEL M. DEL PILAR LEGUIA</t>
  </si>
  <si>
    <t>PAOLA DEL CARMEN OTERO IRIGOYEN</t>
  </si>
  <si>
    <t>JOSE ALFREDO ZELADA GOMEZ</t>
  </si>
  <si>
    <t>DORA BARTON UGARRIZA DE VIZCARRA</t>
  </si>
  <si>
    <t>IRENE VERA CERMAK SCHIMANETZ</t>
  </si>
  <si>
    <t>https://www.facebook.com/lorena.guzman.566</t>
  </si>
  <si>
    <t>https://www.facebook.com/mauisw</t>
  </si>
  <si>
    <t>https://www.facebook.com/kstiglich</t>
  </si>
  <si>
    <t>https://www.facebook.com/profile.php?id=100014987682998</t>
  </si>
  <si>
    <t>https://www.facebook.com/jose.dapellocruz</t>
  </si>
  <si>
    <t>https://www.facebook.com/mariella.devizcarra</t>
  </si>
  <si>
    <t>https://www.facebook.com/monicapierantonig</t>
  </si>
  <si>
    <t>https://www.facebook.com/profile.php?id=100010949161500</t>
  </si>
  <si>
    <t>https://www.facebook.com/fernando.canseco.31</t>
  </si>
  <si>
    <t>https://www.facebook.com/leila.gaber.1</t>
  </si>
  <si>
    <t>https://www.facebook.com/maria.canseco.54</t>
  </si>
  <si>
    <t>https://www.facebook.com/profile.php?id=100000628077401</t>
  </si>
  <si>
    <t>https://www.facebook.com/profile.php?id=100008603538805</t>
  </si>
  <si>
    <t>https://www.facebook.com/carolina.trivelli</t>
  </si>
  <si>
    <t>https://www.facebook.com/dahx.zaplerlizarraga</t>
  </si>
  <si>
    <t>https://www.facebook.com/juan.c.fernandez.522</t>
  </si>
  <si>
    <t>https://www.facebook.com/fernando.ortizdezevallosmalaga</t>
  </si>
  <si>
    <t>https://www.facebook.com/enrique.c.58</t>
  </si>
  <si>
    <t>https://www.facebook.com/pierre.chabaneix</t>
  </si>
  <si>
    <t>https://www.facebook.com/michel.chabaneix.5</t>
  </si>
  <si>
    <t>https://www.facebook.com/luisalfredo.zaplerdubreuil.5</t>
  </si>
  <si>
    <t>https://www.facebook.com/mariadevorita.rengifosegura.77</t>
  </si>
  <si>
    <t>https://www.facebook.com/manno.jordan</t>
  </si>
  <si>
    <t>https://www.facebook.com/mariaisabel.aragonfernandez</t>
  </si>
  <si>
    <t>https://www.facebook.com/Elias.Huancaruna.9</t>
  </si>
  <si>
    <t>https://www.facebook.com/ramonbarua</t>
  </si>
  <si>
    <t>https://www.facebook.com/elias.fernandini</t>
  </si>
  <si>
    <t>https://www.facebook.com/ricardo.huancaruna.1</t>
  </si>
  <si>
    <t>https://www.facebook.com/humberto.palma.75</t>
  </si>
  <si>
    <t>https://www.facebook.com/igor.aguirre.1217</t>
  </si>
  <si>
    <t>https://www.facebook.com/jaime.aguirre.77312</t>
  </si>
  <si>
    <t>https://www.facebook.com/maria.aspillaga.33</t>
  </si>
  <si>
    <t>https://www.facebook.com/michelle.belmont.5</t>
  </si>
  <si>
    <t>https://www.facebook.com/alfredosillau</t>
  </si>
  <si>
    <t>https://www.facebook.com/erna.weber.503</t>
  </si>
  <si>
    <t>https://www.facebook.com/alejandro.ponce.3348</t>
  </si>
  <si>
    <t>https://www.facebook.com/marcelo.rizopatron.5</t>
  </si>
  <si>
    <t>https://www.facebook.com/diego.benavides.16100</t>
  </si>
  <si>
    <t>AJJ INVESTMENTS INC.</t>
  </si>
  <si>
    <t>VICHAYO HOLDINGS CORP.</t>
  </si>
  <si>
    <t>RICARDO TEDY HUANCARUNA PERALES</t>
  </si>
  <si>
    <t>AGROINDUSTRIAS SAN ANDRES S.A.C</t>
  </si>
  <si>
    <t>JAIME CARLOS AGUIRRE ARRIZ</t>
  </si>
  <si>
    <t>CORINA TROVARELLI LOLICH</t>
  </si>
  <si>
    <t>MIGUEL ALVARO UCCELLI</t>
  </si>
  <si>
    <t>ROBERTO JOSE STIGLICH JIMENEZ</t>
  </si>
  <si>
    <t>ENRIQUE JESUS MADUENO CORVETTO</t>
  </si>
  <si>
    <t>ROBERTO ALBERTO STIGLICH GRIEVE</t>
  </si>
  <si>
    <t>HUMBERTO PALMA VALDERRAMA</t>
  </si>
  <si>
    <t>STEPNEY INTERNATIONAL INC.</t>
  </si>
  <si>
    <t>ENRIQUE ALBERTO STIGLICH GRIEVE</t>
  </si>
  <si>
    <t>PIERRE FERDINAND CHABANEIX CUNZA</t>
  </si>
  <si>
    <t>XNOX CORP</t>
  </si>
  <si>
    <t>LUIS ALFREDO ZAPLER DUBREUIL</t>
  </si>
  <si>
    <t>MARIA DEVORITA RENGIFO SEGURA</t>
  </si>
  <si>
    <t>ORBEL BUSINESS CORP</t>
  </si>
  <si>
    <t>MARIA JOSE CANSECO GIL DE MONTES</t>
  </si>
  <si>
    <t>ZUMA INMOBILIARIA S.A.C.</t>
  </si>
  <si>
    <t>ELIAS PETRUS E. FERNANDINI BOHLIN</t>
  </si>
  <si>
    <t>AGROCOMODITIES LTD.</t>
  </si>
  <si>
    <t>RAMON JOSE VICENTE BARUA ALZAMORA</t>
  </si>
  <si>
    <t>DAHX CARLOS ZAPLER LIZARRAGA</t>
  </si>
  <si>
    <t>KARGA TRANSPORT S.A.C.</t>
  </si>
  <si>
    <t>FERNANDO MIGUEL CANSECO</t>
  </si>
  <si>
    <t>MARFIL INVESTMENT ENTERPRISES INC.</t>
  </si>
  <si>
    <t>SILVERSTAR DEVELOPMENT CORP.</t>
  </si>
  <si>
    <t>MONICA LUCIA PIERANTONI DE DAMMERT</t>
  </si>
  <si>
    <t>FUNDACION TITA GROUP</t>
  </si>
  <si>
    <t>JOSE MIGUEL GASTON DAPELLO CRUZ</t>
  </si>
  <si>
    <t>MARIELLA CARMELA BONICELLI CROVETTO</t>
  </si>
  <si>
    <t>ORO DEL CANGURO, S.A.</t>
  </si>
  <si>
    <t>MARIA ELENA RIZO PATRON</t>
  </si>
  <si>
    <t>MARIA TERESA LUCIEN ASPILLAGA PAZOS</t>
  </si>
  <si>
    <t>MICHELLE MARIE BELMONT ASPILLAGA</t>
  </si>
  <si>
    <t>LA PROVENCE HOLDINGS INC</t>
  </si>
  <si>
    <t>MARIA ISABEL ARAGON FERNANDEZ</t>
  </si>
  <si>
    <t>TANTALLION COMMERCE CORP.</t>
  </si>
  <si>
    <t>https://www.facebook.com/profile.php?id=100001816426911</t>
  </si>
  <si>
    <t>100001816426911</t>
  </si>
  <si>
    <t>100014987682998</t>
  </si>
  <si>
    <t>100010949161500</t>
  </si>
  <si>
    <t>100000628077401</t>
  </si>
  <si>
    <t>100008603538805</t>
  </si>
  <si>
    <t>688087226</t>
  </si>
  <si>
    <t>652486175</t>
  </si>
  <si>
    <t>539371396</t>
  </si>
  <si>
    <t>100002430020867</t>
  </si>
  <si>
    <t>1360320532</t>
  </si>
  <si>
    <t>100000548932685</t>
  </si>
  <si>
    <t>759300033</t>
  </si>
  <si>
    <t>1008904375</t>
  </si>
  <si>
    <t>743160186</t>
  </si>
  <si>
    <t>100001369079218</t>
  </si>
  <si>
    <t>100000292902133</t>
  </si>
  <si>
    <t>654738178</t>
  </si>
  <si>
    <t>100051465934753</t>
  </si>
  <si>
    <t>706701563</t>
  </si>
  <si>
    <t>1776835893</t>
  </si>
  <si>
    <t>100035943581117</t>
  </si>
  <si>
    <t>1187686383</t>
  </si>
  <si>
    <t>100055439269360</t>
  </si>
  <si>
    <t>100028409468811</t>
  </si>
  <si>
    <t>100028434102247</t>
  </si>
  <si>
    <t>100028239092470</t>
  </si>
  <si>
    <t>100000671531735</t>
  </si>
  <si>
    <t>100000726180598</t>
  </si>
  <si>
    <t>100050431936709</t>
  </si>
  <si>
    <t>100000856213564</t>
  </si>
  <si>
    <t>100030059580205</t>
  </si>
  <si>
    <t>100013452977458</t>
  </si>
  <si>
    <t>100044541496556</t>
  </si>
  <si>
    <t>694962047</t>
  </si>
  <si>
    <t>746688585</t>
  </si>
  <si>
    <t>100057407832209</t>
  </si>
  <si>
    <t>814413501</t>
  </si>
  <si>
    <t>579276613</t>
  </si>
  <si>
    <t>559945050</t>
  </si>
  <si>
    <t>https://www.facebook.com/dotila.leon </t>
  </si>
  <si>
    <t>https://www.facebook.com/aida.jauregui.12 </t>
  </si>
  <si>
    <t>https://www.facebook.com/marciano.izquierdo.5 </t>
  </si>
  <si>
    <t>https://www.facebook.com/profile.php?id=100009267658711 </t>
  </si>
  <si>
    <t>https://www.facebook.com/silvana.canepacarozzi </t>
  </si>
  <si>
    <t>https://www.facebook.com/hector.chang.14 </t>
  </si>
  <si>
    <t>https://www.facebook.com/miguel.chiawaychong </t>
  </si>
  <si>
    <t>https://www.facebook.com/pedro.chiaway.7 </t>
  </si>
  <si>
    <t>https://www.facebook.com/pilar.gold </t>
  </si>
  <si>
    <t>https://www.facebook.com/profile.php?id=100010712945492 </t>
  </si>
  <si>
    <t>https://www.facebook.com/teresaaurora.arana </t>
  </si>
  <si>
    <t>https://www.facebook.com/profile.php?id=100040854703393 </t>
  </si>
  <si>
    <t>https://www.facebook.com/alcira.vildoso </t>
  </si>
  <si>
    <t>https://www.facebook.com/luisfelipe.fort </t>
  </si>
  <si>
    <t>https://www.facebook.com/katja.montagneucovich </t>
  </si>
  <si>
    <t>https://www.facebook.com/eugenio.isola.9 </t>
  </si>
  <si>
    <t>https://www.facebook.com/juanma.sms </t>
  </si>
  <si>
    <t>100049729308314</t>
  </si>
  <si>
    <t>100003611488300</t>
  </si>
  <si>
    <t>100008022642232</t>
  </si>
  <si>
    <t>100002119277262</t>
  </si>
  <si>
    <t>563443184</t>
  </si>
  <si>
    <t>100002267588837</t>
  </si>
  <si>
    <t>100040854703393</t>
  </si>
  <si>
    <t>100000087802394</t>
  </si>
  <si>
    <t>100010712945492</t>
  </si>
  <si>
    <t>100002527144258</t>
  </si>
  <si>
    <t>100016802163110</t>
  </si>
  <si>
    <t>100015510872738</t>
  </si>
  <si>
    <t>536442477</t>
  </si>
  <si>
    <t>1478585540</t>
  </si>
  <si>
    <t>100009267658711</t>
  </si>
  <si>
    <t>100042093851455</t>
  </si>
  <si>
    <t>100050184763002</t>
  </si>
  <si>
    <t>DOTILA LELIA MATICORENA LEON</t>
  </si>
  <si>
    <t>MARCIANO  IZQUIERDO BELLO</t>
  </si>
  <si>
    <t>MARA UCOVICH DORSNER DE MONTAGNE</t>
  </si>
  <si>
    <t>SILVANA MARIA CANEPA CAROZZI</t>
  </si>
  <si>
    <t>HECTOR HUGO CHANG GARCIA</t>
  </si>
  <si>
    <t>JUSTO MIGUEL CHIAWAY CHONG</t>
  </si>
  <si>
    <t>PEDRO GUSTAVO CHIAWAY CHONG</t>
  </si>
  <si>
    <t>PILAR HENRIETTE GOLD SANCHEZ MALAGA</t>
  </si>
  <si>
    <t>RICARDO ALEJANDRO VALDEZ BERNOS</t>
  </si>
  <si>
    <t xml:space="preserve">TERESA AURORA ARANA ZAPATERO </t>
  </si>
  <si>
    <t>YOLANDA PATRICIA PEREZ VALLO</t>
  </si>
  <si>
    <t>LUIS F. GUILLERMO FORT DEL SOLAR</t>
  </si>
  <si>
    <t>KATJA MONTAGNE UCOVICH</t>
  </si>
  <si>
    <t xml:space="preserve">EUGENIO ANTONIO LIBORIO ISOLA </t>
  </si>
  <si>
    <t>JUAN MANUEL SANTA-MARIA STEIN</t>
  </si>
  <si>
    <t> https://www.facebook.com/carmen.ayulo.5</t>
  </si>
  <si>
    <t> https://www.facebook.com/mariajulia.oyaguebaertl</t>
  </si>
  <si>
    <t>https://www.facebook.com/sara.oyague </t>
  </si>
  <si>
    <t> https://www.facebook.com/ines.oyague.9</t>
  </si>
  <si>
    <t>https://www.facebook.com/mariaamalia.oyaguebaertl </t>
  </si>
  <si>
    <t>https://www.facebook.com/ursula.bustamanteolivares </t>
  </si>
  <si>
    <t>https://www.facebook.com/rafael.picassosalinas.3 </t>
  </si>
  <si>
    <t> https://www.facebook.com/jose.caravedo</t>
  </si>
  <si>
    <t> https://www.facebook.com/andrea.buller.ghersi</t>
  </si>
  <si>
    <t>https://www.facebook.com/erick.bohl.3 </t>
  </si>
  <si>
    <t> https://www.facebook.com/tantezano</t>
  </si>
  <si>
    <t> https://www.facebook.com/peter.pollandtalcazar</t>
  </si>
  <si>
    <t>https://www.facebook.com/profile.php?id=100004597999340 </t>
  </si>
  <si>
    <t>https://www.facebook.com/augusto.chung.1 </t>
  </si>
  <si>
    <t> https://www.facebook.com/cazoeger</t>
  </si>
  <si>
    <t> https://www.facebook.com/roy.morrispeyon</t>
  </si>
  <si>
    <t> https://www.facebook.com/juan.villaran.96</t>
  </si>
  <si>
    <t>https://www.facebook.com/juan.a.arevalo.3 </t>
  </si>
  <si>
    <t> https://www.facebook.com/renato.rivera.94064176</t>
  </si>
  <si>
    <t> https://www.facebook.com/carmen.santos.9083</t>
  </si>
  <si>
    <t>https://www.facebook.com/mariateresa.villaran </t>
  </si>
  <si>
    <t>https://www.facebook.com/daniel.r.risco </t>
  </si>
  <si>
    <t>100027963690796</t>
  </si>
  <si>
    <t>100003682334929</t>
  </si>
  <si>
    <t>100004300440865</t>
  </si>
  <si>
    <t>100003733296489</t>
  </si>
  <si>
    <t>817554790</t>
  </si>
  <si>
    <t>100003826930388</t>
  </si>
  <si>
    <t>100033370162620</t>
  </si>
  <si>
    <t>801368264</t>
  </si>
  <si>
    <t>514400858</t>
  </si>
  <si>
    <t>100024594012183</t>
  </si>
  <si>
    <t>1029596566</t>
  </si>
  <si>
    <t>100002281178493</t>
  </si>
  <si>
    <t>100004597999340</t>
  </si>
  <si>
    <t>573108928</t>
  </si>
  <si>
    <t>100029426393228</t>
  </si>
  <si>
    <t>100002610307230</t>
  </si>
  <si>
    <t>100051792521603</t>
  </si>
  <si>
    <t>501749322</t>
  </si>
  <si>
    <t>100001234099350</t>
  </si>
  <si>
    <t>578053942</t>
  </si>
  <si>
    <t>100000078020739</t>
  </si>
  <si>
    <t>100060967764171</t>
  </si>
  <si>
    <t> https://www.facebook.com/abraham.chahuanabedrabbo</t>
  </si>
  <si>
    <t> https://www.facebook.com/karel.hartinger</t>
  </si>
  <si>
    <t>https://www.facebook.com/roberto.j.ruisanchez</t>
  </si>
  <si>
    <t> https://www.facebook.com/francisco.jacobcastedo</t>
  </si>
  <si>
    <t> https://www.facebook.com/jose.penaperez.357</t>
  </si>
  <si>
    <t> https://www.facebook.com/max.penaperez</t>
  </si>
  <si>
    <t>https://www.facebook.com/blanca.pardofigueroa </t>
  </si>
  <si>
    <t>https://www.facebook.com/nalia.quinteroslopez </t>
  </si>
  <si>
    <t> https://www.facebook.com/fernando.olcese.7</t>
  </si>
  <si>
    <t>https://www.facebook.com/chinchano </t>
  </si>
  <si>
    <t> https://www.facebook.com/gloripassano</t>
  </si>
  <si>
    <t> https://www.facebook.com/alejandro.tori.1</t>
  </si>
  <si>
    <t> https://www.facebook.com/marcos.velazcodonayre</t>
  </si>
  <si>
    <t> https://www.facebook.com/jose.herrera.9619</t>
  </si>
  <si>
    <t>https://www.facebook.com/robert.hidalgo.507027 </t>
  </si>
  <si>
    <t> https://www.facebook.com/edwin.farfan.50</t>
  </si>
  <si>
    <t> https://www.facebook.com/matias.efron.7</t>
  </si>
  <si>
    <t>ABRAHAM ISAAC CHAHUAN ABEDRRABO</t>
  </si>
  <si>
    <t>JUAN RAFAEL VILLARAN ESCARDO</t>
  </si>
  <si>
    <t>CARMELA CECILIA SANTOS VILLARAN</t>
  </si>
  <si>
    <t>NALIA EMPERATRIZ QUINTEROS LOPEZ</t>
  </si>
  <si>
    <t>MARIA INES OYAGUE BAERTL</t>
  </si>
  <si>
    <t>AIDA JUDITH JAUREGUI FRANOWSKY</t>
  </si>
  <si>
    <t>CARLOS ALFONSO ZOEGER BACA</t>
  </si>
  <si>
    <t>CARMEN ROSA DE-MENCHACA AYULO</t>
  </si>
  <si>
    <t>JOSE PENA PEREZ</t>
  </si>
  <si>
    <t>RENATO VLADIMIR RIVERA GARCIA</t>
  </si>
  <si>
    <t>MARIA TERESA VILLARAN ESCARDO</t>
  </si>
  <si>
    <t xml:space="preserve">GLORIA GRACIELA MEZZANO          </t>
  </si>
  <si>
    <t>EDWIN FARFAN ROJAS</t>
  </si>
  <si>
    <t xml:space="preserve">MARIA J. DEL PILAR OYAGUE BAERTL </t>
  </si>
  <si>
    <t>MARIA AMALIA OYAGUE BAERTL</t>
  </si>
  <si>
    <t xml:space="preserve">ANDREA MARIA BULLER GHERSI </t>
  </si>
  <si>
    <t>PETER POLLANDT ALCAZAR</t>
  </si>
  <si>
    <t>ROY HENRY MORRIS PEYON</t>
  </si>
  <si>
    <t>RAUL JACOB RUISANCHEZ</t>
  </si>
  <si>
    <t>FRANCISCO JACOB CASTEDO</t>
  </si>
  <si>
    <t xml:space="preserve">BLANCA ISABEL PARDO-FIGUEROA </t>
  </si>
  <si>
    <t>DANIEL RODRIGUEZ RISCO</t>
  </si>
  <si>
    <t>ALEJANDRO TORI GRANDE</t>
  </si>
  <si>
    <t>ROBERT GREGORY HIDALGO ESPINOZA</t>
  </si>
  <si>
    <t>MATIAS EFRON</t>
  </si>
  <si>
    <t>SARA MARIA OYAGUE BAERTL</t>
  </si>
  <si>
    <t>JOSE ANTONIO CARAVEDO</t>
  </si>
  <si>
    <t>TULIO ANTONIO ANTEZANO INGA</t>
  </si>
  <si>
    <t>AUGUSTO ERNESTO CHUNG CHING</t>
  </si>
  <si>
    <t>KAREL EDUARD HARTINGER MAZZINI</t>
  </si>
  <si>
    <t>ALCIRA ROSA JESUS VILDOSO</t>
  </si>
  <si>
    <t xml:space="preserve">MAX PENA PEREZ </t>
  </si>
  <si>
    <t xml:space="preserve">JUAN AURELIO ENRIQUE AREVALO </t>
  </si>
  <si>
    <t>ATILIO GERMAN GIRIBALDI TOLMOS</t>
  </si>
  <si>
    <t>MARCOS VELAZCO DONAYRE</t>
  </si>
  <si>
    <t>JOE RONALD HERRERA RAMBLA HERRERA</t>
  </si>
  <si>
    <t>CLAUDIO FERNANDO OLCESE CHEPOTE</t>
  </si>
  <si>
    <t>MARIA URSULA HORTENCIA BUSTAMANTE</t>
  </si>
  <si>
    <t>RAFAEL BERNARDO LUIS PICASSO</t>
  </si>
  <si>
    <t>ERICK GUNTER BOHL TREBINO</t>
  </si>
  <si>
    <t>ALFREDO VALENTIN KIHIEN COLLADO</t>
  </si>
  <si>
    <t>100003962594141</t>
  </si>
  <si>
    <t>1169495911</t>
  </si>
  <si>
    <t>100022731469246</t>
  </si>
  <si>
    <t>100000362763881</t>
  </si>
  <si>
    <t>1832056750</t>
  </si>
  <si>
    <t>749365454</t>
  </si>
  <si>
    <t>639917100</t>
  </si>
  <si>
    <t>661365630</t>
  </si>
  <si>
    <t>100001900132021</t>
  </si>
  <si>
    <t>100001643254512</t>
  </si>
  <si>
    <t>545700207</t>
  </si>
  <si>
    <t>100001984926708</t>
  </si>
  <si>
    <t>100037553800567</t>
  </si>
  <si>
    <t>100002362629832</t>
  </si>
  <si>
    <t>795399184</t>
  </si>
  <si>
    <t>599868984</t>
  </si>
  <si>
    <t>100004436558364</t>
  </si>
  <si>
    <t>100023677664338</t>
  </si>
  <si>
    <t>562898460</t>
  </si>
  <si>
    <t>1793076089</t>
  </si>
  <si>
    <t>715566729</t>
  </si>
  <si>
    <t>100001057187959</t>
  </si>
  <si>
    <t xml:space="preserve">GUILLERMO ROBERTO LEON PRADO  </t>
  </si>
  <si>
    <t>LUIS FELIPE OSSIO GUIULFO</t>
  </si>
  <si>
    <t>https://www.facebook.com/GLPD2006</t>
  </si>
  <si>
    <t>https://www.facebook.com/luis.f.guiulfo</t>
  </si>
  <si>
    <t>https://www.facebook.com/mariana.ramirezdelvillar</t>
  </si>
  <si>
    <t>MARIANA MILAGROS RAMIREZ DEL VILLAR</t>
  </si>
  <si>
    <t>MARIELLA LEONOR RAZETTO ARMESTAR</t>
  </si>
  <si>
    <t>https://www.facebook.com/sandra.plevisani</t>
  </si>
  <si>
    <t>https://www.facebook.com/mariella.razetto</t>
  </si>
  <si>
    <t>https://www.facebook.com/reneeleonor.miroquesada </t>
  </si>
  <si>
    <t>https://www.facebook.com/rmiroquesada </t>
  </si>
  <si>
    <t> https://www.facebook.com/alfredo.elias.9678</t>
  </si>
  <si>
    <t>https://www.facebook.com/WVTYC</t>
  </si>
  <si>
    <t> https://www.facebook.com/jota.m.quesada</t>
  </si>
  <si>
    <t> https://www.facebook.com/profile.php?id=100004985084958</t>
  </si>
  <si>
    <t>https://www.facebook.com/carmenliliana.siuyon </t>
  </si>
  <si>
    <t>https://www.facebook.com/carmela.zea </t>
  </si>
  <si>
    <t> https://www.facebook.com/jean.p.mindreau</t>
  </si>
  <si>
    <t> https://www.facebook.com/rodolfo.bustamante.5832</t>
  </si>
  <si>
    <t> https://www.facebook.com/mario.penaranda.3</t>
  </si>
  <si>
    <t>https://www.facebook.com/juan.montenegrogutierrez.1 </t>
  </si>
  <si>
    <t>https://www.facebook.com/consuelo.price </t>
  </si>
  <si>
    <t> https://www.facebook.com/giuseppe.natalini.18</t>
  </si>
  <si>
    <t> https://www.facebook.com/sansartbar</t>
  </si>
  <si>
    <t>https://www.facebook.com/JulioCesarMariategui </t>
  </si>
  <si>
    <t>https://www.facebook.com/ginocorbetto </t>
  </si>
  <si>
    <t> https://www.facebook.com/jose.schroth.79</t>
  </si>
  <si>
    <t> https://www.facebook.com/gustavo.guimasreyna</t>
  </si>
  <si>
    <t>LEONOR MIRO QUESADA VALEGA</t>
  </si>
  <si>
    <t>RAFAEL IGNACIO MIRO QUESADA</t>
  </si>
  <si>
    <t>ALFREDO GUSTAVO ELIAS BARREDA</t>
  </si>
  <si>
    <t>VICTOR WILLIAM TICONA CUADROS</t>
  </si>
  <si>
    <t>ROBERT PLENGE CANNOCK</t>
  </si>
  <si>
    <t>CARMEN SIU LI DE YON</t>
  </si>
  <si>
    <t>JEAN PAUL MINDREAU DELGADO</t>
  </si>
  <si>
    <t>RODOLFO BUSTAMANTE</t>
  </si>
  <si>
    <t>MARIO PENARANDA</t>
  </si>
  <si>
    <t>JUAN ANDRES EDUARDO MONTENEGRO</t>
  </si>
  <si>
    <t>GIUSEPPE NATALINI SFORZA</t>
  </si>
  <si>
    <t>SANDRO LAURO L. SARTORELLI BARBIERO</t>
  </si>
  <si>
    <t>JULIO CESAR MANLIO MARIATEGUI</t>
  </si>
  <si>
    <t>GINO ATILIO HUMBERTO CORBETTO</t>
  </si>
  <si>
    <t>JOSE CARLOS SCHROTH PARRA DEL RIEGO</t>
  </si>
  <si>
    <t>100001648245223</t>
  </si>
  <si>
    <t>837175371</t>
  </si>
  <si>
    <t>100034769651270</t>
  </si>
  <si>
    <t>100001047886149</t>
  </si>
  <si>
    <t>596990401</t>
  </si>
  <si>
    <t>100004985084958</t>
  </si>
  <si>
    <t>100003338543256</t>
  </si>
  <si>
    <t>783877907</t>
  </si>
  <si>
    <t>625861168</t>
  </si>
  <si>
    <t>100010995069952</t>
  </si>
  <si>
    <t>1610262786</t>
  </si>
  <si>
    <t>100042355633287</t>
  </si>
  <si>
    <t>100002130645791</t>
  </si>
  <si>
    <t>100011404793047</t>
  </si>
  <si>
    <t>1348835151</t>
  </si>
  <si>
    <t>100030603514867</t>
  </si>
  <si>
    <t>592900330</t>
  </si>
  <si>
    <t>100058529326731</t>
  </si>
  <si>
    <t>100000603829564</t>
  </si>
  <si>
    <t>https://www.facebook.com/arielr98 </t>
  </si>
  <si>
    <t> https://www.facebook.com/profile.php?id=100005389008534</t>
  </si>
  <si>
    <t>https://www.facebook.com/profile.php?id=100011189076389 </t>
  </si>
  <si>
    <t> https://www.facebook.com/techi.rosasrazzeto</t>
  </si>
  <si>
    <t> https://www.facebook.com/cesarmiguel.eliasbarreda</t>
  </si>
  <si>
    <t>https://www.facebook.com/claudia.rey.10 </t>
  </si>
  <si>
    <t> https://www.facebook.com/fernando.hilbck</t>
  </si>
  <si>
    <t>https://www.facebook.com/martinadrian.poblete </t>
  </si>
  <si>
    <t> https://www.facebook.com/americo.vermeferreyra</t>
  </si>
  <si>
    <t> https://www.facebook.com/carmen.fontela.12</t>
  </si>
  <si>
    <t> https://www.facebook.com/marutanaka</t>
  </si>
  <si>
    <t>https://www.facebook.com/max.moya.585 </t>
  </si>
  <si>
    <t> https://www.facebook.com/oscar.danino.98</t>
  </si>
  <si>
    <t> https://www.facebook.com/maria.baldini.716</t>
  </si>
  <si>
    <t>https://www.facebook.com/richard.hale.5688 </t>
  </si>
  <si>
    <t> https://www.facebook.com/maximo.araujozelada.3</t>
  </si>
  <si>
    <t> https://www.facebook.com/miguelangel.merinomedina</t>
  </si>
  <si>
    <t> https://www.facebook.com/catalina.hale</t>
  </si>
  <si>
    <t>https://www.facebook.com/guido.b.durand </t>
  </si>
  <si>
    <t>RENATO ARIEL RIVERA ANTARA</t>
  </si>
  <si>
    <t>RAFAEL IGNACIO MIRO QUESADA VALEGA</t>
  </si>
  <si>
    <t>MARIA BEATRIZ ROSARIO ROSAS RAZZETO</t>
  </si>
  <si>
    <t>CESAR MIGUEL ELIAS BARREDA</t>
  </si>
  <si>
    <t>CLAUDIA GERALDINE REY PERALTA</t>
  </si>
  <si>
    <t>FERNANDO MARIANO HILBCK RUIZ</t>
  </si>
  <si>
    <t>ADRIAN MARTIN POBLETE ESPINOSA</t>
  </si>
  <si>
    <t>AMERICO FELIPE O. VERME FERREYRA</t>
  </si>
  <si>
    <t>CARMEN ROSA FONTELA DE NIEDERMAN</t>
  </si>
  <si>
    <t>MAX JESUS MOYA BENDEZU</t>
  </si>
  <si>
    <t>OSCAR FRANCISCO DANINO KRUGER</t>
  </si>
  <si>
    <t>MARIA BALDINI</t>
  </si>
  <si>
    <t>RICHARD PHILIP HALE GARCIA</t>
  </si>
  <si>
    <t>MAXIMO ARAUJO ZELADA</t>
  </si>
  <si>
    <t>MIGUEL ANGEL MERINO MEDINA</t>
  </si>
  <si>
    <t>GUIDO CARLOS BENZA DURAND</t>
  </si>
  <si>
    <t>CATALINA HALE DU BOIS</t>
  </si>
  <si>
    <t xml:space="preserve">MARIANA PAULINA CHIALCHIA RAFFO </t>
  </si>
  <si>
    <t>MARIA AMALIA TANAKA VALDEZ</t>
  </si>
  <si>
    <t>HUGO RENZO A. PLEVISANI MAGNIFICO</t>
  </si>
  <si>
    <t>JUAN JOSE MIRO QUESADA VALEGA</t>
  </si>
  <si>
    <t>CARMELA ZEA NAGARO</t>
  </si>
  <si>
    <t xml:space="preserve">GUSTAVO ADOLFO GUIMAS REYNA </t>
  </si>
  <si>
    <t>CONSUELO MARIA PRICE PARDO</t>
  </si>
  <si>
    <t>1168208435</t>
  </si>
  <si>
    <t>100005389008534</t>
  </si>
  <si>
    <t>100011189076389</t>
  </si>
  <si>
    <t>100001226672839</t>
  </si>
  <si>
    <t>823549166</t>
  </si>
  <si>
    <t>767129053</t>
  </si>
  <si>
    <t>732434536</t>
  </si>
  <si>
    <t>100011734251243</t>
  </si>
  <si>
    <t>100028983427580</t>
  </si>
  <si>
    <t>100053375051576</t>
  </si>
  <si>
    <t>100005482090905</t>
  </si>
  <si>
    <t>100026225642112</t>
  </si>
  <si>
    <t>665472050</t>
  </si>
  <si>
    <t>100034439950669</t>
  </si>
  <si>
    <t>839114642</t>
  </si>
  <si>
    <t>100044163230033</t>
  </si>
  <si>
    <t>100007105182207</t>
  </si>
  <si>
    <t>100002674107097</t>
  </si>
  <si>
    <t>100005128804312</t>
  </si>
  <si>
    <t>https://www.facebook.com/ignacio.sanchezojeda </t>
  </si>
  <si>
    <t>https://www.facebook.com/dderutte </t>
  </si>
  <si>
    <t>ww.facebook.com/cjduffooe </t>
  </si>
  <si>
    <t> https://www.facebook.com/david.delaguilagonzalez</t>
  </si>
  <si>
    <t> https://www.facebook.com/violetita.valderrama</t>
  </si>
  <si>
    <t>https://www.facebook.com/sa.galvez </t>
  </si>
  <si>
    <t>https://www.facebook.com/carlos.garciadelgado.77377 </t>
  </si>
  <si>
    <t>https://www.facebook.com/carola.saravia </t>
  </si>
  <si>
    <t>https://www.facebook.com/patricia.carmelino </t>
  </si>
  <si>
    <t>https://www.facebook.com/oscar.silvasantisteban </t>
  </si>
  <si>
    <t>https://www.facebook.com/consuelo.rehder </t>
  </si>
  <si>
    <t>https://www.facebook.com/josealfonso.bustamante.31 </t>
  </si>
  <si>
    <t>https://www.facebook.com/profile.php?id=100008230369237 </t>
  </si>
  <si>
    <t>https://www.facebook.com/montse.torrespico </t>
  </si>
  <si>
    <t> https://www.facebook.com/luismiguel.cicciavasquez</t>
  </si>
  <si>
    <t> https://www.facebook.com/claudio.sahut.5</t>
  </si>
  <si>
    <t> https://www.facebook.com/profile.php?id=100010032540501</t>
  </si>
  <si>
    <t>100010032540501</t>
  </si>
  <si>
    <t>100048803511604</t>
  </si>
  <si>
    <t>100000849996806</t>
  </si>
  <si>
    <t>100000538108693</t>
  </si>
  <si>
    <t>100008230369237</t>
  </si>
  <si>
    <t>100039162484093</t>
  </si>
  <si>
    <t>907355225</t>
  </si>
  <si>
    <t>100011919003559</t>
  </si>
  <si>
    <t>1616803993</t>
  </si>
  <si>
    <t>1104295343</t>
  </si>
  <si>
    <t>100051080773285</t>
  </si>
  <si>
    <t>1233886264</t>
  </si>
  <si>
    <t>100002090654681</t>
  </si>
  <si>
    <t>100000330623780</t>
  </si>
  <si>
    <t>100012805662139</t>
  </si>
  <si>
    <t>670086040</t>
  </si>
  <si>
    <t>100035777942932</t>
  </si>
  <si>
    <t>CARLOS ANIBAL A. GARCIA DELGADO</t>
  </si>
  <si>
    <t xml:space="preserve">ALFREDO BERNARDO SARRIA ARBOCCO </t>
  </si>
  <si>
    <t>PATRICIA MARITZA-F ORLIC CARMELINO</t>
  </si>
  <si>
    <t>KENNETH MARTIN BERRY SILVA</t>
  </si>
  <si>
    <t>CONSUELO CASTRO OLIART DE REHDER</t>
  </si>
  <si>
    <t>JOSE A. E. BUSTAMANTE Y BUSTAMANTE</t>
  </si>
  <si>
    <t>VICTOR LUMBROSO COHEN</t>
  </si>
  <si>
    <t>MONTSERRAT TORRES PICO</t>
  </si>
  <si>
    <t>LUIS MIGUEL CICCIA VASQUEZ</t>
  </si>
  <si>
    <t xml:space="preserve">IGNACIO SANCHEZ OJEDA </t>
  </si>
  <si>
    <t xml:space="preserve">CLAUDIO SAHUT MINDREAU </t>
  </si>
  <si>
    <t>LIRIA BORRAZ MOYA</t>
  </si>
  <si>
    <t>GABRIELA DEL CARMEN GUTIERREZ</t>
  </si>
  <si>
    <t xml:space="preserve">CARLOS ALBERTO ZEVALLOS DUFFOO </t>
  </si>
  <si>
    <t>LUIS DAVID GONZALEZ DEL AGUILA</t>
  </si>
  <si>
    <t xml:space="preserve">VIOLETA NICOLAZA VALDERRAMA </t>
  </si>
  <si>
    <t>SERGIO ANDRES GALVEZ GARRO</t>
  </si>
  <si>
    <t> https://www.facebook.com/maribel.alvarezborraz </t>
  </si>
  <si>
    <t>https://www.facebook.com/miguel.rehder </t>
  </si>
  <si>
    <t>https://www.facebook.com/joseluis.ripoll.7 </t>
  </si>
  <si>
    <t>https://www.facebook.com/maria.morenoneto </t>
  </si>
  <si>
    <t>https://www.facebook.com/marcelalourdes.castillo </t>
  </si>
  <si>
    <t> https://www.facebook.com/edmundo.olarte</t>
  </si>
  <si>
    <t> https://www.facebook.com/rodrigo.sarria.77</t>
  </si>
  <si>
    <t>https://www.facebook.com/hectormartin.martinez.5 </t>
  </si>
  <si>
    <t>https://www.facebook.com/manuel.pardodornellas </t>
  </si>
  <si>
    <t>https://www.facebook.com/erwin.schipper.5 </t>
  </si>
  <si>
    <t>https://www.facebook.com/sergio.sinobad </t>
  </si>
  <si>
    <t> https://www.facebook.com/sjimeneztode</t>
  </si>
  <si>
    <t>https://www.facebook.com/beatriz.dulanto </t>
  </si>
  <si>
    <t> https://www.facebook.com/profile.php?id=100009481571428</t>
  </si>
  <si>
    <t>https://www.facebook.com/rauljulio.velardeaspillaga </t>
  </si>
  <si>
    <t> https://www.facebook.com/martha.loaizariofrio</t>
  </si>
  <si>
    <t>https://www.facebook.com/emilio.jimeneznieto </t>
  </si>
  <si>
    <t>https://www.facebook.com/andrea.sousajimenez </t>
  </si>
  <si>
    <t> https://www.facebook.com/michael.penny.9406</t>
  </si>
  <si>
    <t> https://www.facebook.com/annemarie.schreier</t>
  </si>
  <si>
    <t>https://www.facebook.com/cesar.friasleon.3 </t>
  </si>
  <si>
    <t>https://www.facebook.com/enrique.melian </t>
  </si>
  <si>
    <t>https://www.facebook.com/fcaroh </t>
  </si>
  <si>
    <t> https://www.facebook.com/sergey.funygin</t>
  </si>
  <si>
    <t>https://www.facebook.com/jorge.r.herrera.37 </t>
  </si>
  <si>
    <t>https://www.facebook.com/rosana.bresciani </t>
  </si>
  <si>
    <t>https://www.facebook.com/cristoforo.emanuelederosa </t>
  </si>
  <si>
    <t> https://www.facebook.com/profile.php?id=100004502057836</t>
  </si>
  <si>
    <t>https://www.facebook.com/cesaraugusto.gonzalezgiove </t>
  </si>
  <si>
    <t> https://www.facebook.com/henk.tenwolde</t>
  </si>
  <si>
    <t> https://www.facebook.com/aldo.peschiera</t>
  </si>
  <si>
    <t>https://www.facebook.com/profile.php?id=100004357396105 </t>
  </si>
  <si>
    <t>https://www.facebook.com/cmerinoloredo </t>
  </si>
  <si>
    <t>https://www.facebook.com/hugo.santamaria.5099 </t>
  </si>
  <si>
    <t> https://www.facebook.com/fernando.soriano.50</t>
  </si>
  <si>
    <t> https://www.facebook.com/agabaldoni</t>
  </si>
  <si>
    <t>100028524998831</t>
  </si>
  <si>
    <t>519462781</t>
  </si>
  <si>
    <t>1561136661</t>
  </si>
  <si>
    <t>100040991959948</t>
  </si>
  <si>
    <t>1184286587</t>
  </si>
  <si>
    <t>100004357396105</t>
  </si>
  <si>
    <t>1160206646</t>
  </si>
  <si>
    <t>1009849646</t>
  </si>
  <si>
    <t>100001197727011</t>
  </si>
  <si>
    <t>100004502057836</t>
  </si>
  <si>
    <t>1682730262</t>
  </si>
  <si>
    <t>100005941300847</t>
  </si>
  <si>
    <t>843849081</t>
  </si>
  <si>
    <t>1005152955</t>
  </si>
  <si>
    <t>1705340225</t>
  </si>
  <si>
    <t>764695583</t>
  </si>
  <si>
    <t>100041973434394</t>
  </si>
  <si>
    <t>100002277375824</t>
  </si>
  <si>
    <t>828667295</t>
  </si>
  <si>
    <t>100003084103741</t>
  </si>
  <si>
    <t>1470022225</t>
  </si>
  <si>
    <t>100000853366070</t>
  </si>
  <si>
    <t>100028399560822</t>
  </si>
  <si>
    <t>100009481571428</t>
  </si>
  <si>
    <t>1297734412</t>
  </si>
  <si>
    <t>1379984998</t>
  </si>
  <si>
    <t>559486286</t>
  </si>
  <si>
    <t>1605635296</t>
  </si>
  <si>
    <t>574465351</t>
  </si>
  <si>
    <t>602909298</t>
  </si>
  <si>
    <t>579353868</t>
  </si>
  <si>
    <t>1313716936</t>
  </si>
  <si>
    <t>100011380658752</t>
  </si>
  <si>
    <t>100037646689650</t>
  </si>
  <si>
    <t>1245368701</t>
  </si>
  <si>
    <t>624938732</t>
  </si>
  <si>
    <t>ROLANDO RAMON CARO HARTER</t>
  </si>
  <si>
    <t>SERGEY FUNYGIN</t>
  </si>
  <si>
    <t>JORGE AUGUSTO RODRIGUEZ HERRERA</t>
  </si>
  <si>
    <t>MICHAEL MARTIN PENNY PUPPO</t>
  </si>
  <si>
    <t>ROSANA LARCO BRESCIANI</t>
  </si>
  <si>
    <t>ANNEMARIE EVA SCHREIER RECK</t>
  </si>
  <si>
    <t>CRISTOFORO EMANUELE DE ROSA</t>
  </si>
  <si>
    <t>SERGIO FERNANDO NACACH</t>
  </si>
  <si>
    <t>CESAR AUGUSTO GONZALEZ GIOVE</t>
  </si>
  <si>
    <t>SANDRA CARMEN MARIA JIMENEZ TODE</t>
  </si>
  <si>
    <t>HENK TEN-WOLDE KOELEMAY</t>
  </si>
  <si>
    <t>ALDO ORESTE MASSA PESCHIERA</t>
  </si>
  <si>
    <t>MARIA ISABEL ALVAREZ BORRAZ</t>
  </si>
  <si>
    <t>CESAR GUSTAVO LEON FRIAS</t>
  </si>
  <si>
    <t>MAIRA BEATRIZ GANOZA DULANTO</t>
  </si>
  <si>
    <t>MARTHA AMELIA BRACESCO CAVALLERO</t>
  </si>
  <si>
    <t>JESUS EDUARDO BARRIGA CALLE</t>
  </si>
  <si>
    <t>ENRIQUE ANTONIO MELIAN UGARTE</t>
  </si>
  <si>
    <t>MIGUEL REHDER CASTRO</t>
  </si>
  <si>
    <t xml:space="preserve">MARIA DEL ROCIO MERINO LOREDO </t>
  </si>
  <si>
    <t>HUGO ANTONIO SANTA MARIA GUZMAN</t>
  </si>
  <si>
    <t xml:space="preserve">RAUL JULIO VELARDE ASPILLAGA </t>
  </si>
  <si>
    <t xml:space="preserve">JOSE FERNANDO SORIANO BARRANTES </t>
  </si>
  <si>
    <t>SERGIJE SINOBAD RUSHLLET</t>
  </si>
  <si>
    <t xml:space="preserve">AUGUSTO ADRIAN GABALDONI MUJICA </t>
  </si>
  <si>
    <t>JOSE LUIS RIPOLL CONESA</t>
  </si>
  <si>
    <t>MARIA DE LOS MILAGROS MORENO</t>
  </si>
  <si>
    <t xml:space="preserve">MARCELA LOURDES CASTILLO QUIROZ </t>
  </si>
  <si>
    <t xml:space="preserve">MARTHA ALICIA LOAIZA RIOFRIO </t>
  </si>
  <si>
    <t>EDMUNDO YANEZ OLARTE</t>
  </si>
  <si>
    <t>RODRIGO SARRIA ARBOCCO</t>
  </si>
  <si>
    <t>EMILIO JIMENEZ NIETO</t>
  </si>
  <si>
    <t>HECTOR ALFREDO MARTINEZ LLANOS</t>
  </si>
  <si>
    <t xml:space="preserve">MARIA ANA D'ORNELLAS REZOLA </t>
  </si>
  <si>
    <t>ANDREA SOUSA JIMENEZ</t>
  </si>
  <si>
    <t>ERWIN PAUL SCHIPPER SPOYA</t>
  </si>
  <si>
    <t>https://www.facebook.com/pedro.acevedo.14418101</t>
  </si>
  <si>
    <t> https://www.facebook.com/jimmy.suni</t>
  </si>
  <si>
    <t> https://www.facebook.com/augusto.rey.33</t>
  </si>
  <si>
    <t> https://www.facebook.com/giorgio.c.miller</t>
  </si>
  <si>
    <t> https://www.facebook.com/alejandro.elias.9615566</t>
  </si>
  <si>
    <t>https://www.facebook.com/alvaro.delvalle.319 </t>
  </si>
  <si>
    <t>https://www.facebook.com/javier.mendez.7161 </t>
  </si>
  <si>
    <t>https://www.facebook.com/gustavo.caillaux </t>
  </si>
  <si>
    <t>https://www.facebook.com/alberto.gubbinsalzamora </t>
  </si>
  <si>
    <t>https://www.facebook.com/luis.bertello1 </t>
  </si>
  <si>
    <t>https://www.facebook.com/jorge.caillauxzazzali </t>
  </si>
  <si>
    <t>https://www.facebook.com/ricardo.caillaux </t>
  </si>
  <si>
    <t>https://www.facebook.com/carlo.cavassa.5 </t>
  </si>
  <si>
    <t>https://www.facebook.com/vtulliano </t>
  </si>
  <si>
    <t>https://www.facebook.com/aldo.kahannovoa.9 </t>
  </si>
  <si>
    <t>https://www.facebook.com/hugo.k.labarthe </t>
  </si>
  <si>
    <t> https://www.facebook.com/salvador.velarde.51</t>
  </si>
  <si>
    <t>https://www.facebook.com/susanne.friese </t>
  </si>
  <si>
    <t>https://www.facebook.com/sbraedt </t>
  </si>
  <si>
    <t>https://www.facebook.com/carolina.braedt </t>
  </si>
  <si>
    <t> https://www.facebook.com/augusto.gonzalesvigilpinillos</t>
  </si>
  <si>
    <t> https://www.facebook.com/desiree.ljubicic</t>
  </si>
  <si>
    <t>https://www.facebook.com/maria.labarthe.1 </t>
  </si>
  <si>
    <t>https://www.facebook.com/profile.php?id=100012326853271 </t>
  </si>
  <si>
    <t>https://www.facebook.com/rafael.dassomontero </t>
  </si>
  <si>
    <t>https://www.facebook.com/maria.bellido.9022662 </t>
  </si>
  <si>
    <t>https://www.facebook.com/karin.fernandini </t>
  </si>
  <si>
    <t>https://www.facebook.com/daniel.granda74 </t>
  </si>
  <si>
    <t>https://www.facebook.com/JoseRizoPatron </t>
  </si>
  <si>
    <t>https://www.facebook.com/ana.olaechea </t>
  </si>
  <si>
    <t>https://www.facebook.com/maria.118567 </t>
  </si>
  <si>
    <t>https://www.facebook.com/martin.barua.39 </t>
  </si>
  <si>
    <t> https://www.facebook.com/alejopgd</t>
  </si>
  <si>
    <t> https://www.facebook.com/francodavid.chiappepolar</t>
  </si>
  <si>
    <t>https://www.facebook.com/massimiliano.mazzi.50 </t>
  </si>
  <si>
    <t> https://www.facebook.com/rodolfo.davila.378</t>
  </si>
  <si>
    <t> https://www.facebook.com/franciscojavier.herreroperez.35</t>
  </si>
  <si>
    <t>https://www.facebook.com/blanca.campana.73 </t>
  </si>
  <si>
    <t>https://www.facebook.com/maria.j.perez.359 </t>
  </si>
  <si>
    <t> https://www.facebook.com/mariajose.a.torres.5</t>
  </si>
  <si>
    <t>https://www.facebook.com/profile.php?id=100000505204158 </t>
  </si>
  <si>
    <t>100059725725498</t>
  </si>
  <si>
    <t>1449739002</t>
  </si>
  <si>
    <t>FRANCO DAVID CHIAPPE</t>
  </si>
  <si>
    <t>MASSIMILIANO MIZZI</t>
  </si>
  <si>
    <t>RODOLFO GUSTAVO DAVILA UGAZ</t>
  </si>
  <si>
    <t>GUSTAVO ERNESTO CAILLAUX ZAZZALI</t>
  </si>
  <si>
    <t>FRANCISCO JAVIER HERRERO PEREZ</t>
  </si>
  <si>
    <t>ALBERTO GUBBINS ALZAMORA</t>
  </si>
  <si>
    <t>BLANCA MIRYAM CAMPANA</t>
  </si>
  <si>
    <t>LUIS FELIPE BERTELLO SEGU</t>
  </si>
  <si>
    <t>JORGE MARIO CAILLAUX ZAZZALI</t>
  </si>
  <si>
    <t>RICARDO LUIS CAILLAUX ZAZZALI</t>
  </si>
  <si>
    <t>CARLO CAVASSA SALAZAR</t>
  </si>
  <si>
    <t>VICENTE TULLIANO SILVERI</t>
  </si>
  <si>
    <t>ALDO FERNANDO KAHAN NOVOA</t>
  </si>
  <si>
    <t>HUGO KAHAN LABARTHE</t>
  </si>
  <si>
    <t>MARIA JOSE TORRES PEREZ VDA DE ARCE</t>
  </si>
  <si>
    <t>MARIAJOSE ARCE TORRES</t>
  </si>
  <si>
    <t>FRANCISCO JAVIER ARCE TORRES</t>
  </si>
  <si>
    <t>SALVADOR MANUEL A VELARDE ARANCIVIA</t>
  </si>
  <si>
    <t>SUSANNE PHILIPPA FRIESE</t>
  </si>
  <si>
    <t>STEPHAN DELFIN BRAEDT FRIESE</t>
  </si>
  <si>
    <t>CAROLINA ESTHER BRAEDT FRIESE</t>
  </si>
  <si>
    <t>AUGUSTO AURELIO W GONZALES VIGIL</t>
  </si>
  <si>
    <t>DESIREE LJUBICIC BELLIDO</t>
  </si>
  <si>
    <t>MARIA ROXANA LABARTHE PROANO</t>
  </si>
  <si>
    <t>MIGUEL GUILLERMO CAILLAUX ZAZZALI</t>
  </si>
  <si>
    <t xml:space="preserve">RAFAEL DASSO MONTERO </t>
  </si>
  <si>
    <t xml:space="preserve">ALEJANDRO EDUARDO PONCE PINTO </t>
  </si>
  <si>
    <t xml:space="preserve">MARIA PATRICIA BELLIDO SANCHEZ </t>
  </si>
  <si>
    <t xml:space="preserve">KARIN MARIA FERNANDINI BOHLIN </t>
  </si>
  <si>
    <t>DANIEL FERNANDO GRANDA SPONHOLZ</t>
  </si>
  <si>
    <t xml:space="preserve">PEDRO RICARDO ACEVEDO OSTOLAZA </t>
  </si>
  <si>
    <t xml:space="preserve">JOSE RIZO PATRON BUCKLEY </t>
  </si>
  <si>
    <t>JIMMY ALEJANDRO SUNI MELGAR</t>
  </si>
  <si>
    <t>AUGUSTO JOSE REY VALLARINO</t>
  </si>
  <si>
    <t>GIORGIO COLARETA MILLER</t>
  </si>
  <si>
    <t>ANA SOFIA OLAECHEA DIEZ</t>
  </si>
  <si>
    <t>ALEJANDRO JOSE ELIAS SACIO</t>
  </si>
  <si>
    <t>ALVARO RICARDO DEL VALLE ROEDER</t>
  </si>
  <si>
    <t>JAVIER ENRIQUE MENDEZ TORRES LLOSA</t>
  </si>
  <si>
    <t>MARIA LILIANA KAHAN NOVOA</t>
  </si>
  <si>
    <t xml:space="preserve">MARTIN VICENTE BARUA COSTA </t>
  </si>
  <si>
    <t>727425700</t>
  </si>
  <si>
    <t>522422867</t>
  </si>
  <si>
    <t>100044773214538</t>
  </si>
  <si>
    <t>1160417177</t>
  </si>
  <si>
    <t>546736294</t>
  </si>
  <si>
    <t>733592216</t>
  </si>
  <si>
    <t>100003187333732</t>
  </si>
  <si>
    <t>100001539799818</t>
  </si>
  <si>
    <t>100054513343672</t>
  </si>
  <si>
    <t>734276556</t>
  </si>
  <si>
    <t>611950905</t>
  </si>
  <si>
    <t>24612176</t>
  </si>
  <si>
    <t>100007439119301</t>
  </si>
  <si>
    <t>613301396</t>
  </si>
  <si>
    <t>100007547225142</t>
  </si>
  <si>
    <t>519032163</t>
  </si>
  <si>
    <t>1534568440</t>
  </si>
  <si>
    <t>561945694</t>
  </si>
  <si>
    <t>100025066474449</t>
  </si>
  <si>
    <t>677290653</t>
  </si>
  <si>
    <t>100000930805783</t>
  </si>
  <si>
    <t>100012326853271</t>
  </si>
  <si>
    <t>100000505204158</t>
  </si>
  <si>
    <t>548214792</t>
  </si>
  <si>
    <t>100043500531652</t>
  </si>
  <si>
    <t>585157022</t>
  </si>
  <si>
    <t>568148396</t>
  </si>
  <si>
    <t>722045725</t>
  </si>
  <si>
    <t>1322303759</t>
  </si>
  <si>
    <t>100060151036585</t>
  </si>
  <si>
    <t>675556275</t>
  </si>
  <si>
    <t>821225353</t>
  </si>
  <si>
    <t>100001090261289</t>
  </si>
  <si>
    <t>100053190217570</t>
  </si>
  <si>
    <t>1131052082</t>
  </si>
  <si>
    <t>100006106800847</t>
  </si>
  <si>
    <t>100051256686181</t>
  </si>
  <si>
    <t>1386042380</t>
  </si>
  <si>
    <t>633840895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</si>
</sst>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5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name val="TheSansCorrespondence"/>
      <family val="2"/>
    </font>
    <font>
      <sz val="8"/>
      <name val="TheSansCorrespondence"/>
      <family val="2"/>
    </font>
    <font>
      <u/>
      <sz val="11"/>
      <color theme="10"/>
      <name val="Calibri"/>
      <family val="2"/>
    </font>
    <font>
      <sz val="9"/>
      <color theme="1"/>
      <name val="Segoe U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61">
    <xf numFmtId="0" fontId="0" fillId="0" borderId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3" fillId="0" borderId="0" applyNumberFormat="0" applyFill="0" applyBorder="0" applyAlignment="0" applyProtection="0"/>
    <xf numFmtId="0" fontId="19" fillId="11" borderId="9" applyNumberFormat="0" applyFont="0" applyAlignment="0" applyProtection="0"/>
    <xf numFmtId="0" fontId="35" fillId="0" borderId="0"/>
    <xf numFmtId="0" fontId="36" fillId="5" borderId="0" applyNumberFormat="0" applyBorder="0" applyAlignment="0" applyProtection="0"/>
    <xf numFmtId="0" fontId="37" fillId="6" borderId="0" applyNumberFormat="0" applyBorder="0" applyAlignment="0" applyProtection="0"/>
    <xf numFmtId="0" fontId="38" fillId="7" borderId="0" applyNumberFormat="0" applyBorder="0" applyAlignment="0" applyProtection="0"/>
    <xf numFmtId="0" fontId="39" fillId="8" borderId="5" applyNumberFormat="0" applyAlignment="0" applyProtection="0"/>
    <xf numFmtId="0" fontId="40" fillId="9" borderId="6" applyNumberFormat="0" applyAlignment="0" applyProtection="0"/>
    <xf numFmtId="0" fontId="41" fillId="9" borderId="5" applyNumberFormat="0" applyAlignment="0" applyProtection="0"/>
    <xf numFmtId="0" fontId="42" fillId="0" borderId="7" applyNumberFormat="0" applyFill="0" applyAlignment="0" applyProtection="0"/>
    <xf numFmtId="0" fontId="43" fillId="10" borderId="8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47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7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7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7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7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43" fontId="19" fillId="0" borderId="0" applyFont="0" applyFill="0" applyBorder="0" applyAlignment="0" applyProtection="0"/>
    <xf numFmtId="0" fontId="48" fillId="0" borderId="0"/>
    <xf numFmtId="0" fontId="49" fillId="0" borderId="0"/>
    <xf numFmtId="0" fontId="19" fillId="0" borderId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2" fillId="0" borderId="0"/>
    <xf numFmtId="0" fontId="53" fillId="0" borderId="0"/>
    <xf numFmtId="0" fontId="48" fillId="0" borderId="0" applyAlignment="0"/>
    <xf numFmtId="43" fontId="19" fillId="0" borderId="0" applyFont="0" applyFill="0" applyBorder="0" applyAlignment="0" applyProtection="0"/>
    <xf numFmtId="0" fontId="48" fillId="0" borderId="0"/>
    <xf numFmtId="0" fontId="19" fillId="0" borderId="0"/>
    <xf numFmtId="0" fontId="19" fillId="0" borderId="0"/>
    <xf numFmtId="0" fontId="19" fillId="0" borderId="0"/>
    <xf numFmtId="0" fontId="54" fillId="0" borderId="0"/>
    <xf numFmtId="0" fontId="54" fillId="0" borderId="0" applyFill="0" applyBorder="0"/>
    <xf numFmtId="0" fontId="48" fillId="0" borderId="0" applyFill="0" applyBorder="0"/>
    <xf numFmtId="0" fontId="54" fillId="0" borderId="0"/>
    <xf numFmtId="0" fontId="55" fillId="0" borderId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8" fillId="7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2" fillId="0" borderId="0"/>
    <xf numFmtId="0" fontId="53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64" fontId="1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1" fillId="0" borderId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5" applyNumberFormat="0" applyAlignment="0" applyProtection="0"/>
    <xf numFmtId="0" fontId="28" fillId="9" borderId="6" applyNumberFormat="0" applyAlignment="0" applyProtection="0"/>
    <xf numFmtId="0" fontId="29" fillId="9" borderId="5" applyNumberFormat="0" applyAlignment="0" applyProtection="0"/>
    <xf numFmtId="0" fontId="30" fillId="0" borderId="7" applyNumberFormat="0" applyFill="0" applyAlignment="0" applyProtection="0"/>
    <xf numFmtId="0" fontId="31" fillId="10" borderId="8" applyNumberFormat="0" applyAlignment="0" applyProtection="0"/>
    <xf numFmtId="0" fontId="32" fillId="0" borderId="0" applyNumberFormat="0" applyFill="0" applyBorder="0" applyAlignment="0" applyProtection="0"/>
    <xf numFmtId="0" fontId="11" fillId="11" borderId="9" applyNumberFormat="0" applyFont="0" applyAlignment="0" applyProtection="0"/>
    <xf numFmtId="0" fontId="33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34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34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34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34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34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34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5" fillId="0" borderId="0"/>
    <xf numFmtId="0" fontId="53" fillId="0" borderId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2" fillId="0" borderId="0"/>
    <xf numFmtId="0" fontId="53" fillId="0" borderId="0"/>
    <xf numFmtId="0" fontId="48" fillId="0" borderId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8" fillId="7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3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" fillId="0" borderId="0"/>
    <xf numFmtId="0" fontId="8" fillId="11" borderId="9" applyNumberFormat="0" applyFon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9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40">
    <xf numFmtId="0" fontId="0" fillId="0" borderId="0" xfId="0"/>
    <xf numFmtId="0" fontId="13" fillId="0" borderId="0" xfId="0" applyFont="1"/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1" xfId="1" applyFont="1" applyBorder="1" applyAlignment="1">
      <alignment wrapText="1"/>
    </xf>
    <xf numFmtId="0" fontId="18" fillId="4" borderId="1" xfId="0" applyFont="1" applyFill="1" applyBorder="1" applyAlignment="1"/>
    <xf numFmtId="0" fontId="13" fillId="0" borderId="0" xfId="0" applyFont="1" applyAlignment="1"/>
    <xf numFmtId="0" fontId="13" fillId="36" borderId="1" xfId="0" applyFont="1" applyFill="1" applyBorder="1" applyAlignment="1">
      <alignment horizontal="left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/>
    <xf numFmtId="3" fontId="18" fillId="4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right"/>
    </xf>
    <xf numFmtId="0" fontId="13" fillId="36" borderId="1" xfId="0" applyFont="1" applyFill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right"/>
    </xf>
    <xf numFmtId="3" fontId="17" fillId="2" borderId="1" xfId="0" applyNumberFormat="1" applyFont="1" applyFill="1" applyBorder="1" applyAlignment="1">
      <alignment horizontal="right"/>
    </xf>
    <xf numFmtId="0" fontId="16" fillId="0" borderId="1" xfId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0" fontId="6" fillId="0" borderId="0" xfId="0" applyFont="1"/>
    <xf numFmtId="3" fontId="5" fillId="0" borderId="1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3" fillId="36" borderId="1" xfId="0" applyFont="1" applyFill="1" applyBorder="1" applyAlignment="1">
      <alignment horizontal="left"/>
    </xf>
    <xf numFmtId="0" fontId="1" fillId="0" borderId="0" xfId="0" applyFont="1"/>
    <xf numFmtId="3" fontId="17" fillId="2" borderId="12" xfId="0" applyNumberFormat="1" applyFont="1" applyFill="1" applyBorder="1" applyAlignment="1">
      <alignment horizontal="right"/>
    </xf>
    <xf numFmtId="0" fontId="18" fillId="4" borderId="1" xfId="0" applyFont="1" applyFill="1" applyBorder="1" applyAlignment="1">
      <alignment horizontal="right"/>
    </xf>
    <xf numFmtId="0" fontId="13" fillId="3" borderId="1" xfId="0" quotePrefix="1" applyFont="1" applyFill="1" applyBorder="1" applyAlignment="1">
      <alignment horizontal="right"/>
    </xf>
    <xf numFmtId="0" fontId="17" fillId="2" borderId="11" xfId="0" quotePrefix="1" applyFont="1" applyFill="1" applyBorder="1" applyAlignment="1">
      <alignment horizontal="right"/>
    </xf>
    <xf numFmtId="0" fontId="17" fillId="2" borderId="1" xfId="0" quotePrefix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18" fillId="4" borderId="1" xfId="0" applyFont="1" applyFill="1" applyBorder="1" applyAlignment="1">
      <alignment horizontal="left"/>
    </xf>
    <xf numFmtId="3" fontId="13" fillId="0" borderId="0" xfId="0" applyNumberFormat="1" applyFont="1"/>
  </cellXfs>
  <cellStyles count="2761">
    <cellStyle name="_x0004_¥" xfId="90" xr:uid="{10538726-A246-4BBC-B0C9-FE26B6B7A914}"/>
    <cellStyle name="20% - Énfasis1 2" xfId="168" xr:uid="{DF031CB0-886C-40E3-8A6E-86942A463D95}"/>
    <cellStyle name="20% - Énfasis1 2 2" xfId="984" xr:uid="{217524C6-BC77-45DA-95CC-366838AB01A8}"/>
    <cellStyle name="20% - Énfasis1 3" xfId="21" xr:uid="{0E93B6A4-7259-42A1-92BF-457B2455DF5B}"/>
    <cellStyle name="20% - Énfasis2 2" xfId="172" xr:uid="{337BBF50-2CF4-425C-85BC-01A0FC255744}"/>
    <cellStyle name="20% - Énfasis2 2 2" xfId="987" xr:uid="{4CCA2670-9BB7-42E6-A2D1-FB4289DA7BFE}"/>
    <cellStyle name="20% - Énfasis2 3" xfId="25" xr:uid="{1CDDED51-B323-41BB-B455-BD5DB9CE4284}"/>
    <cellStyle name="20% - Énfasis3 2" xfId="176" xr:uid="{1A9016E0-0F17-4FB6-A464-8BFB0CBC6FF1}"/>
    <cellStyle name="20% - Énfasis3 2 2" xfId="990" xr:uid="{BBC46408-36AF-4EC5-9241-641E031DE98F}"/>
    <cellStyle name="20% - Énfasis3 3" xfId="29" xr:uid="{DAC9CDEE-6820-4E51-96E5-8674355B1E1B}"/>
    <cellStyle name="20% - Énfasis4 2" xfId="180" xr:uid="{E208656C-4603-4431-9668-3B204EED9F0B}"/>
    <cellStyle name="20% - Énfasis4 2 2" xfId="993" xr:uid="{FEBA0FDE-8EB1-4CA5-BDBB-8F4BD026F6C1}"/>
    <cellStyle name="20% - Énfasis4 3" xfId="33" xr:uid="{836B0112-BF0C-4020-9E27-6C6CA28D3CEC}"/>
    <cellStyle name="20% - Énfasis5 2" xfId="184" xr:uid="{D12B45EE-961E-47E2-9DF2-913206E6BBA3}"/>
    <cellStyle name="20% - Énfasis5 2 2" xfId="996" xr:uid="{6EABD0B7-F22A-4DE7-A9D3-8EE77FA916C1}"/>
    <cellStyle name="20% - Énfasis5 3" xfId="37" xr:uid="{81745D6F-1862-45C4-8204-B00D7E5B87D5}"/>
    <cellStyle name="20% - Énfasis6 2" xfId="188" xr:uid="{5107E4FC-5A6F-498E-91A7-76758EB8691F}"/>
    <cellStyle name="20% - Énfasis6 2 2" xfId="999" xr:uid="{3D403409-C683-4CCE-8046-DFBCA3D3E3C8}"/>
    <cellStyle name="20% - Énfasis6 3" xfId="41" xr:uid="{E5ED96CC-5014-426C-9A31-BEDD3518747E}"/>
    <cellStyle name="40% - Énfasis1 2" xfId="169" xr:uid="{722EE91E-6282-4A07-B973-A737E77B4C74}"/>
    <cellStyle name="40% - Énfasis1 2 2" xfId="985" xr:uid="{6A72E9B5-29DA-4EE7-8B90-4DCDCDE547A7}"/>
    <cellStyle name="40% - Énfasis1 3" xfId="22" xr:uid="{E5109F9D-BF65-406F-A483-00FD3A697687}"/>
    <cellStyle name="40% - Énfasis2 2" xfId="173" xr:uid="{8EEA6F67-DA11-446D-93AE-23C95958EEAE}"/>
    <cellStyle name="40% - Énfasis2 2 2" xfId="988" xr:uid="{1D9E9820-530F-4464-9F13-70A560A36D46}"/>
    <cellStyle name="40% - Énfasis2 3" xfId="26" xr:uid="{ED7E7D8D-F75C-439C-BE60-C8704D3C7369}"/>
    <cellStyle name="40% - Énfasis3 2" xfId="177" xr:uid="{C4E1CDD9-8DD2-4462-B778-EFD62B2158BA}"/>
    <cellStyle name="40% - Énfasis3 2 2" xfId="991" xr:uid="{481BD588-AB20-4AFC-AB9C-2D13FF05974E}"/>
    <cellStyle name="40% - Énfasis3 3" xfId="30" xr:uid="{A558D64C-5ECF-435D-AB2B-4C9B09526B88}"/>
    <cellStyle name="40% - Énfasis4 2" xfId="181" xr:uid="{7BA058B4-0C7C-4C10-8F9E-C518E75BE11D}"/>
    <cellStyle name="40% - Énfasis4 2 2" xfId="994" xr:uid="{2682010F-76C6-47BA-A660-523C1C21B5F9}"/>
    <cellStyle name="40% - Énfasis4 3" xfId="34" xr:uid="{13F35097-3007-4FBD-A990-A2C1C81E1BF4}"/>
    <cellStyle name="40% - Énfasis5 2" xfId="185" xr:uid="{67BEEA94-2F27-4535-B77C-275209648A54}"/>
    <cellStyle name="40% - Énfasis5 2 2" xfId="997" xr:uid="{541A7F17-2952-46E1-A7BE-0D8143825062}"/>
    <cellStyle name="40% - Énfasis5 3" xfId="38" xr:uid="{1E28A741-A6F8-4CB9-8DDD-1739015254FA}"/>
    <cellStyle name="40% - Énfasis6 2" xfId="189" xr:uid="{84DAAC88-4B8F-4BE1-B313-015E1E9ED951}"/>
    <cellStyle name="40% - Énfasis6 2 2" xfId="1000" xr:uid="{74D1BE52-09C5-404F-894A-BB7595647774}"/>
    <cellStyle name="40% - Énfasis6 3" xfId="42" xr:uid="{F0815B28-D8CC-452E-A7A6-D2072E3FD5BC}"/>
    <cellStyle name="60% - Énfasis1 2" xfId="75" xr:uid="{6EEFABD2-65D0-4BD7-83D7-95E37DF613A6}"/>
    <cellStyle name="60% - Énfasis1 2 2" xfId="212" xr:uid="{9B253942-B745-43A1-A18F-45E560C10FEB}"/>
    <cellStyle name="60% - Énfasis1 2 3" xfId="170" xr:uid="{B594FB35-A764-47A5-8BF7-7B33D4E9DAF4}"/>
    <cellStyle name="60% - Énfasis1 2 3 2" xfId="986" xr:uid="{E3958D54-6916-46BF-8310-617E06CE37A4}"/>
    <cellStyle name="60% - Énfasis1 3" xfId="104" xr:uid="{F8125E49-9E4F-4130-A529-369029790383}"/>
    <cellStyle name="60% - Énfasis1 4" xfId="198" xr:uid="{F4694500-B3B2-4CF3-A748-C9CFBA737AED}"/>
    <cellStyle name="60% - Énfasis1 5" xfId="50" xr:uid="{5261A17B-4DD0-4CD6-AC1E-B5B1BEE58D46}"/>
    <cellStyle name="60% - Énfasis1 6" xfId="23" xr:uid="{5CB6D203-B365-4830-8FE0-79C9CED8F570}"/>
    <cellStyle name="60% - Énfasis2 2" xfId="76" xr:uid="{3FAE795C-0D3F-4D13-9A86-34284DD8DB71}"/>
    <cellStyle name="60% - Énfasis2 2 2" xfId="213" xr:uid="{FAD3FDC5-4D35-4E36-B2AB-FA1CDBBA7737}"/>
    <cellStyle name="60% - Énfasis2 2 3" xfId="174" xr:uid="{3A4828A3-2F2D-49A3-98D3-5E5FD4F1E8CF}"/>
    <cellStyle name="60% - Énfasis2 2 3 2" xfId="989" xr:uid="{615EDA47-D51C-4EDD-9034-48C49F7B734F}"/>
    <cellStyle name="60% - Énfasis2 3" xfId="105" xr:uid="{D8B4AF3B-A98E-4982-AD2C-742D67B0EEAE}"/>
    <cellStyle name="60% - Énfasis2 4" xfId="199" xr:uid="{395F4413-A418-421C-A66A-6EF2E4F840F8}"/>
    <cellStyle name="60% - Énfasis2 5" xfId="51" xr:uid="{3CCB4321-0822-4FF2-BE4C-F816A7A5EE16}"/>
    <cellStyle name="60% - Énfasis2 6" xfId="27" xr:uid="{6A6E8882-A177-43D7-9021-F8B9D1C63490}"/>
    <cellStyle name="60% - Énfasis3 2" xfId="77" xr:uid="{24E19787-D4E3-4EAF-8E86-FBD9B6F7F284}"/>
    <cellStyle name="60% - Énfasis3 2 2" xfId="214" xr:uid="{F4C703F3-8B74-471B-82A0-017E41FFDAF6}"/>
    <cellStyle name="60% - Énfasis3 2 3" xfId="178" xr:uid="{01FFB2D5-2396-4776-B5B9-5E160F6FAD0B}"/>
    <cellStyle name="60% - Énfasis3 2 3 2" xfId="992" xr:uid="{C3EDBA92-F94E-4673-88B9-ECCF60005920}"/>
    <cellStyle name="60% - Énfasis3 3" xfId="106" xr:uid="{0ABD0796-C8D4-4327-8AE1-E8182F0C34B0}"/>
    <cellStyle name="60% - Énfasis3 4" xfId="200" xr:uid="{2D18FC6B-F13B-4939-B935-8C358D3A9DB7}"/>
    <cellStyle name="60% - Énfasis3 5" xfId="52" xr:uid="{7810BA99-C9E4-459F-B1C5-F8C404C2DAE3}"/>
    <cellStyle name="60% - Énfasis3 6" xfId="31" xr:uid="{E3F82FB0-F7E9-4F85-B8A4-513F35904727}"/>
    <cellStyle name="60% - Énfasis4 2" xfId="78" xr:uid="{BD87779B-5597-4E50-A351-B8CC15B6A7CE}"/>
    <cellStyle name="60% - Énfasis4 2 2" xfId="215" xr:uid="{1EF9F082-679D-4EE9-A340-9C590F1FEA9A}"/>
    <cellStyle name="60% - Énfasis4 2 3" xfId="182" xr:uid="{5165BCB4-0478-476F-B46E-8F29AE5541D0}"/>
    <cellStyle name="60% - Énfasis4 2 3 2" xfId="995" xr:uid="{7F26E7A4-78E2-48FD-8CE1-F64266DFC10F}"/>
    <cellStyle name="60% - Énfasis4 3" xfId="107" xr:uid="{B24E5098-BE89-4BF7-AE9C-FE284903030F}"/>
    <cellStyle name="60% - Énfasis4 4" xfId="201" xr:uid="{9B8D6E99-9ED5-4EC0-9B6E-61593512AE19}"/>
    <cellStyle name="60% - Énfasis4 5" xfId="53" xr:uid="{979BF5E9-3D9A-43F7-8E5F-50D2F9D998B0}"/>
    <cellStyle name="60% - Énfasis4 6" xfId="35" xr:uid="{5BDFE815-BD08-4CEB-B801-F491398A326E}"/>
    <cellStyle name="60% - Énfasis5 2" xfId="79" xr:uid="{C228DE3F-2220-4D61-8A51-C5911970952A}"/>
    <cellStyle name="60% - Énfasis5 2 2" xfId="216" xr:uid="{C4148E6D-8F0F-409D-BB39-E7FB4FD228DB}"/>
    <cellStyle name="60% - Énfasis5 2 3" xfId="186" xr:uid="{9EBB76FD-CB36-45F3-BB0D-1F00931F869B}"/>
    <cellStyle name="60% - Énfasis5 2 3 2" xfId="998" xr:uid="{535DC21D-7191-46BC-B9E3-6F43263EC30B}"/>
    <cellStyle name="60% - Énfasis5 3" xfId="108" xr:uid="{1B41A98D-FB0C-48BD-B5CE-5E119A7D6E67}"/>
    <cellStyle name="60% - Énfasis5 4" xfId="202" xr:uid="{2F4220F5-FF1D-4A30-8BA3-BB89EE7CD231}"/>
    <cellStyle name="60% - Énfasis5 5" xfId="54" xr:uid="{3629F386-03A0-42DD-89AA-6D29B761926C}"/>
    <cellStyle name="60% - Énfasis5 6" xfId="39" xr:uid="{A14899D3-A9D3-40F8-9A59-61B5C47DDF9B}"/>
    <cellStyle name="60% - Énfasis6 2" xfId="80" xr:uid="{63AD232C-C23B-4E66-8247-D94E9ED3552C}"/>
    <cellStyle name="60% - Énfasis6 2 2" xfId="217" xr:uid="{585A5E74-6CDE-4C56-AB1B-43D1F7EDEBB1}"/>
    <cellStyle name="60% - Énfasis6 2 3" xfId="190" xr:uid="{497DEA9F-36AF-4415-9E10-26819F9313B0}"/>
    <cellStyle name="60% - Énfasis6 2 3 2" xfId="1001" xr:uid="{6A20DA7F-944E-46B0-A69A-DA37AC62EE03}"/>
    <cellStyle name="60% - Énfasis6 3" xfId="109" xr:uid="{E2A5D395-4C5F-4884-957D-DA15B9A40EDB}"/>
    <cellStyle name="60% - Énfasis6 4" xfId="203" xr:uid="{61EFF4A9-171E-46E8-8386-246ABCAF8010}"/>
    <cellStyle name="60% - Énfasis6 5" xfId="55" xr:uid="{38FEDED0-C31A-4BE7-9EC9-68C6701C65CD}"/>
    <cellStyle name="60% - Énfasis6 6" xfId="43" xr:uid="{1D5425E6-573B-47DE-88E4-679B6326D77D}"/>
    <cellStyle name="Bueno 2" xfId="155" xr:uid="{923020EE-14FD-4B98-92C5-884C75E7F987}"/>
    <cellStyle name="Bueno 3" xfId="9" xr:uid="{684195F2-C82A-4960-AAE6-71CBBB127662}"/>
    <cellStyle name="Cálculo 2" xfId="160" xr:uid="{45FF83EA-5972-4B18-8976-50AAC84BC4D8}"/>
    <cellStyle name="Cálculo 3" xfId="14" xr:uid="{AEA0D4C7-9676-4560-B792-A0152407EECA}"/>
    <cellStyle name="Cancel" xfId="45" xr:uid="{DBD86F50-EC4E-4C6E-9117-742295E92B46}"/>
    <cellStyle name="Celda de comprobación 2" xfId="162" xr:uid="{4D6E6F70-A05E-4BD5-AEC1-A07D131CB923}"/>
    <cellStyle name="Celda de comprobación 3" xfId="16" xr:uid="{3687AD3D-6A70-4169-9CC1-1CB8068BF9C1}"/>
    <cellStyle name="Celda vinculada 2" xfId="161" xr:uid="{73A30D91-0721-4596-9E96-76F27EC4ECAB}"/>
    <cellStyle name="Celda vinculada 3" xfId="15" xr:uid="{0911C5D6-E8C2-4FDE-B2AD-6989C7B88536}"/>
    <cellStyle name="Diseño" xfId="67" xr:uid="{9A1C1DA2-97A1-4B9C-AC80-9F953A252E9D}"/>
    <cellStyle name="Diseño 2" xfId="68" xr:uid="{77B011A8-31B0-4F69-BF32-570F1B14BD9F}"/>
    <cellStyle name="Encabezado 1" xfId="3" builtinId="16" customBuiltin="1"/>
    <cellStyle name="Encabezado 4" xfId="6" builtinId="19" customBuiltin="1"/>
    <cellStyle name="Énfasis1 2" xfId="167" xr:uid="{7BB801EC-FA8C-49C1-9FB4-284D8E4F5128}"/>
    <cellStyle name="Énfasis1 3" xfId="20" xr:uid="{2404376F-BCD4-4EDA-A417-2C82084C855C}"/>
    <cellStyle name="Énfasis2 2" xfId="171" xr:uid="{97A6CB67-1DC5-4903-87B1-C3E5A74510E9}"/>
    <cellStyle name="Énfasis2 3" xfId="24" xr:uid="{90361F7C-04A7-47C7-AE90-73C4EA93D8DE}"/>
    <cellStyle name="Énfasis3 2" xfId="175" xr:uid="{C0209CCD-8458-4C3D-8AD2-B916D2A6306E}"/>
    <cellStyle name="Énfasis3 3" xfId="28" xr:uid="{2BF81540-6CEF-45A6-B957-D83BB08FA206}"/>
    <cellStyle name="Énfasis4 2" xfId="179" xr:uid="{298CD2F8-FB95-4FF6-8B64-95AB82BA990E}"/>
    <cellStyle name="Énfasis4 3" xfId="32" xr:uid="{C3C75824-5AE4-465D-A7CD-BCECFB1221AA}"/>
    <cellStyle name="Énfasis5 2" xfId="183" xr:uid="{97B003B1-AD16-4CC7-BAAE-F5B3CC3C6D99}"/>
    <cellStyle name="Énfasis5 3" xfId="36" xr:uid="{4D377442-0B3B-400D-8F9E-BD548604AF96}"/>
    <cellStyle name="Énfasis6 2" xfId="187" xr:uid="{7685E6F2-183D-423B-A405-90DF2DFDC770}"/>
    <cellStyle name="Énfasis6 3" xfId="40" xr:uid="{70F5B7EC-2AC9-4D04-BA29-8D1DF678F024}"/>
    <cellStyle name="Entrada 2" xfId="158" xr:uid="{F81FC031-E49F-4A84-BC7D-537F530A5010}"/>
    <cellStyle name="Entrada 3" xfId="12" xr:uid="{C64DC838-5A69-4FFF-9C17-FD4729068008}"/>
    <cellStyle name="Estilo 1" xfId="69" xr:uid="{73CEA068-CCDA-45CF-8A26-25731C5B3319}"/>
    <cellStyle name="Hipervínculo" xfId="1" builtinId="8"/>
    <cellStyle name="Hipervínculo 2" xfId="264" xr:uid="{6DB7A479-41EF-4AA8-B84C-38DEE86900C9}"/>
    <cellStyle name="Hipervínculo 3" xfId="91" xr:uid="{C2C4FB8F-D39D-487C-BF94-7EB2B6974CCE}"/>
    <cellStyle name="Incorrecto 2" xfId="156" xr:uid="{20E43C32-35CF-4D2C-B195-54B23991D716}"/>
    <cellStyle name="Incorrecto 3" xfId="10" xr:uid="{28FB3A65-EAC5-48E0-BF89-2BBEAD4339C0}"/>
    <cellStyle name="Millares 10" xfId="204" xr:uid="{CA4C8B82-F588-4CCA-BA35-374E3B532A27}"/>
    <cellStyle name="Millares 11" xfId="56" xr:uid="{3BFA930B-A5EF-48C4-A87F-CABDC6E99E14}"/>
    <cellStyle name="Millares 12" xfId="268" xr:uid="{40525605-156D-499A-9277-2ACFF8E2F59A}"/>
    <cellStyle name="Millares 12 2" xfId="758" xr:uid="{79BF049C-6411-47BA-9016-975A83881E28}"/>
    <cellStyle name="Millares 12 2 2" xfId="2296" xr:uid="{45AEE5A0-9C26-427D-8A6A-97ADD6195B38}"/>
    <cellStyle name="Millares 12 2 3" xfId="1538" xr:uid="{7DB3EAB5-F99F-4EFB-A534-F463C3A3A15F}"/>
    <cellStyle name="Millares 12 3" xfId="561" xr:uid="{AB6BD8D9-92F3-4793-A478-3BFD1BA137EA}"/>
    <cellStyle name="Millares 12 3 2" xfId="2099" xr:uid="{DEFACED5-5E8C-47B3-9BB4-904EA02E1520}"/>
    <cellStyle name="Millares 12 3 3" xfId="1341" xr:uid="{6AE809E3-D91B-4F81-8207-4750FAC7C690}"/>
    <cellStyle name="Millares 12 4" xfId="2568" xr:uid="{1231C4F4-5310-4F39-8B53-94C46BCE8959}"/>
    <cellStyle name="Millares 12 5" xfId="1810" xr:uid="{2EECF711-6B43-4239-8186-3C47D5C1896D}"/>
    <cellStyle name="Millares 12 6" xfId="1052" xr:uid="{FD0E7E89-C162-434F-AEC9-47A60E5E543C}"/>
    <cellStyle name="Millares 13" xfId="369" xr:uid="{260544F6-1108-4354-8E68-79286CA20778}"/>
    <cellStyle name="Millares 13 2" xfId="839" xr:uid="{C7175988-A276-44CB-BEE0-B26C26FA15BC}"/>
    <cellStyle name="Millares 13 2 2" xfId="2376" xr:uid="{4FDF627E-22B1-40FF-86E1-3E3588A9903E}"/>
    <cellStyle name="Millares 13 2 3" xfId="1618" xr:uid="{50A9A79C-AFDF-490A-ABB1-2817CBB0027E}"/>
    <cellStyle name="Millares 13 3" xfId="659" xr:uid="{09110E01-83D6-4040-BD81-B612734F9C99}"/>
    <cellStyle name="Millares 13 3 2" xfId="2197" xr:uid="{9008B2FB-DE58-4768-9F7B-9E95405C06CC}"/>
    <cellStyle name="Millares 13 3 3" xfId="1439" xr:uid="{51DA3D11-AD8E-40E2-86F9-B091ABF24E14}"/>
    <cellStyle name="Millares 13 4" xfId="2665" xr:uid="{6883980F-A478-410E-8681-B8453864BDFC}"/>
    <cellStyle name="Millares 13 5" xfId="1907" xr:uid="{B6C23CE5-9FA5-4673-8DEC-AC2A8D70721B}"/>
    <cellStyle name="Millares 13 6" xfId="1149" xr:uid="{DD4CF4C5-5E4F-4DFD-A471-572FA25184C9}"/>
    <cellStyle name="Millares 14" xfId="44" xr:uid="{2F5C5806-0B20-46E6-AF8F-27248DED7FF1}"/>
    <cellStyle name="Millares 14 2" xfId="662" xr:uid="{FE547B58-A626-46A2-8704-6F15EDE897F0}"/>
    <cellStyle name="Millares 14 2 2" xfId="2200" xr:uid="{6DF9689F-3230-4A80-9C9B-6EC16AB0446B}"/>
    <cellStyle name="Millares 14 2 3" xfId="1442" xr:uid="{7D75E588-92D5-4395-9B83-D3798A7C6D8A}"/>
    <cellStyle name="Millares 14 3" xfId="2472" xr:uid="{77C98209-CDD3-4DE2-9AAB-D0AD30D192C5}"/>
    <cellStyle name="Millares 14 4" xfId="1714" xr:uid="{F883802C-8C06-4E46-A5AB-01032A627E6C}"/>
    <cellStyle name="Millares 14 5" xfId="935" xr:uid="{9322AB64-4CEC-4E63-9DDF-289EE415FC91}"/>
    <cellStyle name="Millares 2" xfId="57" xr:uid="{82B39E24-1220-44FE-849B-57FEACA88910}"/>
    <cellStyle name="Millares 2 10" xfId="365" xr:uid="{79A87075-06CA-41D6-8C8C-EA6E84EEDDFD}"/>
    <cellStyle name="Millares 2 2" xfId="84" xr:uid="{05917AEB-C289-47C4-96B8-A66CA5DC2DB4}"/>
    <cellStyle name="Millares 2 2 10" xfId="2478" xr:uid="{25B23625-A315-4EC6-9EAB-23C2869D7068}"/>
    <cellStyle name="Millares 2 2 11" xfId="1720" xr:uid="{770C0460-D0B9-4BDA-9F83-6149366D6FD4}"/>
    <cellStyle name="Millares 2 2 12" xfId="941" xr:uid="{4C8393FF-4EE5-401A-80EB-73058A396B07}"/>
    <cellStyle name="Millares 2 2 2" xfId="98" xr:uid="{C26A5313-6BC6-41F0-AAD8-774FB87DA1F6}"/>
    <cellStyle name="Millares 2 2 2 2" xfId="150" xr:uid="{451E7F62-02CE-4071-93E3-A43F82B37813}"/>
    <cellStyle name="Millares 2 2 2 2 2" xfId="260" xr:uid="{D59E69ED-C0F8-4DE7-9BA8-EB507F30FD75}"/>
    <cellStyle name="Millares 2 2 2 2 2 2" xfId="460" xr:uid="{1A8EA88C-B350-4111-B60A-3C309E95040E}"/>
    <cellStyle name="Millares 2 2 2 2 2 2 2" xfId="930" xr:uid="{D828A8AB-2091-4291-AF6A-3C4F9C6C00F2}"/>
    <cellStyle name="Millares 2 2 2 2 2 2 2 2" xfId="2467" xr:uid="{20CF74F1-4670-4494-8EE0-36B36FE4ECB5}"/>
    <cellStyle name="Millares 2 2 2 2 2 2 2 3" xfId="1709" xr:uid="{02CD1BBB-00BD-42C1-BE50-B52F69BCEFE4}"/>
    <cellStyle name="Millares 2 2 2 2 2 2 3" xfId="653" xr:uid="{252E0A43-A698-4DAF-B0F2-03FD5E6C266B}"/>
    <cellStyle name="Millares 2 2 2 2 2 2 3 2" xfId="2191" xr:uid="{CA290E95-8C56-42A7-81DD-FBFEEA9CD6B7}"/>
    <cellStyle name="Millares 2 2 2 2 2 2 3 3" xfId="1433" xr:uid="{B3A85D24-4EBF-409A-9D81-EB22ED1288DD}"/>
    <cellStyle name="Millares 2 2 2 2 2 2 4" xfId="2756" xr:uid="{4A124B83-6806-46EB-AA5A-86478FDE4848}"/>
    <cellStyle name="Millares 2 2 2 2 2 2 5" xfId="1998" xr:uid="{4B55A551-6D93-46BD-AEA6-33F772E0FED1}"/>
    <cellStyle name="Millares 2 2 2 2 2 2 6" xfId="1240" xr:uid="{8820CC27-3904-40C7-A697-6E6CD8157848}"/>
    <cellStyle name="Millares 2 2 2 2 2 3" xfId="359" xr:uid="{670D15DA-E6A3-434B-A9FC-2704D66556B3}"/>
    <cellStyle name="Millares 2 2 2 2 2 3 2" xfId="832" xr:uid="{4A170828-A274-4E02-B704-DF7D954F466D}"/>
    <cellStyle name="Millares 2 2 2 2 2 3 2 2" xfId="2370" xr:uid="{EA1EFE3F-193B-4EA6-B093-96F81C65D1E0}"/>
    <cellStyle name="Millares 2 2 2 2 2 3 2 3" xfId="1612" xr:uid="{159131A8-B1B7-4F1B-B234-7B21218C6FB5}"/>
    <cellStyle name="Millares 2 2 2 2 2 3 3" xfId="2659" xr:uid="{7DADDAE8-9577-4225-98AE-EE7C9880243E}"/>
    <cellStyle name="Millares 2 2 2 2 2 3 4" xfId="1901" xr:uid="{9BDBDDE8-E5EF-4BA9-BD7A-3AEE7F09D136}"/>
    <cellStyle name="Millares 2 2 2 2 2 3 5" xfId="1143" xr:uid="{987BA9A6-0385-45CC-BCD0-5BF2D3E04183}"/>
    <cellStyle name="Millares 2 2 2 2 2 4" xfId="754" xr:uid="{AD37F3F6-ACEB-46C4-BA34-816A4CEA9D35}"/>
    <cellStyle name="Millares 2 2 2 2 2 4 2" xfId="2292" xr:uid="{45296B79-02F5-4E58-94A4-EC7F55099114}"/>
    <cellStyle name="Millares 2 2 2 2 2 4 3" xfId="1534" xr:uid="{72312A10-99DB-4DEA-995A-69C562BC8CC1}"/>
    <cellStyle name="Millares 2 2 2 2 2 5" xfId="555" xr:uid="{1506FE72-6184-4D6B-9A6F-D2D56BC82E42}"/>
    <cellStyle name="Millares 2 2 2 2 2 5 2" xfId="2093" xr:uid="{E13BB120-3827-4A3E-A53A-5FD4D0EC0B05}"/>
    <cellStyle name="Millares 2 2 2 2 2 5 3" xfId="1335" xr:uid="{C422A686-BE69-4769-8628-91815CCBC4FB}"/>
    <cellStyle name="Millares 2 2 2 2 2 6" xfId="2563" xr:uid="{BE1311D0-82CD-4EC2-A556-8E6A5E427CEE}"/>
    <cellStyle name="Millares 2 2 2 2 2 7" xfId="1805" xr:uid="{E1A8BA3A-5241-4987-9234-A97B7A761AA0}"/>
    <cellStyle name="Millares 2 2 2 2 2 8" xfId="1047" xr:uid="{0912FA58-0C85-4638-AFA8-069B6403B013}"/>
    <cellStyle name="Millares 2 2 2 2 3" xfId="412" xr:uid="{EF5B3F67-7DFA-4E98-9CD5-929D0159C106}"/>
    <cellStyle name="Millares 2 2 2 2 3 2" xfId="882" xr:uid="{85A69DD8-9080-4BA1-A5CF-B64B33A9F962}"/>
    <cellStyle name="Millares 2 2 2 2 3 2 2" xfId="2419" xr:uid="{7968E459-AE69-4014-A73C-0118316236D1}"/>
    <cellStyle name="Millares 2 2 2 2 3 2 3" xfId="1661" xr:uid="{B189008D-83FB-49B5-A4FE-4C209770188F}"/>
    <cellStyle name="Millares 2 2 2 2 3 3" xfId="605" xr:uid="{302B0E1F-79B3-4225-99DE-45FA608EFC6B}"/>
    <cellStyle name="Millares 2 2 2 2 3 3 2" xfId="2143" xr:uid="{D5482539-A52D-430A-A7D0-0E1E99619FF3}"/>
    <cellStyle name="Millares 2 2 2 2 3 3 3" xfId="1385" xr:uid="{E6E4C3BB-6DE5-4145-98AE-B66A806DF81F}"/>
    <cellStyle name="Millares 2 2 2 2 3 4" xfId="2708" xr:uid="{E9AE504B-85EF-49DF-A3DD-1BC4C528B25D}"/>
    <cellStyle name="Millares 2 2 2 2 3 5" xfId="1950" xr:uid="{41243C87-D947-486B-9AB1-D1C281F3F767}"/>
    <cellStyle name="Millares 2 2 2 2 3 6" xfId="1192" xr:uid="{E4E2166E-EF57-4A40-8799-390F5FFB3448}"/>
    <cellStyle name="Millares 2 2 2 2 4" xfId="311" xr:uid="{86AF1BC0-AB0C-40EC-8080-5650637A4010}"/>
    <cellStyle name="Millares 2 2 2 2 4 2" xfId="784" xr:uid="{7CFE51BD-E18A-45E7-A0DC-7DB806C6DE7D}"/>
    <cellStyle name="Millares 2 2 2 2 4 2 2" xfId="2322" xr:uid="{DB7972AA-5EF3-4386-B69F-C6B11758D73F}"/>
    <cellStyle name="Millares 2 2 2 2 4 2 3" xfId="1564" xr:uid="{289957D0-5326-4F9C-9BC8-1D562D4C313D}"/>
    <cellStyle name="Millares 2 2 2 2 4 3" xfId="2611" xr:uid="{F6764615-0A26-4A9A-8E8D-DC26D194B633}"/>
    <cellStyle name="Millares 2 2 2 2 4 4" xfId="1853" xr:uid="{896D55AE-9A99-4372-969B-BC26595CFC6F}"/>
    <cellStyle name="Millares 2 2 2 2 4 5" xfId="1095" xr:uid="{3831805F-11FD-46B4-BC0D-0FE4A8097B22}"/>
    <cellStyle name="Millares 2 2 2 2 5" xfId="706" xr:uid="{3176DF27-2653-4C34-8680-6171074DAC95}"/>
    <cellStyle name="Millares 2 2 2 2 5 2" xfId="2244" xr:uid="{828957E0-FEF8-43E3-B0F4-F991325D440F}"/>
    <cellStyle name="Millares 2 2 2 2 5 3" xfId="1486" xr:uid="{0EE7E7FB-73EB-487E-B805-0425DCFF4E6B}"/>
    <cellStyle name="Millares 2 2 2 2 6" xfId="507" xr:uid="{81A73FB3-2155-4094-867B-99861F604501}"/>
    <cellStyle name="Millares 2 2 2 2 6 2" xfId="2045" xr:uid="{22207F5D-606D-4EF6-9A51-3276B4C9FCA5}"/>
    <cellStyle name="Millares 2 2 2 2 6 3" xfId="1287" xr:uid="{CEC9AA5D-9131-4F5A-9FC8-4DCC14627026}"/>
    <cellStyle name="Millares 2 2 2 2 7" xfId="2515" xr:uid="{1128DF2F-1A6A-4203-B517-AA64BFD333D1}"/>
    <cellStyle name="Millares 2 2 2 2 8" xfId="1757" xr:uid="{A585027C-E53B-41D6-9FA5-A3FCD1353CB1}"/>
    <cellStyle name="Millares 2 2 2 2 9" xfId="978" xr:uid="{2BB0FD93-79B8-48A6-AEC0-B11BEE199C64}"/>
    <cellStyle name="Millares 2 2 2 3" xfId="230" xr:uid="{FFF4D7D6-0606-4A82-9DF4-61E69789A181}"/>
    <cellStyle name="Millares 2 2 2 3 2" xfId="430" xr:uid="{D7E01FD5-BBC3-4E7B-BA1C-5102DD365B79}"/>
    <cellStyle name="Millares 2 2 2 3 2 2" xfId="900" xr:uid="{92CB6507-8905-4D15-B159-67CC4DF80EF2}"/>
    <cellStyle name="Millares 2 2 2 3 2 2 2" xfId="2437" xr:uid="{C63D3BD7-FB91-4117-A840-EE28434CA470}"/>
    <cellStyle name="Millares 2 2 2 3 2 2 3" xfId="1679" xr:uid="{E6BFB325-6E28-46CB-8DD7-808A55FB70E8}"/>
    <cellStyle name="Millares 2 2 2 3 2 3" xfId="623" xr:uid="{3288C6BA-7EC2-43A8-BEC1-891FF281FFC3}"/>
    <cellStyle name="Millares 2 2 2 3 2 3 2" xfId="2161" xr:uid="{08C7E849-0576-4A09-B3ED-22156B60BEA0}"/>
    <cellStyle name="Millares 2 2 2 3 2 3 3" xfId="1403" xr:uid="{617BF1A3-7C48-46B2-9169-2FC52545834C}"/>
    <cellStyle name="Millares 2 2 2 3 2 4" xfId="2726" xr:uid="{E35C7BFA-2F17-4C8E-8E46-14F184E24BA8}"/>
    <cellStyle name="Millares 2 2 2 3 2 5" xfId="1968" xr:uid="{DB63D9B7-CCD2-430A-B3AE-2BEFCC47D3E9}"/>
    <cellStyle name="Millares 2 2 2 3 2 6" xfId="1210" xr:uid="{E6880702-CEF2-4E92-AE27-E857CE6C9645}"/>
    <cellStyle name="Millares 2 2 2 3 3" xfId="329" xr:uid="{10839B1D-F06F-4F47-A4BA-5BF9090CDD3B}"/>
    <cellStyle name="Millares 2 2 2 3 3 2" xfId="802" xr:uid="{B800146D-BE86-45FA-B141-7BDF4E4B6CE3}"/>
    <cellStyle name="Millares 2 2 2 3 3 2 2" xfId="2340" xr:uid="{9313FD78-FFFF-4CDB-9FCB-A30D6C5FF5A3}"/>
    <cellStyle name="Millares 2 2 2 3 3 2 3" xfId="1582" xr:uid="{46277DD2-E4E3-4A67-A0A6-F1709FBDBB56}"/>
    <cellStyle name="Millares 2 2 2 3 3 3" xfId="2629" xr:uid="{B67F4934-34AB-4AD8-B2E4-E67005C540D6}"/>
    <cellStyle name="Millares 2 2 2 3 3 4" xfId="1871" xr:uid="{C0F85D87-1700-4FCD-9861-07267E3AF90D}"/>
    <cellStyle name="Millares 2 2 2 3 3 5" xfId="1113" xr:uid="{1982801E-1511-415B-85C8-A9D63CC3DC97}"/>
    <cellStyle name="Millares 2 2 2 3 4" xfId="724" xr:uid="{DEF1D8CA-0DA7-44CF-9E1B-0075204D5352}"/>
    <cellStyle name="Millares 2 2 2 3 4 2" xfId="2262" xr:uid="{61EBD2EB-577C-41B9-A649-BACA3CA7A3D2}"/>
    <cellStyle name="Millares 2 2 2 3 4 3" xfId="1504" xr:uid="{ACCD2414-DA45-4454-82A5-1CA7D8978478}"/>
    <cellStyle name="Millares 2 2 2 3 5" xfId="525" xr:uid="{623D6A3C-FD85-4DDD-BAF4-315FFB20709A}"/>
    <cellStyle name="Millares 2 2 2 3 5 2" xfId="2063" xr:uid="{C33F6AF9-3578-421F-8CB1-0BFF000F6832}"/>
    <cellStyle name="Millares 2 2 2 3 5 3" xfId="1305" xr:uid="{B0529EAD-0872-4B45-A3D2-8C59DF95904C}"/>
    <cellStyle name="Millares 2 2 2 3 6" xfId="2533" xr:uid="{12113378-975B-4A9D-8887-EFCB7E1EF003}"/>
    <cellStyle name="Millares 2 2 2 3 7" xfId="1775" xr:uid="{9715CA54-24CD-4774-95D4-62D418E9199D}"/>
    <cellStyle name="Millares 2 2 2 3 8" xfId="1017" xr:uid="{8C397616-CEEF-46A3-98AD-1932DFCC70AF}"/>
    <cellStyle name="Millares 2 2 2 4" xfId="382" xr:uid="{D74F116E-A80F-452A-8A97-8AB4DA496FEE}"/>
    <cellStyle name="Millares 2 2 2 4 2" xfId="852" xr:uid="{F152F56F-EA8B-4AE6-91B2-FCBD89C0B24C}"/>
    <cellStyle name="Millares 2 2 2 4 2 2" xfId="2389" xr:uid="{D38BAFDD-3193-42C6-AF30-8C5E5EAB9114}"/>
    <cellStyle name="Millares 2 2 2 4 2 3" xfId="1631" xr:uid="{B411F317-0F47-4672-938A-8B5CAD2C7817}"/>
    <cellStyle name="Millares 2 2 2 4 3" xfId="575" xr:uid="{E3D0E54F-36BE-4195-97E1-A491BB1688DC}"/>
    <cellStyle name="Millares 2 2 2 4 3 2" xfId="2113" xr:uid="{C02E93B4-AB94-44A9-91B4-4BB19B41FAC3}"/>
    <cellStyle name="Millares 2 2 2 4 3 3" xfId="1355" xr:uid="{7E9BA451-9050-4FAC-9777-29D3218C6D39}"/>
    <cellStyle name="Millares 2 2 2 4 4" xfId="2678" xr:uid="{3F6E02EE-E897-43FD-B969-5A966DC9BF9C}"/>
    <cellStyle name="Millares 2 2 2 4 5" xfId="1920" xr:uid="{3DF08C12-C5F6-4B70-A773-BFE6BBCA7791}"/>
    <cellStyle name="Millares 2 2 2 4 6" xfId="1162" xr:uid="{CBB2B48E-7FB3-4526-AD49-6BBE154B9298}"/>
    <cellStyle name="Millares 2 2 2 5" xfId="281" xr:uid="{0B5001C1-EEF6-48F5-A827-F16FA3131551}"/>
    <cellStyle name="Millares 2 2 2 5 2" xfId="678" xr:uid="{5E11CDB5-1C1B-475F-AA7D-3FF4A6708B71}"/>
    <cellStyle name="Millares 2 2 2 5 2 2" xfId="2216" xr:uid="{832DF3DB-6FC4-42EC-8323-EDF020424698}"/>
    <cellStyle name="Millares 2 2 2 5 2 3" xfId="1458" xr:uid="{A476F7C8-750C-47CD-86AC-AEACB295B609}"/>
    <cellStyle name="Millares 2 2 2 5 3" xfId="2581" xr:uid="{30F635F2-99B7-43D7-A0DB-526CF1E6745B}"/>
    <cellStyle name="Millares 2 2 2 5 4" xfId="1823" xr:uid="{72E34D16-7FB3-4419-B5F7-5C0496A52012}"/>
    <cellStyle name="Millares 2 2 2 5 5" xfId="1065" xr:uid="{B815B70E-9A13-4382-8EE9-811F86BC3215}"/>
    <cellStyle name="Millares 2 2 2 6" xfId="477" xr:uid="{070D2F6D-35D1-46F7-A708-9A694051A4B3}"/>
    <cellStyle name="Millares 2 2 2 6 2" xfId="2015" xr:uid="{E446E34B-A96A-495A-9F6F-6054E0429EA7}"/>
    <cellStyle name="Millares 2 2 2 6 3" xfId="1257" xr:uid="{B31B3D99-823F-4420-89CA-E4193398CA42}"/>
    <cellStyle name="Millares 2 2 2 7" xfId="2485" xr:uid="{520FA729-3067-4CB2-B757-0D696D1921A2}"/>
    <cellStyle name="Millares 2 2 2 8" xfId="1727" xr:uid="{D0C27CC3-8C1B-49F1-8600-C46730FF920A}"/>
    <cellStyle name="Millares 2 2 2 9" xfId="948" xr:uid="{B18E423B-70A5-413F-89C0-813BD8807D17}"/>
    <cellStyle name="Millares 2 2 3" xfId="118" xr:uid="{584B8443-FAD3-4950-8FA8-B89C4A711B71}"/>
    <cellStyle name="Millares 2 2 3 2" xfId="143" xr:uid="{949E2899-7758-417B-A667-24F7EF8DF4B7}"/>
    <cellStyle name="Millares 2 2 3 2 2" xfId="253" xr:uid="{A5B27049-60DA-4EEE-8C3E-C7A697C30AAB}"/>
    <cellStyle name="Millares 2 2 3 2 2 2" xfId="453" xr:uid="{E0855A16-D2E3-44C4-AE63-FD4C62EAF456}"/>
    <cellStyle name="Millares 2 2 3 2 2 2 2" xfId="923" xr:uid="{2BF16E68-A9C4-4961-9F72-C16AD5C0FD0A}"/>
    <cellStyle name="Millares 2 2 3 2 2 2 2 2" xfId="2460" xr:uid="{286853AF-0C53-41AF-848E-F0ACB07A074B}"/>
    <cellStyle name="Millares 2 2 3 2 2 2 2 3" xfId="1702" xr:uid="{4BCE62DB-D7B0-401F-8A05-191037DC438D}"/>
    <cellStyle name="Millares 2 2 3 2 2 2 3" xfId="646" xr:uid="{ED4CDBDD-0B14-422D-B55D-3F46B93E37AE}"/>
    <cellStyle name="Millares 2 2 3 2 2 2 3 2" xfId="2184" xr:uid="{4223186B-BF06-4BBB-865F-1E693B0D9307}"/>
    <cellStyle name="Millares 2 2 3 2 2 2 3 3" xfId="1426" xr:uid="{D86F69F7-012B-49DE-9243-E4DFBDB26DBA}"/>
    <cellStyle name="Millares 2 2 3 2 2 2 4" xfId="2749" xr:uid="{5D565D4F-44BE-457C-BAC0-2271924974BD}"/>
    <cellStyle name="Millares 2 2 3 2 2 2 5" xfId="1991" xr:uid="{23A08B8B-0395-43CC-BCA2-D0CADBAF45F9}"/>
    <cellStyle name="Millares 2 2 3 2 2 2 6" xfId="1233" xr:uid="{E1A4C09F-2A7C-4FD1-BA91-FE4BF4A7154E}"/>
    <cellStyle name="Millares 2 2 3 2 2 3" xfId="352" xr:uid="{12B0965B-18B0-487E-B8CD-BD480AF1BEB3}"/>
    <cellStyle name="Millares 2 2 3 2 2 3 2" xfId="825" xr:uid="{9E677E45-7395-4574-9562-2AD4BE4F66E0}"/>
    <cellStyle name="Millares 2 2 3 2 2 3 2 2" xfId="2363" xr:uid="{C808978D-FAA3-48FF-977F-EFEAF5E0A6BA}"/>
    <cellStyle name="Millares 2 2 3 2 2 3 2 3" xfId="1605" xr:uid="{7931A42B-2CD5-4D95-82B3-BC1994976574}"/>
    <cellStyle name="Millares 2 2 3 2 2 3 3" xfId="2652" xr:uid="{5B01B17E-9944-4973-9A33-B2BADCE89B86}"/>
    <cellStyle name="Millares 2 2 3 2 2 3 4" xfId="1894" xr:uid="{5784DF3F-C054-4A1C-88DA-D9D0B41841CB}"/>
    <cellStyle name="Millares 2 2 3 2 2 3 5" xfId="1136" xr:uid="{B67F845C-70F1-49B0-8CE9-EBEDD6BF9ECC}"/>
    <cellStyle name="Millares 2 2 3 2 2 4" xfId="747" xr:uid="{A12F9026-3C2E-4F90-A0ED-450CE81D197E}"/>
    <cellStyle name="Millares 2 2 3 2 2 4 2" xfId="2285" xr:uid="{ED117836-0DB6-4E1B-832B-819AAEBE499C}"/>
    <cellStyle name="Millares 2 2 3 2 2 4 3" xfId="1527" xr:uid="{56D4111B-1443-474F-A606-C22CDED2441E}"/>
    <cellStyle name="Millares 2 2 3 2 2 5" xfId="548" xr:uid="{5D2C13CB-B259-4187-8F5B-D7CC89853316}"/>
    <cellStyle name="Millares 2 2 3 2 2 5 2" xfId="2086" xr:uid="{4376EE64-60CC-4668-AD26-7E4BDB471D3B}"/>
    <cellStyle name="Millares 2 2 3 2 2 5 3" xfId="1328" xr:uid="{199E54A1-0C65-49F3-998C-E93EFF23B827}"/>
    <cellStyle name="Millares 2 2 3 2 2 6" xfId="2556" xr:uid="{E34EA010-0FED-4098-B112-BD8521CEB3FF}"/>
    <cellStyle name="Millares 2 2 3 2 2 7" xfId="1798" xr:uid="{BE47674A-539F-41D9-9B75-ED9938DBF9AB}"/>
    <cellStyle name="Millares 2 2 3 2 2 8" xfId="1040" xr:uid="{30113EFE-55E0-460B-B1FF-E210F19D0A4A}"/>
    <cellStyle name="Millares 2 2 3 2 3" xfId="405" xr:uid="{D5BCBA0F-A6D0-438F-ADC6-63EEC4E367AC}"/>
    <cellStyle name="Millares 2 2 3 2 3 2" xfId="875" xr:uid="{65091FB7-8699-4BF0-9CAA-0198763F1C23}"/>
    <cellStyle name="Millares 2 2 3 2 3 2 2" xfId="2412" xr:uid="{DF470DF7-A9F9-4F43-BBBD-75A333D3D6ED}"/>
    <cellStyle name="Millares 2 2 3 2 3 2 3" xfId="1654" xr:uid="{89267AA8-AD8B-4239-8C4E-55DBCEFD1243}"/>
    <cellStyle name="Millares 2 2 3 2 3 3" xfId="598" xr:uid="{ECA1BD6D-6FD4-4481-8C1D-E4578FE77663}"/>
    <cellStyle name="Millares 2 2 3 2 3 3 2" xfId="2136" xr:uid="{C1F4BB51-21F5-47B9-B270-08F35071D198}"/>
    <cellStyle name="Millares 2 2 3 2 3 3 3" xfId="1378" xr:uid="{BC4BA0A8-7604-4850-AA7B-F152AF0B1057}"/>
    <cellStyle name="Millares 2 2 3 2 3 4" xfId="2701" xr:uid="{743BDD3F-1F9E-4000-98E4-4716EAF70409}"/>
    <cellStyle name="Millares 2 2 3 2 3 5" xfId="1943" xr:uid="{21BE3CC0-1234-4B50-AF85-942A5385067D}"/>
    <cellStyle name="Millares 2 2 3 2 3 6" xfId="1185" xr:uid="{44E36C26-60E3-44E1-BE6A-B1AA676B01AF}"/>
    <cellStyle name="Millares 2 2 3 2 4" xfId="304" xr:uid="{67992E36-4B1D-4737-A032-0F636BC1C623}"/>
    <cellStyle name="Millares 2 2 3 2 4 2" xfId="777" xr:uid="{B042AF15-C0AF-4B23-AB63-718033F771FF}"/>
    <cellStyle name="Millares 2 2 3 2 4 2 2" xfId="2315" xr:uid="{89D42FE1-77AD-4904-BDF6-60434DE21370}"/>
    <cellStyle name="Millares 2 2 3 2 4 2 3" xfId="1557" xr:uid="{8B21DEFD-4F59-4D5F-BBF3-011F587319C0}"/>
    <cellStyle name="Millares 2 2 3 2 4 3" xfId="2604" xr:uid="{04A74ECB-04B8-4BF6-B26F-E0E0365E956A}"/>
    <cellStyle name="Millares 2 2 3 2 4 4" xfId="1846" xr:uid="{77AD1FAC-AF00-49F9-A94C-E6F696838500}"/>
    <cellStyle name="Millares 2 2 3 2 4 5" xfId="1088" xr:uid="{D681D686-A757-4507-A4EC-D4073F66933B}"/>
    <cellStyle name="Millares 2 2 3 2 5" xfId="699" xr:uid="{D845D887-F8F2-46E5-992B-BC0718C5E2E4}"/>
    <cellStyle name="Millares 2 2 3 2 5 2" xfId="2237" xr:uid="{B676D6F3-BC93-45ED-8BD8-B55CA8B7A47A}"/>
    <cellStyle name="Millares 2 2 3 2 5 3" xfId="1479" xr:uid="{D0D25CC9-FBCD-4948-B26D-C2D0A657A8F2}"/>
    <cellStyle name="Millares 2 2 3 2 6" xfId="500" xr:uid="{66665AF3-E199-4E99-BBC6-25A92C7DDA84}"/>
    <cellStyle name="Millares 2 2 3 2 6 2" xfId="2038" xr:uid="{E4331846-65EC-42A9-B75D-E87BAD820A80}"/>
    <cellStyle name="Millares 2 2 3 2 6 3" xfId="1280" xr:uid="{AF0CF3C7-D84E-450C-9144-EBD861BCABE2}"/>
    <cellStyle name="Millares 2 2 3 2 7" xfId="2508" xr:uid="{BCACEF9D-BF3D-4A3E-9378-DE2647FC4DBC}"/>
    <cellStyle name="Millares 2 2 3 2 8" xfId="1750" xr:uid="{A825BA7D-E274-4E6A-B1B9-88DC4DFBFCCB}"/>
    <cellStyle name="Millares 2 2 3 2 9" xfId="971" xr:uid="{DE647424-73FE-4E27-9852-072EDF1C6035}"/>
    <cellStyle name="Millares 2 2 3 3" xfId="237" xr:uid="{2E2ED1A8-3C4B-4938-BE35-480AA668D66E}"/>
    <cellStyle name="Millares 2 2 3 3 2" xfId="437" xr:uid="{7AC3FDBC-B67A-4C83-8979-1BB130AE5C7F}"/>
    <cellStyle name="Millares 2 2 3 3 2 2" xfId="907" xr:uid="{88C77128-19DD-42BB-96B5-73C3AB463842}"/>
    <cellStyle name="Millares 2 2 3 3 2 2 2" xfId="2444" xr:uid="{08052EEF-6DB6-4D88-84E1-2296CD0416CE}"/>
    <cellStyle name="Millares 2 2 3 3 2 2 3" xfId="1686" xr:uid="{EF70D0B1-D348-44C9-9AA2-CAD240BCE8CA}"/>
    <cellStyle name="Millares 2 2 3 3 2 3" xfId="630" xr:uid="{EAA711CE-8DA5-477E-8EDC-5F66AD590018}"/>
    <cellStyle name="Millares 2 2 3 3 2 3 2" xfId="2168" xr:uid="{70D72319-6D4C-4C61-B082-961FBEF0D528}"/>
    <cellStyle name="Millares 2 2 3 3 2 3 3" xfId="1410" xr:uid="{E44A96ED-4359-4830-8306-7DFF2325F305}"/>
    <cellStyle name="Millares 2 2 3 3 2 4" xfId="2733" xr:uid="{A4CD9018-34EC-4C2C-B39B-20CB6CAE55C0}"/>
    <cellStyle name="Millares 2 2 3 3 2 5" xfId="1975" xr:uid="{3ED65E81-E046-48AD-913A-32193605F312}"/>
    <cellStyle name="Millares 2 2 3 3 2 6" xfId="1217" xr:uid="{2898A222-16EA-495C-B243-27E89D11B4E2}"/>
    <cellStyle name="Millares 2 2 3 3 3" xfId="336" xr:uid="{5BBFCA46-A90F-472D-8EF0-6FB67C0304B7}"/>
    <cellStyle name="Millares 2 2 3 3 3 2" xfId="809" xr:uid="{18D381ED-BCAF-4EFC-9BAB-3369E37A2826}"/>
    <cellStyle name="Millares 2 2 3 3 3 2 2" xfId="2347" xr:uid="{DFC3A577-F2E8-4A76-9752-04397923EFC9}"/>
    <cellStyle name="Millares 2 2 3 3 3 2 3" xfId="1589" xr:uid="{8D2ABFEF-DF88-47BC-96DA-9F91352548EA}"/>
    <cellStyle name="Millares 2 2 3 3 3 3" xfId="2636" xr:uid="{AF50D6C0-4D60-436F-9591-6DFD78224C10}"/>
    <cellStyle name="Millares 2 2 3 3 3 4" xfId="1878" xr:uid="{86FA7801-0E65-4E10-A030-00397C4999FC}"/>
    <cellStyle name="Millares 2 2 3 3 3 5" xfId="1120" xr:uid="{432C56E4-E0F9-4FCB-A425-660947513F8E}"/>
    <cellStyle name="Millares 2 2 3 3 4" xfId="731" xr:uid="{2ABB46F0-9B67-4EB4-9DBB-6EE1F56ABE43}"/>
    <cellStyle name="Millares 2 2 3 3 4 2" xfId="2269" xr:uid="{F89F3595-C4C6-4F2E-8A5D-BD07E6B38CB5}"/>
    <cellStyle name="Millares 2 2 3 3 4 3" xfId="1511" xr:uid="{EC3C646A-C111-4B7E-9BEE-5A2F407B7946}"/>
    <cellStyle name="Millares 2 2 3 3 5" xfId="532" xr:uid="{B6B75D1C-7F7E-40BB-98DF-AEB9279D7581}"/>
    <cellStyle name="Millares 2 2 3 3 5 2" xfId="2070" xr:uid="{EDA63C3F-8FEA-42E0-8D22-146BE178BF54}"/>
    <cellStyle name="Millares 2 2 3 3 5 3" xfId="1312" xr:uid="{143FFF19-1E7F-4DEB-A837-2DA26DD8DB9A}"/>
    <cellStyle name="Millares 2 2 3 3 6" xfId="2540" xr:uid="{6C64654E-4B55-4146-BA8D-53822F55B526}"/>
    <cellStyle name="Millares 2 2 3 3 7" xfId="1782" xr:uid="{40680599-9701-4A84-B774-6F46F1B8F102}"/>
    <cellStyle name="Millares 2 2 3 3 8" xfId="1024" xr:uid="{52D6E387-9B06-44E0-91E8-9717C40CB474}"/>
    <cellStyle name="Millares 2 2 3 4" xfId="389" xr:uid="{B3764D30-5272-4EB3-A5CC-5E68BAB7D9C2}"/>
    <cellStyle name="Millares 2 2 3 4 2" xfId="859" xr:uid="{6DEAFA37-139B-461A-B7C5-FE9724B536B8}"/>
    <cellStyle name="Millares 2 2 3 4 2 2" xfId="2396" xr:uid="{0001428D-CA55-4C6F-9F36-024A63CF60B5}"/>
    <cellStyle name="Millares 2 2 3 4 2 3" xfId="1638" xr:uid="{B9BCF12E-D229-45D1-A9D1-A1633CC445A9}"/>
    <cellStyle name="Millares 2 2 3 4 3" xfId="582" xr:uid="{0001E303-F78F-44FF-B4F2-65019EB3FAE2}"/>
    <cellStyle name="Millares 2 2 3 4 3 2" xfId="2120" xr:uid="{8826ED51-651F-45FB-807C-AAE3EB2A53D2}"/>
    <cellStyle name="Millares 2 2 3 4 3 3" xfId="1362" xr:uid="{BE3CD9FD-17EA-4F94-945E-AEA72646B6DB}"/>
    <cellStyle name="Millares 2 2 3 4 4" xfId="2685" xr:uid="{69B0924C-B496-492F-BA4F-73F238B321EF}"/>
    <cellStyle name="Millares 2 2 3 4 5" xfId="1927" xr:uid="{B7C4824C-7748-444A-BD94-DEC81A104926}"/>
    <cellStyle name="Millares 2 2 3 4 6" xfId="1169" xr:uid="{F10D11BC-6A9B-4351-805D-52B262D012A2}"/>
    <cellStyle name="Millares 2 2 3 5" xfId="288" xr:uid="{F0023370-529A-4D3D-AA4B-0DF9DCD4F5E1}"/>
    <cellStyle name="Millares 2 2 3 5 2" xfId="671" xr:uid="{96DF951B-5CAF-4055-86C6-820D06F22B1C}"/>
    <cellStyle name="Millares 2 2 3 5 2 2" xfId="2209" xr:uid="{FA82964B-5A1E-4F6B-9E11-B70AABE4AB32}"/>
    <cellStyle name="Millares 2 2 3 5 2 3" xfId="1451" xr:uid="{7C1C4D9C-7FD5-4804-B4CB-5C14BEDEEC71}"/>
    <cellStyle name="Millares 2 2 3 5 3" xfId="2588" xr:uid="{D9DBC12F-06AC-450E-B88E-2CEEB420E25D}"/>
    <cellStyle name="Millares 2 2 3 5 4" xfId="1830" xr:uid="{F75042DC-3A0B-4371-A5DF-295AD1BBACAB}"/>
    <cellStyle name="Millares 2 2 3 5 5" xfId="1072" xr:uid="{50547F34-3B0B-4417-9527-207C051984E6}"/>
    <cellStyle name="Millares 2 2 3 6" xfId="484" xr:uid="{8354F7FB-DAF6-4B10-9033-7CB971AE25DC}"/>
    <cellStyle name="Millares 2 2 3 6 2" xfId="2022" xr:uid="{A28506FF-A6E7-43F6-80AC-D1649B37BEA3}"/>
    <cellStyle name="Millares 2 2 3 6 3" xfId="1264" xr:uid="{AD735536-E617-4F2B-966E-37291B3FDAC5}"/>
    <cellStyle name="Millares 2 2 3 7" xfId="2492" xr:uid="{9EF01B63-F3DE-4411-9799-08B609E9ACB2}"/>
    <cellStyle name="Millares 2 2 3 8" xfId="1734" xr:uid="{760D3C67-24EA-4DD6-9D3C-939791FA6B13}"/>
    <cellStyle name="Millares 2 2 3 9" xfId="955" xr:uid="{69E91EA8-64B1-4CA3-B655-4287BEA1F793}"/>
    <cellStyle name="Millares 2 2 4" xfId="131" xr:uid="{CADE7B23-4790-47FD-B36A-12507927A62A}"/>
    <cellStyle name="Millares 2 2 5" xfId="136" xr:uid="{D98EBC45-8922-494A-8938-78F5C48C2402}"/>
    <cellStyle name="Millares 2 2 5 2" xfId="246" xr:uid="{49BB2706-5524-4BBD-A6C7-9F92B0614506}"/>
    <cellStyle name="Millares 2 2 5 2 2" xfId="446" xr:uid="{2422DBE3-69BA-4827-A0FF-A6D64755EF84}"/>
    <cellStyle name="Millares 2 2 5 2 2 2" xfId="916" xr:uid="{8F44E420-6D0F-4B61-9906-9421666AFDDD}"/>
    <cellStyle name="Millares 2 2 5 2 2 2 2" xfId="2453" xr:uid="{97CD64AF-FFF7-44F0-96A7-F7349FABAEC4}"/>
    <cellStyle name="Millares 2 2 5 2 2 2 3" xfId="1695" xr:uid="{BCD14A51-DAB2-4875-8794-DF64511DBBD5}"/>
    <cellStyle name="Millares 2 2 5 2 2 3" xfId="639" xr:uid="{59BC3F53-7218-4FE9-947A-A3BD8243A129}"/>
    <cellStyle name="Millares 2 2 5 2 2 3 2" xfId="2177" xr:uid="{D2FF850F-8501-4B4B-A98A-240324692F1B}"/>
    <cellStyle name="Millares 2 2 5 2 2 3 3" xfId="1419" xr:uid="{06E58C9A-01EF-4F6A-83B7-ACFE45EC88A6}"/>
    <cellStyle name="Millares 2 2 5 2 2 4" xfId="2742" xr:uid="{434E9CE1-77E2-4DE0-9C5A-5999B2E0EC67}"/>
    <cellStyle name="Millares 2 2 5 2 2 5" xfId="1984" xr:uid="{F1B5B624-D280-4B01-826F-6570737DCA80}"/>
    <cellStyle name="Millares 2 2 5 2 2 6" xfId="1226" xr:uid="{88ACE78D-B03C-419A-BE04-1BD6230ABF1B}"/>
    <cellStyle name="Millares 2 2 5 2 3" xfId="345" xr:uid="{BEDC7D34-C137-473B-BFF9-74B3574822F8}"/>
    <cellStyle name="Millares 2 2 5 2 3 2" xfId="818" xr:uid="{7A19A23C-78D4-4541-97FD-79DF776413F4}"/>
    <cellStyle name="Millares 2 2 5 2 3 2 2" xfId="2356" xr:uid="{3B462FE4-DAD2-4ACB-9C33-869495898902}"/>
    <cellStyle name="Millares 2 2 5 2 3 2 3" xfId="1598" xr:uid="{D3843A44-9990-4F21-9C8F-9F9E5862E4B1}"/>
    <cellStyle name="Millares 2 2 5 2 3 3" xfId="2645" xr:uid="{B5A84B19-BAE7-465E-8624-57D55733D5D7}"/>
    <cellStyle name="Millares 2 2 5 2 3 4" xfId="1887" xr:uid="{374555FD-B13E-4EF5-B2B3-E81DC72BBBE0}"/>
    <cellStyle name="Millares 2 2 5 2 3 5" xfId="1129" xr:uid="{3C9A7F49-E6A3-42EB-BDF1-30748C082B66}"/>
    <cellStyle name="Millares 2 2 5 2 4" xfId="740" xr:uid="{39BF50D6-F1DE-4E52-A1FB-432D8E3F912E}"/>
    <cellStyle name="Millares 2 2 5 2 4 2" xfId="2278" xr:uid="{28AA2B79-242A-4E10-AE69-32E8FD1C9356}"/>
    <cellStyle name="Millares 2 2 5 2 4 3" xfId="1520" xr:uid="{8379EB14-EF32-4667-91CB-B1D254CD4930}"/>
    <cellStyle name="Millares 2 2 5 2 5" xfId="541" xr:uid="{6C3A5203-20AF-405A-AAA6-4389BF87323C}"/>
    <cellStyle name="Millares 2 2 5 2 5 2" xfId="2079" xr:uid="{2BD6C6A4-D69C-4167-BF18-D26BE44A9841}"/>
    <cellStyle name="Millares 2 2 5 2 5 3" xfId="1321" xr:uid="{A80E3936-7702-4E88-B535-264C8C95D615}"/>
    <cellStyle name="Millares 2 2 5 2 6" xfId="2549" xr:uid="{4B80B3E6-2E3D-47FF-9807-2CDABE1C892C}"/>
    <cellStyle name="Millares 2 2 5 2 7" xfId="1791" xr:uid="{4A9D96B8-6086-4E77-8B8F-38E63CC8492A}"/>
    <cellStyle name="Millares 2 2 5 2 8" xfId="1033" xr:uid="{343E2356-BC82-40D7-B65A-389AC47E85E0}"/>
    <cellStyle name="Millares 2 2 5 3" xfId="398" xr:uid="{ECC32252-B22B-4882-B11A-6774C40AD8BA}"/>
    <cellStyle name="Millares 2 2 5 3 2" xfId="868" xr:uid="{DEE15A8A-9B25-4192-A4C0-DB8D2C81DB92}"/>
    <cellStyle name="Millares 2 2 5 3 2 2" xfId="2405" xr:uid="{0506157E-B089-412D-AD92-908CB84C75F9}"/>
    <cellStyle name="Millares 2 2 5 3 2 3" xfId="1647" xr:uid="{8C7154B7-0832-4694-BB41-0861EA905334}"/>
    <cellStyle name="Millares 2 2 5 3 3" xfId="591" xr:uid="{7F013504-3D1C-4595-96AC-6754F209353A}"/>
    <cellStyle name="Millares 2 2 5 3 3 2" xfId="2129" xr:uid="{64223ABA-B8E1-4458-A3AE-57594B8A3AB6}"/>
    <cellStyle name="Millares 2 2 5 3 3 3" xfId="1371" xr:uid="{2C4085CD-D856-47D7-9F19-9590672E4C40}"/>
    <cellStyle name="Millares 2 2 5 3 4" xfId="2694" xr:uid="{8742C757-7DBA-466F-ABC0-ACDB90F5774D}"/>
    <cellStyle name="Millares 2 2 5 3 5" xfId="1936" xr:uid="{16753BC5-BF43-4305-B3A4-B064723DF22C}"/>
    <cellStyle name="Millares 2 2 5 3 6" xfId="1178" xr:uid="{35096E3B-8EB6-4C28-BB84-9D501D7DA5EE}"/>
    <cellStyle name="Millares 2 2 5 4" xfId="297" xr:uid="{0E9D3D1F-03BB-44A6-BF28-6D4CD96D0CA2}"/>
    <cellStyle name="Millares 2 2 5 4 2" xfId="770" xr:uid="{EAF5F919-5442-4B73-ABF8-2FA004DC6E1C}"/>
    <cellStyle name="Millares 2 2 5 4 2 2" xfId="2308" xr:uid="{F5545390-4CD1-42B5-A1B1-C9732A4412DC}"/>
    <cellStyle name="Millares 2 2 5 4 2 3" xfId="1550" xr:uid="{568FF6A0-2363-4CBE-852F-6A5298A8EC7A}"/>
    <cellStyle name="Millares 2 2 5 4 3" xfId="2597" xr:uid="{4DE3F5E4-A67D-4533-8220-D7D0489B9A7C}"/>
    <cellStyle name="Millares 2 2 5 4 4" xfId="1839" xr:uid="{AA83BE7A-8EBA-42B8-AEAD-82FBF97C3D17}"/>
    <cellStyle name="Millares 2 2 5 4 5" xfId="1081" xr:uid="{944D5FCC-E127-4328-B815-AB655107DC2C}"/>
    <cellStyle name="Millares 2 2 5 5" xfId="692" xr:uid="{7A792819-CDA9-4480-9CB3-4F7C7F16BCC9}"/>
    <cellStyle name="Millares 2 2 5 5 2" xfId="2230" xr:uid="{DCEDF4AE-260F-4C82-BBC5-A5E87311A2D6}"/>
    <cellStyle name="Millares 2 2 5 5 3" xfId="1472" xr:uid="{340585D7-88A4-47BA-8C54-276FED457610}"/>
    <cellStyle name="Millares 2 2 5 6" xfId="493" xr:uid="{8E598757-CF1D-442D-9DB5-5782BBAAE02B}"/>
    <cellStyle name="Millares 2 2 5 6 2" xfId="2031" xr:uid="{22FBA47D-B826-4795-86E6-D173354BE2B8}"/>
    <cellStyle name="Millares 2 2 5 6 3" xfId="1273" xr:uid="{AB7905AF-C8EE-45AB-B1F7-BB537BC8B25F}"/>
    <cellStyle name="Millares 2 2 5 7" xfId="2501" xr:uid="{7D4330FD-62AF-4459-B0A1-474D86ADB258}"/>
    <cellStyle name="Millares 2 2 5 8" xfId="1743" xr:uid="{0A1D2BCB-50BC-4D28-9A4A-54A596402E52}"/>
    <cellStyle name="Millares 2 2 5 9" xfId="964" xr:uid="{9946BE18-ED1E-4BBF-AEE8-69DA823DA730}"/>
    <cellStyle name="Millares 2 2 6" xfId="221" xr:uid="{BE366E47-1469-44F1-A067-95F5BA55E7CC}"/>
    <cellStyle name="Millares 2 2 6 2" xfId="423" xr:uid="{26C1F6BB-E75F-4EC7-A101-17467E6722FA}"/>
    <cellStyle name="Millares 2 2 6 2 2" xfId="893" xr:uid="{76B143C7-A8E8-49EA-9DF0-0091FD60865E}"/>
    <cellStyle name="Millares 2 2 6 2 2 2" xfId="2430" xr:uid="{EEA8305D-F59D-4C9D-964D-FB9B15CCE065}"/>
    <cellStyle name="Millares 2 2 6 2 2 3" xfId="1672" xr:uid="{B4C08498-CCFA-4AF9-B460-A9E1F386E0CE}"/>
    <cellStyle name="Millares 2 2 6 2 3" xfId="616" xr:uid="{653D9BF6-1142-4482-BB96-405FBE927681}"/>
    <cellStyle name="Millares 2 2 6 2 3 2" xfId="2154" xr:uid="{E696898E-043A-45F0-A2E0-D7391D124427}"/>
    <cellStyle name="Millares 2 2 6 2 3 3" xfId="1396" xr:uid="{A90F2C83-078A-462C-BBD5-17FF161242C9}"/>
    <cellStyle name="Millares 2 2 6 2 4" xfId="2719" xr:uid="{8DBB0F9F-AD5E-4941-B8B2-410E89BFBF71}"/>
    <cellStyle name="Millares 2 2 6 2 5" xfId="1961" xr:uid="{971B0525-FD5B-4227-BAD2-DF2D61718950}"/>
    <cellStyle name="Millares 2 2 6 2 6" xfId="1203" xr:uid="{8980AC22-5124-40A3-A8F6-8B87BED0876A}"/>
    <cellStyle name="Millares 2 2 6 3" xfId="322" xr:uid="{BCC70F97-6AAC-4A2C-A8D9-9738ACA0257C}"/>
    <cellStyle name="Millares 2 2 6 3 2" xfId="795" xr:uid="{A56E7330-B1F0-4AE7-A2A7-E5D1155CB993}"/>
    <cellStyle name="Millares 2 2 6 3 2 2" xfId="2333" xr:uid="{EF3F1568-D011-4D9F-9A92-E71855791A07}"/>
    <cellStyle name="Millares 2 2 6 3 2 3" xfId="1575" xr:uid="{95E63937-BBDF-41F1-B4CE-C8D077613C72}"/>
    <cellStyle name="Millares 2 2 6 3 3" xfId="2622" xr:uid="{1589A988-EBF7-40EE-BA90-BE89D0C68CFC}"/>
    <cellStyle name="Millares 2 2 6 3 4" xfId="1864" xr:uid="{975A2349-1EEF-48B0-8D3C-F8F9E0C6058B}"/>
    <cellStyle name="Millares 2 2 6 3 5" xfId="1106" xr:uid="{45109A03-EEA0-470E-84C2-5CBB7109CD4C}"/>
    <cellStyle name="Millares 2 2 6 4" xfId="717" xr:uid="{C5316720-CDD9-4D65-882E-C0136F69BFF0}"/>
    <cellStyle name="Millares 2 2 6 4 2" xfId="2255" xr:uid="{2A63EA0D-8D12-4664-A410-B501270A35E9}"/>
    <cellStyle name="Millares 2 2 6 4 3" xfId="1497" xr:uid="{08990562-CA90-46F3-888D-B88D677DB38D}"/>
    <cellStyle name="Millares 2 2 6 5" xfId="518" xr:uid="{84E8E5B0-4866-4CF7-A255-97CC0856A41D}"/>
    <cellStyle name="Millares 2 2 6 5 2" xfId="2056" xr:uid="{B8EBF82F-7211-44EB-9956-83CA50E802BA}"/>
    <cellStyle name="Millares 2 2 6 5 3" xfId="1298" xr:uid="{1732EFE7-D2BF-4EFF-BF4C-73990F1165B8}"/>
    <cellStyle name="Millares 2 2 6 6" xfId="2526" xr:uid="{139ECB3E-BF2E-4748-B7C4-E4C3B0830F8D}"/>
    <cellStyle name="Millares 2 2 6 7" xfId="1768" xr:uid="{72DCC7BF-E5F9-410F-81B0-3259F2C5ABB0}"/>
    <cellStyle name="Millares 2 2 6 8" xfId="1010" xr:uid="{3DB056D3-A9BC-4461-B4FA-AE8E3B9D8740}"/>
    <cellStyle name="Millares 2 2 7" xfId="375" xr:uid="{05D1D7AC-90DA-428F-8AFA-610E627EC048}"/>
    <cellStyle name="Millares 2 2 7 2" xfId="845" xr:uid="{F72DB65A-46F3-40D6-9208-AE06E862AD6B}"/>
    <cellStyle name="Millares 2 2 7 2 2" xfId="2382" xr:uid="{B19EDD67-9D94-491D-9FD9-85AAC68D193D}"/>
    <cellStyle name="Millares 2 2 7 2 3" xfId="1624" xr:uid="{2F7DC8D6-B8D6-47DA-8439-183AFAC8DBB7}"/>
    <cellStyle name="Millares 2 2 7 3" xfId="568" xr:uid="{AFDE1CBA-9336-4B5E-9D45-CB1BE504242D}"/>
    <cellStyle name="Millares 2 2 7 3 2" xfId="2106" xr:uid="{B8D50AF7-8391-4C2C-A2FB-91AC8BC5001A}"/>
    <cellStyle name="Millares 2 2 7 3 3" xfId="1348" xr:uid="{E20E4841-D2AC-4C4B-8381-7F46289BF1E9}"/>
    <cellStyle name="Millares 2 2 7 4" xfId="2671" xr:uid="{A42CC649-EACD-4CAB-9E31-775DA334D29D}"/>
    <cellStyle name="Millares 2 2 7 5" xfId="1913" xr:uid="{86DBA77F-A77E-4FEA-B093-E95438C0C4A9}"/>
    <cellStyle name="Millares 2 2 7 6" xfId="1155" xr:uid="{AF217B18-08D9-4A27-8CA3-16A6A55E7811}"/>
    <cellStyle name="Millares 2 2 8" xfId="274" xr:uid="{3649BAF5-7D6F-4683-B972-EE4439D3FE7F}"/>
    <cellStyle name="Millares 2 2 8 2" xfId="664" xr:uid="{F763D3B0-0F4E-4194-8CF6-FBBB39FC6BC2}"/>
    <cellStyle name="Millares 2 2 8 2 2" xfId="2202" xr:uid="{347D5550-C3AB-4782-AD60-B096794FBBA9}"/>
    <cellStyle name="Millares 2 2 8 2 3" xfId="1444" xr:uid="{7A3B3F98-602E-43E7-8238-7E62D8143136}"/>
    <cellStyle name="Millares 2 2 8 3" xfId="2574" xr:uid="{42341121-B70A-4A92-B580-50B462A7A24F}"/>
    <cellStyle name="Millares 2 2 8 4" xfId="1816" xr:uid="{139621C7-0A8B-4A3A-969E-299A1CD6C879}"/>
    <cellStyle name="Millares 2 2 8 5" xfId="1058" xr:uid="{AEA96F3A-09F7-4888-96EC-9693528243D1}"/>
    <cellStyle name="Millares 2 2 9" xfId="470" xr:uid="{57F24E0F-45C7-4AC4-A64E-7C782A81DF3C}"/>
    <cellStyle name="Millares 2 2 9 2" xfId="2008" xr:uid="{FFCBC99F-CE22-45BD-BB46-3064B2E88D31}"/>
    <cellStyle name="Millares 2 2 9 3" xfId="1250" xr:uid="{110B9155-0FC1-45B2-B758-AB6A485171D0}"/>
    <cellStyle name="Millares 2 3" xfId="95" xr:uid="{6E0819A5-8514-45E8-A165-C50B574B9490}"/>
    <cellStyle name="Millares 2 3 2" xfId="147" xr:uid="{E842240E-3B79-47FE-95EC-0D4B776A8CAB}"/>
    <cellStyle name="Millares 2 3 2 2" xfId="257" xr:uid="{8B57D886-5BF1-494E-BBB1-683E11DB6CCF}"/>
    <cellStyle name="Millares 2 3 2 2 2" xfId="457" xr:uid="{0685568D-A31C-4DEA-8096-E0E2ABA04F4D}"/>
    <cellStyle name="Millares 2 3 2 2 2 2" xfId="927" xr:uid="{4E8820F8-9312-4836-842E-8330C6BF5C53}"/>
    <cellStyle name="Millares 2 3 2 2 2 2 2" xfId="2464" xr:uid="{704D11DE-0318-4D50-81AF-23B9CB82E10F}"/>
    <cellStyle name="Millares 2 3 2 2 2 2 3" xfId="1706" xr:uid="{603A18D7-D2ED-46CD-A012-E26461FBB18D}"/>
    <cellStyle name="Millares 2 3 2 2 2 3" xfId="650" xr:uid="{45A800BD-06DF-4BCB-B313-318AF9FCF936}"/>
    <cellStyle name="Millares 2 3 2 2 2 3 2" xfId="2188" xr:uid="{39183996-3D79-4FFF-9D85-B0B1E7D00DF5}"/>
    <cellStyle name="Millares 2 3 2 2 2 3 3" xfId="1430" xr:uid="{B16207A4-0207-4A81-9387-F6BC5C36BD5D}"/>
    <cellStyle name="Millares 2 3 2 2 2 4" xfId="2753" xr:uid="{CBBCACDC-4FAC-4012-A051-F95C54780536}"/>
    <cellStyle name="Millares 2 3 2 2 2 5" xfId="1995" xr:uid="{A6EC23DC-28E6-45BB-AB6D-DCD9FF5305CA}"/>
    <cellStyle name="Millares 2 3 2 2 2 6" xfId="1237" xr:uid="{3806512D-5C47-40DA-AE37-B44D2E0E080E}"/>
    <cellStyle name="Millares 2 3 2 2 3" xfId="356" xr:uid="{7341E958-95B7-4ADF-9BB5-F10078006E55}"/>
    <cellStyle name="Millares 2 3 2 2 3 2" xfId="829" xr:uid="{BE6F0A04-9234-4195-BD37-2F82318C3B9A}"/>
    <cellStyle name="Millares 2 3 2 2 3 2 2" xfId="2367" xr:uid="{721F1149-C274-4AD1-872E-ADE674682BEC}"/>
    <cellStyle name="Millares 2 3 2 2 3 2 3" xfId="1609" xr:uid="{44478953-E0E3-4881-B348-F5C12B48A19A}"/>
    <cellStyle name="Millares 2 3 2 2 3 3" xfId="2656" xr:uid="{DAC2E080-9196-44ED-905D-908D4AC69F8F}"/>
    <cellStyle name="Millares 2 3 2 2 3 4" xfId="1898" xr:uid="{FF99EAAC-96A5-4E69-A23F-8D3B41721B64}"/>
    <cellStyle name="Millares 2 3 2 2 3 5" xfId="1140" xr:uid="{61B26B05-0E6F-46A6-8A1B-649017158EFD}"/>
    <cellStyle name="Millares 2 3 2 2 4" xfId="751" xr:uid="{3CE394C0-6DD6-454F-A1A6-A173A0A658E8}"/>
    <cellStyle name="Millares 2 3 2 2 4 2" xfId="2289" xr:uid="{E984669F-2498-4CD1-B5DF-71AFDFD7ECB4}"/>
    <cellStyle name="Millares 2 3 2 2 4 3" xfId="1531" xr:uid="{7F1C27EA-AC62-4CA1-A8C0-40E2DE59AC8F}"/>
    <cellStyle name="Millares 2 3 2 2 5" xfId="552" xr:uid="{FE164B33-5F94-4016-A5BE-303F41A1AAC4}"/>
    <cellStyle name="Millares 2 3 2 2 5 2" xfId="2090" xr:uid="{5FC6A4A0-259F-4D56-8D96-17E3B8559018}"/>
    <cellStyle name="Millares 2 3 2 2 5 3" xfId="1332" xr:uid="{B4F9E9F6-A7CE-4ACC-BCAD-F046F4B6974A}"/>
    <cellStyle name="Millares 2 3 2 2 6" xfId="2560" xr:uid="{1BB58664-6E8B-4C78-8A3F-776B42518670}"/>
    <cellStyle name="Millares 2 3 2 2 7" xfId="1802" xr:uid="{5729EFD2-1D38-4092-BABC-479977353B3C}"/>
    <cellStyle name="Millares 2 3 2 2 8" xfId="1044" xr:uid="{9A26D3C0-69E2-4752-9CBE-3486CBAFBD1C}"/>
    <cellStyle name="Millares 2 3 2 3" xfId="409" xr:uid="{FB650319-DFFB-47AB-8DA0-EB41030CA120}"/>
    <cellStyle name="Millares 2 3 2 3 2" xfId="879" xr:uid="{38E72BEF-3C0D-403D-B0E9-84B5948CFE81}"/>
    <cellStyle name="Millares 2 3 2 3 2 2" xfId="2416" xr:uid="{1DA2C9B5-9F19-48B2-86D4-949C15B93787}"/>
    <cellStyle name="Millares 2 3 2 3 2 3" xfId="1658" xr:uid="{D80A3650-98BD-4B25-847B-C4379DD303AF}"/>
    <cellStyle name="Millares 2 3 2 3 3" xfId="602" xr:uid="{0FFA2B7A-B2F8-46A0-9580-1302D6558B91}"/>
    <cellStyle name="Millares 2 3 2 3 3 2" xfId="2140" xr:uid="{1FCD26BF-CBBF-4362-A2CF-7B39D44A2BD1}"/>
    <cellStyle name="Millares 2 3 2 3 3 3" xfId="1382" xr:uid="{0CC8964B-F5DF-4D6C-8590-B60595EBFCCB}"/>
    <cellStyle name="Millares 2 3 2 3 4" xfId="2705" xr:uid="{808FC182-804A-461C-9C67-EB451AE9D709}"/>
    <cellStyle name="Millares 2 3 2 3 5" xfId="1947" xr:uid="{3A5CE742-514C-4E42-9C1C-85496D3BC830}"/>
    <cellStyle name="Millares 2 3 2 3 6" xfId="1189" xr:uid="{2D076EB3-C828-4041-9727-C80457FFB2D7}"/>
    <cellStyle name="Millares 2 3 2 4" xfId="308" xr:uid="{8C56B6D4-4CFB-4468-8288-EFA6F5C5275E}"/>
    <cellStyle name="Millares 2 3 2 4 2" xfId="781" xr:uid="{569A8B41-1D02-4CEC-A1FD-8481C500DD83}"/>
    <cellStyle name="Millares 2 3 2 4 2 2" xfId="2319" xr:uid="{9CF62479-B597-430D-8271-77CDC3F11853}"/>
    <cellStyle name="Millares 2 3 2 4 2 3" xfId="1561" xr:uid="{FF7933D2-3E34-4AA4-978B-53800CF9DF8E}"/>
    <cellStyle name="Millares 2 3 2 4 3" xfId="2608" xr:uid="{3AA79739-9509-46CC-ABDE-CAB0FD00FDDF}"/>
    <cellStyle name="Millares 2 3 2 4 4" xfId="1850" xr:uid="{57B6A093-25D9-4235-AA9F-767B82BE2CB5}"/>
    <cellStyle name="Millares 2 3 2 4 5" xfId="1092" xr:uid="{E6F7B6BE-5C84-4E7F-875D-F9963CF048C1}"/>
    <cellStyle name="Millares 2 3 2 5" xfId="703" xr:uid="{09930450-8F9C-4755-8F38-79E1C0615007}"/>
    <cellStyle name="Millares 2 3 2 5 2" xfId="2241" xr:uid="{E3029336-AD41-46FB-AF8F-55EC4B295698}"/>
    <cellStyle name="Millares 2 3 2 5 3" xfId="1483" xr:uid="{819E7F31-3ECB-4CB3-B4F1-77310432E0DB}"/>
    <cellStyle name="Millares 2 3 2 6" xfId="504" xr:uid="{1A95460F-E6D1-4BE3-B445-868ABC54BF7F}"/>
    <cellStyle name="Millares 2 3 2 6 2" xfId="2042" xr:uid="{A42620AA-8823-4818-A198-A837C9431138}"/>
    <cellStyle name="Millares 2 3 2 6 3" xfId="1284" xr:uid="{C79D632F-DA34-4433-8DFE-FFF85CD6F5C7}"/>
    <cellStyle name="Millares 2 3 2 7" xfId="2512" xr:uid="{E5CA2F4E-DF12-430A-BA19-48E0CA57A1AC}"/>
    <cellStyle name="Millares 2 3 2 8" xfId="1754" xr:uid="{CBD1774C-4EEF-406D-905D-BE3152D30BBE}"/>
    <cellStyle name="Millares 2 3 2 9" xfId="975" xr:uid="{3965393F-D5D3-4C8E-BC77-9B20DDEB9B97}"/>
    <cellStyle name="Millares 2 3 3" xfId="227" xr:uid="{D56691C5-AB59-43F8-AE91-DDB7C461E14D}"/>
    <cellStyle name="Millares 2 3 3 2" xfId="427" xr:uid="{2F537BF8-8FEE-4071-BEF5-AB0CA9062B37}"/>
    <cellStyle name="Millares 2 3 3 2 2" xfId="897" xr:uid="{B20D25EB-1F44-4315-BC8B-9F22F191A8FB}"/>
    <cellStyle name="Millares 2 3 3 2 2 2" xfId="2434" xr:uid="{FCBD02B9-7DD1-4628-BAB5-025BC445884C}"/>
    <cellStyle name="Millares 2 3 3 2 2 3" xfId="1676" xr:uid="{60E21533-5C50-4C85-930E-FBBED26364D1}"/>
    <cellStyle name="Millares 2 3 3 2 3" xfId="620" xr:uid="{8CAEB5C9-A10C-49BA-9335-AA0E4DE40907}"/>
    <cellStyle name="Millares 2 3 3 2 3 2" xfId="2158" xr:uid="{591A230C-14F0-4F73-9069-E848F3F960E5}"/>
    <cellStyle name="Millares 2 3 3 2 3 3" xfId="1400" xr:uid="{026BC931-6170-4667-834C-76409B82F456}"/>
    <cellStyle name="Millares 2 3 3 2 4" xfId="2723" xr:uid="{4836ED22-8A2F-4267-A91B-FA01BB2E32CE}"/>
    <cellStyle name="Millares 2 3 3 2 5" xfId="1965" xr:uid="{5E33F451-827A-45DC-B092-C4ECAA9E2C0A}"/>
    <cellStyle name="Millares 2 3 3 2 6" xfId="1207" xr:uid="{9F1A3041-B722-4BFF-889B-A0F7E17D57C0}"/>
    <cellStyle name="Millares 2 3 3 3" xfId="326" xr:uid="{CE73A700-9B0E-4E5C-B590-F8B095CC703D}"/>
    <cellStyle name="Millares 2 3 3 3 2" xfId="799" xr:uid="{276CFD92-CAA5-4BEB-9832-E8351373E4DD}"/>
    <cellStyle name="Millares 2 3 3 3 2 2" xfId="2337" xr:uid="{D4B4ECDC-86CB-411B-9AE3-78DC44B58268}"/>
    <cellStyle name="Millares 2 3 3 3 2 3" xfId="1579" xr:uid="{E1C340D7-BDE9-4283-B595-D0475E87016D}"/>
    <cellStyle name="Millares 2 3 3 3 3" xfId="2626" xr:uid="{7D8E8222-A057-4E6F-A33B-FE5F28AF1EB0}"/>
    <cellStyle name="Millares 2 3 3 3 4" xfId="1868" xr:uid="{2797812F-7AB5-4621-BFCB-799D5BB8C428}"/>
    <cellStyle name="Millares 2 3 3 3 5" xfId="1110" xr:uid="{F5AC2BAF-4A8F-4A3B-84B7-8C00A8F150DA}"/>
    <cellStyle name="Millares 2 3 3 4" xfId="721" xr:uid="{1A876A08-DF19-4DCC-9BE8-F5139AB49576}"/>
    <cellStyle name="Millares 2 3 3 4 2" xfId="2259" xr:uid="{D3939932-EF76-4AE4-B129-1DA6116D338F}"/>
    <cellStyle name="Millares 2 3 3 4 3" xfId="1501" xr:uid="{DBF544C9-455C-4523-9144-B1062424DB2A}"/>
    <cellStyle name="Millares 2 3 3 5" xfId="522" xr:uid="{D78E4CDD-0222-4826-9A81-5C4AFF4D0AEC}"/>
    <cellStyle name="Millares 2 3 3 5 2" xfId="2060" xr:uid="{63059832-4F37-4DA6-AE47-E38CE3B4EDF7}"/>
    <cellStyle name="Millares 2 3 3 5 3" xfId="1302" xr:uid="{740CA281-CAFE-46ED-B885-5E42A39D4A37}"/>
    <cellStyle name="Millares 2 3 3 6" xfId="2530" xr:uid="{E7E0E32F-526C-4503-989B-D1130C3EB6EE}"/>
    <cellStyle name="Millares 2 3 3 7" xfId="1772" xr:uid="{BC5CF00E-063F-4B24-A354-03BD8A157A92}"/>
    <cellStyle name="Millares 2 3 3 8" xfId="1014" xr:uid="{9E40B786-63C1-4662-9643-0AD876C91F65}"/>
    <cellStyle name="Millares 2 3 4" xfId="379" xr:uid="{3F8C3D32-3AEF-46B4-83B6-4AB173CE53F1}"/>
    <cellStyle name="Millares 2 3 4 2" xfId="849" xr:uid="{EC24BA3F-0D91-4240-B6C5-E23362991730}"/>
    <cellStyle name="Millares 2 3 4 2 2" xfId="2386" xr:uid="{27950E3F-F686-4567-B61B-B7A22DCAA74B}"/>
    <cellStyle name="Millares 2 3 4 2 3" xfId="1628" xr:uid="{30325A95-82F4-4A7C-A2D5-B799B8C67105}"/>
    <cellStyle name="Millares 2 3 4 3" xfId="572" xr:uid="{915860A0-B3B6-4CDB-A095-CF0E67CF47B5}"/>
    <cellStyle name="Millares 2 3 4 3 2" xfId="2110" xr:uid="{2D238A80-06C9-46D7-9E34-E4E5BB96EA34}"/>
    <cellStyle name="Millares 2 3 4 3 3" xfId="1352" xr:uid="{704F5D01-6929-4DFF-8B7C-B3398715A854}"/>
    <cellStyle name="Millares 2 3 4 4" xfId="2675" xr:uid="{5D860151-6C3D-4ED4-9D50-64A7B7372C3F}"/>
    <cellStyle name="Millares 2 3 4 5" xfId="1917" xr:uid="{7E999CB6-11E5-4018-99D6-3F0609DCB8D1}"/>
    <cellStyle name="Millares 2 3 4 6" xfId="1159" xr:uid="{0F077F13-0215-42CE-84ED-F3408453FFB1}"/>
    <cellStyle name="Millares 2 3 5" xfId="278" xr:uid="{6124E4D3-98F2-43CE-8285-C62D454DCDED}"/>
    <cellStyle name="Millares 2 3 5 2" xfId="675" xr:uid="{2C3DC4C2-140A-46A3-9BED-7322774288FB}"/>
    <cellStyle name="Millares 2 3 5 2 2" xfId="2213" xr:uid="{3F0D76B1-7C9E-409F-BA45-E4354A4F7318}"/>
    <cellStyle name="Millares 2 3 5 2 3" xfId="1455" xr:uid="{154B41B0-2190-43E7-9052-87102BCD6E80}"/>
    <cellStyle name="Millares 2 3 5 3" xfId="2578" xr:uid="{B231B027-0D00-4B4F-970A-BFDE3D58A06C}"/>
    <cellStyle name="Millares 2 3 5 4" xfId="1820" xr:uid="{A6AC6D25-4BD9-4FBB-BB03-10676BC9488B}"/>
    <cellStyle name="Millares 2 3 5 5" xfId="1062" xr:uid="{B0D283AF-A7E2-4F88-8B58-57C3C9B482EE}"/>
    <cellStyle name="Millares 2 3 6" xfId="474" xr:uid="{FB6E992C-A038-41AD-B2EE-B188F9B62C91}"/>
    <cellStyle name="Millares 2 3 6 2" xfId="2012" xr:uid="{FC0762AB-A31C-4947-973E-B4193847BC0C}"/>
    <cellStyle name="Millares 2 3 6 3" xfId="1254" xr:uid="{B96FE3F0-B216-41E5-BC3E-7D239EFD09C5}"/>
    <cellStyle name="Millares 2 3 7" xfId="2482" xr:uid="{E6A727DD-C558-4A4B-B298-9158BA0A27F0}"/>
    <cellStyle name="Millares 2 3 8" xfId="1724" xr:uid="{AC43AD34-38A8-4C90-8071-6A42B166D24F}"/>
    <cellStyle name="Millares 2 3 9" xfId="945" xr:uid="{98F204B1-FEA6-4B2B-871E-9223C415BC84}"/>
    <cellStyle name="Millares 2 4" xfId="111" xr:uid="{6AE9AC7A-EE33-4B2D-AF87-66D1803E1205}"/>
    <cellStyle name="Millares 2 5" xfId="124" xr:uid="{4519121B-CA04-4EED-B24B-770C54B102D6}"/>
    <cellStyle name="Millares 2 5 2" xfId="241" xr:uid="{D68D6FA5-F510-4CD7-B87C-B657D0B0EA19}"/>
    <cellStyle name="Millares 2 5 2 2" xfId="441" xr:uid="{92155D1F-E023-4454-8FD7-6055A8CA3988}"/>
    <cellStyle name="Millares 2 5 2 2 2" xfId="911" xr:uid="{48B5CC75-F054-47CC-9989-495426816186}"/>
    <cellStyle name="Millares 2 5 2 2 2 2" xfId="2448" xr:uid="{80E1561D-0245-4C5F-95A0-AB685E7A265C}"/>
    <cellStyle name="Millares 2 5 2 2 2 3" xfId="1690" xr:uid="{8A938361-3B40-4F71-A69D-A66D73CD82A9}"/>
    <cellStyle name="Millares 2 5 2 2 3" xfId="634" xr:uid="{B101FA53-6498-47A9-B54F-EC22A05CD728}"/>
    <cellStyle name="Millares 2 5 2 2 3 2" xfId="2172" xr:uid="{635A009D-8550-4D61-95F7-01E5E510AD0F}"/>
    <cellStyle name="Millares 2 5 2 2 3 3" xfId="1414" xr:uid="{AF14147B-09EE-49CC-8B6D-7E499B4FADC4}"/>
    <cellStyle name="Millares 2 5 2 2 4" xfId="2737" xr:uid="{D81D7349-4C4C-45AA-A6C0-5ED3F3ECA6A6}"/>
    <cellStyle name="Millares 2 5 2 2 5" xfId="1979" xr:uid="{8FDFC4D8-CE11-44DE-B824-234AF6503188}"/>
    <cellStyle name="Millares 2 5 2 2 6" xfId="1221" xr:uid="{DE9BE46B-F6ED-4BFC-B1FD-11D70641A524}"/>
    <cellStyle name="Millares 2 5 2 3" xfId="340" xr:uid="{9346D214-C3FD-4EC1-B951-288EB271733F}"/>
    <cellStyle name="Millares 2 5 2 3 2" xfId="813" xr:uid="{67B002A1-4397-4BF8-8F7F-18732AD1FEF3}"/>
    <cellStyle name="Millares 2 5 2 3 2 2" xfId="2351" xr:uid="{D98B64CA-D209-4BEC-9846-7C336CD91B7A}"/>
    <cellStyle name="Millares 2 5 2 3 2 3" xfId="1593" xr:uid="{BAE8BB58-7C82-47FD-BCF2-5929FB0FAC12}"/>
    <cellStyle name="Millares 2 5 2 3 3" xfId="2640" xr:uid="{49E9887E-1F39-42F9-9A61-91A9902BF093}"/>
    <cellStyle name="Millares 2 5 2 3 4" xfId="1882" xr:uid="{9E7CA695-C233-4541-893C-5266B89774DE}"/>
    <cellStyle name="Millares 2 5 2 3 5" xfId="1124" xr:uid="{64B16FAB-CC9E-4653-9533-7A4FBDE3A316}"/>
    <cellStyle name="Millares 2 5 2 4" xfId="735" xr:uid="{85B26247-6629-4AF0-BC6C-632669C5DA36}"/>
    <cellStyle name="Millares 2 5 2 4 2" xfId="2273" xr:uid="{046081D3-A881-4A75-85F9-92E2454F5F94}"/>
    <cellStyle name="Millares 2 5 2 4 3" xfId="1515" xr:uid="{910F124C-4114-4E89-B40A-3ED617039139}"/>
    <cellStyle name="Millares 2 5 2 5" xfId="536" xr:uid="{69912B40-C7BC-432C-B776-8F811E8BCB61}"/>
    <cellStyle name="Millares 2 5 2 5 2" xfId="2074" xr:uid="{AE97870A-23DF-4CB5-BD0A-0AC86F11FAD9}"/>
    <cellStyle name="Millares 2 5 2 5 3" xfId="1316" xr:uid="{C501CC4B-0137-4494-8720-64F28CA79445}"/>
    <cellStyle name="Millares 2 5 2 6" xfId="2544" xr:uid="{2AF53A71-E613-4168-A62E-6287FBD69420}"/>
    <cellStyle name="Millares 2 5 2 7" xfId="1786" xr:uid="{0F51C413-23F9-4BBC-BBD4-2C563F2F5A8E}"/>
    <cellStyle name="Millares 2 5 2 8" xfId="1028" xr:uid="{B497F45E-3AC8-4525-A242-E216D505025B}"/>
    <cellStyle name="Millares 2 5 3" xfId="393" xr:uid="{FE6BB8DA-9DCE-43CE-83EF-6C1C0C0CE488}"/>
    <cellStyle name="Millares 2 5 3 2" xfId="863" xr:uid="{8333670F-7DEA-4AFB-978A-D0D91F26AD2F}"/>
    <cellStyle name="Millares 2 5 3 2 2" xfId="2400" xr:uid="{DEB86A0E-D0A9-4297-B004-8709585AB449}"/>
    <cellStyle name="Millares 2 5 3 2 3" xfId="1642" xr:uid="{C8B69C6F-3C55-41EC-8795-352775D381C0}"/>
    <cellStyle name="Millares 2 5 3 3" xfId="586" xr:uid="{07A65A1E-0471-4255-89B5-0B1C50EB7D06}"/>
    <cellStyle name="Millares 2 5 3 3 2" xfId="2124" xr:uid="{BADDDF4A-B0A9-41D2-8620-1A0901DFCAA4}"/>
    <cellStyle name="Millares 2 5 3 3 3" xfId="1366" xr:uid="{9E94E3F2-1658-425C-8D6C-CD12E725D60A}"/>
    <cellStyle name="Millares 2 5 3 4" xfId="2689" xr:uid="{4D4B5A75-94DB-44ED-80C6-77198E0BBADD}"/>
    <cellStyle name="Millares 2 5 3 5" xfId="1931" xr:uid="{5CA78E2F-8EC8-41AE-AE2D-B4AD383ABC6B}"/>
    <cellStyle name="Millares 2 5 3 6" xfId="1173" xr:uid="{15E7080D-532B-4163-AC2B-A60E857D562E}"/>
    <cellStyle name="Millares 2 5 4" xfId="292" xr:uid="{985C2190-42CD-45A5-8690-E893D1E11AF5}"/>
    <cellStyle name="Millares 2 5 4 2" xfId="765" xr:uid="{E6723ACE-50C0-478A-9768-93F6461253AE}"/>
    <cellStyle name="Millares 2 5 4 2 2" xfId="2303" xr:uid="{2099D214-B5C3-42F8-A037-EA725580E1F7}"/>
    <cellStyle name="Millares 2 5 4 2 3" xfId="1545" xr:uid="{871C264A-3413-4CA8-88F5-B468611DDDFD}"/>
    <cellStyle name="Millares 2 5 4 3" xfId="2592" xr:uid="{17BD28F1-A0CF-4404-860A-191077CB822F}"/>
    <cellStyle name="Millares 2 5 4 4" xfId="1834" xr:uid="{F52BDAF8-4192-4FE4-9E06-FE20929A93FD}"/>
    <cellStyle name="Millares 2 5 4 5" xfId="1076" xr:uid="{51156D97-5EBE-4545-807E-A0556A02AC40}"/>
    <cellStyle name="Millares 2 5 5" xfId="687" xr:uid="{FEE39C55-1B5D-4565-8631-7A9F0FA3B8CC}"/>
    <cellStyle name="Millares 2 5 5 2" xfId="2225" xr:uid="{2ED7790A-A816-4E62-9170-841C458F1264}"/>
    <cellStyle name="Millares 2 5 5 3" xfId="1467" xr:uid="{F3DD07AF-24C1-4C34-8472-6C4C578AB409}"/>
    <cellStyle name="Millares 2 5 6" xfId="488" xr:uid="{407E8780-2643-4BA6-B506-B425D7FB1923}"/>
    <cellStyle name="Millares 2 5 6 2" xfId="2026" xr:uid="{10CC0BCE-5727-4F77-BBF5-AC70BA71E78E}"/>
    <cellStyle name="Millares 2 5 6 3" xfId="1268" xr:uid="{22FB67EA-E68C-4FBC-A535-56F117AB03AE}"/>
    <cellStyle name="Millares 2 5 7" xfId="2496" xr:uid="{95809631-C45E-4D87-9190-1EEC3DC8858F}"/>
    <cellStyle name="Millares 2 5 8" xfId="1738" xr:uid="{43C3E736-DA05-43C4-B3F3-D1DF315821CD}"/>
    <cellStyle name="Millares 2 5 9" xfId="959" xr:uid="{2C087622-DB6B-46EC-B72E-89B837785B1E}"/>
    <cellStyle name="Millares 2 6" xfId="133" xr:uid="{DE3750B3-6F90-4EB7-B979-9EFDDE862E1F}"/>
    <cellStyle name="Millares 2 6 2" xfId="243" xr:uid="{147B030E-025F-4C32-8F7A-23908F0688BA}"/>
    <cellStyle name="Millares 2 6 2 2" xfId="443" xr:uid="{118798D1-8A94-4B5D-8D49-24673EE769DC}"/>
    <cellStyle name="Millares 2 6 2 2 2" xfId="913" xr:uid="{7F0FEEA5-C935-4D1B-99A3-E97DF545F77B}"/>
    <cellStyle name="Millares 2 6 2 2 2 2" xfId="2450" xr:uid="{84B87DDD-AF47-41BE-A2F8-53D169A728C0}"/>
    <cellStyle name="Millares 2 6 2 2 2 3" xfId="1692" xr:uid="{2BCEF354-1108-4C1C-B2C6-ABE2F4BAEE0D}"/>
    <cellStyle name="Millares 2 6 2 2 3" xfId="636" xr:uid="{FADA1FD6-2799-4B12-98D1-9EAE1C2200FD}"/>
    <cellStyle name="Millares 2 6 2 2 3 2" xfId="2174" xr:uid="{0B7C2286-E29E-4A00-853E-34E524D027AD}"/>
    <cellStyle name="Millares 2 6 2 2 3 3" xfId="1416" xr:uid="{422A03E6-A005-4428-9ECC-6AB7853FEE59}"/>
    <cellStyle name="Millares 2 6 2 2 4" xfId="2739" xr:uid="{316A333E-244A-463B-954C-8F272B2C22DE}"/>
    <cellStyle name="Millares 2 6 2 2 5" xfId="1981" xr:uid="{3E9091CA-57A8-499B-8218-C10A1C987A9C}"/>
    <cellStyle name="Millares 2 6 2 2 6" xfId="1223" xr:uid="{1F5EA663-DC88-477E-A1B1-D4A6126EE759}"/>
    <cellStyle name="Millares 2 6 2 3" xfId="342" xr:uid="{504206A6-9E86-40C4-B83E-A41286027B87}"/>
    <cellStyle name="Millares 2 6 2 3 2" xfId="815" xr:uid="{F09930CE-F497-4AC8-BEAA-6CAD0D9F8FC6}"/>
    <cellStyle name="Millares 2 6 2 3 2 2" xfId="2353" xr:uid="{AB434E28-C80E-45A0-AFCE-9EB440BCBA87}"/>
    <cellStyle name="Millares 2 6 2 3 2 3" xfId="1595" xr:uid="{57FE6C8A-D4B2-46EC-B2F1-1FADB201346D}"/>
    <cellStyle name="Millares 2 6 2 3 3" xfId="2642" xr:uid="{446E04C9-77BC-4030-9A97-80F1D0EA9BCE}"/>
    <cellStyle name="Millares 2 6 2 3 4" xfId="1884" xr:uid="{97BA9233-AE32-42CD-BE6E-0DBA69AAC5DF}"/>
    <cellStyle name="Millares 2 6 2 3 5" xfId="1126" xr:uid="{A39D6880-AE04-4005-A796-5E4AC5F0A57B}"/>
    <cellStyle name="Millares 2 6 2 4" xfId="737" xr:uid="{E7EC6D89-4D88-47B1-8DF4-F6BF89B4C803}"/>
    <cellStyle name="Millares 2 6 2 4 2" xfId="2275" xr:uid="{E6945506-C4C6-4BB3-960D-E8C8D0778414}"/>
    <cellStyle name="Millares 2 6 2 4 3" xfId="1517" xr:uid="{17F907C2-3A72-4336-A8A9-AFF56F951BA3}"/>
    <cellStyle name="Millares 2 6 2 5" xfId="538" xr:uid="{C1B07359-D8BF-451A-AD3E-69F7AC857130}"/>
    <cellStyle name="Millares 2 6 2 5 2" xfId="2076" xr:uid="{7EBD0B1A-021F-4429-8B0D-53EC4EDC44B8}"/>
    <cellStyle name="Millares 2 6 2 5 3" xfId="1318" xr:uid="{29F39441-3F62-41D1-9AA5-16D93B95E178}"/>
    <cellStyle name="Millares 2 6 2 6" xfId="2546" xr:uid="{FB71DE82-F116-4773-B991-87ED3CFB5FB3}"/>
    <cellStyle name="Millares 2 6 2 7" xfId="1788" xr:uid="{FF27410B-7D4E-47E7-9751-4C4D9CF17D20}"/>
    <cellStyle name="Millares 2 6 2 8" xfId="1030" xr:uid="{FA288188-BFDA-4599-950F-180ADD596C0E}"/>
    <cellStyle name="Millares 2 6 3" xfId="395" xr:uid="{5D7EBFC6-BAD4-4E28-A3B1-D83E2CB151CB}"/>
    <cellStyle name="Millares 2 6 3 2" xfId="865" xr:uid="{BD569B67-48F4-4958-AC2B-CEDA864A3B44}"/>
    <cellStyle name="Millares 2 6 3 2 2" xfId="2402" xr:uid="{99BE8975-CCF8-4F1B-B31D-2DC062D8B41F}"/>
    <cellStyle name="Millares 2 6 3 2 3" xfId="1644" xr:uid="{C50D8535-321F-45C0-BEBC-621DEEA11E3D}"/>
    <cellStyle name="Millares 2 6 3 3" xfId="588" xr:uid="{84B80E46-4EE6-46FE-B91B-0BA0DC2F29D7}"/>
    <cellStyle name="Millares 2 6 3 3 2" xfId="2126" xr:uid="{D19B84F2-139C-4AAD-93A7-045964634F22}"/>
    <cellStyle name="Millares 2 6 3 3 3" xfId="1368" xr:uid="{54D9618B-9463-4797-AEF2-81B4A3CC9C94}"/>
    <cellStyle name="Millares 2 6 3 4" xfId="2691" xr:uid="{9BFE1E7E-AFDD-4FCE-B1CE-C1EE94206CAF}"/>
    <cellStyle name="Millares 2 6 3 5" xfId="1933" xr:uid="{5039E880-FDD0-4563-ADD4-CFFCBAECE917}"/>
    <cellStyle name="Millares 2 6 3 6" xfId="1175" xr:uid="{C62DBBF1-8B52-41F0-A755-FE7C4E2940E0}"/>
    <cellStyle name="Millares 2 6 4" xfId="294" xr:uid="{5092B0AA-98D4-4A12-9A22-19E33FCD3CEB}"/>
    <cellStyle name="Millares 2 6 4 2" xfId="767" xr:uid="{C29F89B9-304C-4C1D-BE99-34D904678CF7}"/>
    <cellStyle name="Millares 2 6 4 2 2" xfId="2305" xr:uid="{04498982-E512-413C-BE77-13FB4492B9DC}"/>
    <cellStyle name="Millares 2 6 4 2 3" xfId="1547" xr:uid="{040BF328-E592-493E-AEE3-1586DD22EC05}"/>
    <cellStyle name="Millares 2 6 4 3" xfId="2594" xr:uid="{D0799384-10BE-4C5D-B4C3-AC93CCCD7109}"/>
    <cellStyle name="Millares 2 6 4 4" xfId="1836" xr:uid="{4D640A25-9C1E-49A0-928E-EF00058336FC}"/>
    <cellStyle name="Millares 2 6 4 5" xfId="1078" xr:uid="{731B3EB7-C939-46CA-B455-EB4772DD8FFB}"/>
    <cellStyle name="Millares 2 6 5" xfId="689" xr:uid="{4C8E9E75-49DA-413A-8BFB-25658C3BA828}"/>
    <cellStyle name="Millares 2 6 5 2" xfId="2227" xr:uid="{933BFC3C-491D-4C03-BAB8-77C03653214D}"/>
    <cellStyle name="Millares 2 6 5 3" xfId="1469" xr:uid="{2637135D-CADF-4AF2-8798-478C9AAC3F13}"/>
    <cellStyle name="Millares 2 6 6" xfId="490" xr:uid="{80095AFD-0FD2-41C0-857A-930941287237}"/>
    <cellStyle name="Millares 2 6 6 2" xfId="2028" xr:uid="{420D30E2-75EF-4F4F-8C13-5079FD70CFDA}"/>
    <cellStyle name="Millares 2 6 6 3" xfId="1270" xr:uid="{22A20BF7-EC61-4D80-AA0D-B904DE8D2280}"/>
    <cellStyle name="Millares 2 6 7" xfId="2498" xr:uid="{04804337-32AD-4985-8261-5084A61DE285}"/>
    <cellStyle name="Millares 2 6 8" xfId="1740" xr:uid="{CD620D08-DAC3-4D86-A7D5-492796578AB5}"/>
    <cellStyle name="Millares 2 6 9" xfId="961" xr:uid="{0271609C-B41E-44F5-AA32-9C2719B3BDBC}"/>
    <cellStyle name="Millares 2 7" xfId="205" xr:uid="{7CC916FA-A5F2-4ACD-8374-34840AB467F1}"/>
    <cellStyle name="Millares 2 8" xfId="193" xr:uid="{C5877F91-1B31-40C8-AA4F-B296B1FEDCF8}"/>
    <cellStyle name="Millares 2 8 2" xfId="417" xr:uid="{1050DBFD-04F6-4759-A729-08654B3368D4}"/>
    <cellStyle name="Millares 2 8 2 2" xfId="887" xr:uid="{6D5B205E-3FFF-453C-874D-6FD6B6A88D0E}"/>
    <cellStyle name="Millares 2 8 2 2 2" xfId="2424" xr:uid="{2294ECC6-9861-444D-9348-FDF613779C87}"/>
    <cellStyle name="Millares 2 8 2 2 3" xfId="1666" xr:uid="{54512658-1F3C-4A7C-9098-6F6301D82762}"/>
    <cellStyle name="Millares 2 8 2 3" xfId="610" xr:uid="{0FE25580-5B56-4ECD-84E2-8FD304D01691}"/>
    <cellStyle name="Millares 2 8 2 3 2" xfId="2148" xr:uid="{5E164991-B064-4D54-B0A4-E411CED12194}"/>
    <cellStyle name="Millares 2 8 2 3 3" xfId="1390" xr:uid="{10147E86-FCE4-4C6B-A487-60DD12069640}"/>
    <cellStyle name="Millares 2 8 2 4" xfId="2713" xr:uid="{2BA1D7CC-4EDE-431C-870B-7CC9AD0360CE}"/>
    <cellStyle name="Millares 2 8 2 5" xfId="1955" xr:uid="{2DF0A998-D692-42E1-87AF-FFA8D4081261}"/>
    <cellStyle name="Millares 2 8 2 6" xfId="1197" xr:uid="{57A6E177-6B6F-4244-8D30-6F0F0CD0EAF7}"/>
    <cellStyle name="Millares 2 8 3" xfId="316" xr:uid="{B85E701D-6ABE-47D5-B5E2-EA063CE756B6}"/>
    <cellStyle name="Millares 2 8 3 2" xfId="789" xr:uid="{30F7DA00-BB1E-49E7-A4BE-3ECCE9ABE9B4}"/>
    <cellStyle name="Millares 2 8 3 2 2" xfId="2327" xr:uid="{4C8438B4-9333-4555-9389-BDAF66D457AE}"/>
    <cellStyle name="Millares 2 8 3 2 3" xfId="1569" xr:uid="{4C8B45AA-B93B-4F17-BCC3-75CDA04C3A71}"/>
    <cellStyle name="Millares 2 8 3 3" xfId="2616" xr:uid="{5947F2BF-70E3-4BE7-BD70-0BDAC75E8579}"/>
    <cellStyle name="Millares 2 8 3 4" xfId="1858" xr:uid="{253EAB14-0D63-44C5-BA91-58F8C60ADBC1}"/>
    <cellStyle name="Millares 2 8 3 5" xfId="1100" xr:uid="{DF69F24B-DDB8-4AE2-94BB-9F814B0AA464}"/>
    <cellStyle name="Millares 2 8 4" xfId="711" xr:uid="{4463831A-57A7-4340-9690-34434750036E}"/>
    <cellStyle name="Millares 2 8 4 2" xfId="2249" xr:uid="{D62926BB-326E-4BC8-8F4D-19B3B697DC41}"/>
    <cellStyle name="Millares 2 8 4 3" xfId="1491" xr:uid="{72881DE0-F012-44C6-9C6E-C8A7BD04F82D}"/>
    <cellStyle name="Millares 2 8 5" xfId="512" xr:uid="{A57EB09B-7AAD-4744-AEE6-3FA1714C1FCC}"/>
    <cellStyle name="Millares 2 8 5 2" xfId="2050" xr:uid="{E87E68F8-BD34-4187-9430-9286E0739F6D}"/>
    <cellStyle name="Millares 2 8 5 3" xfId="1292" xr:uid="{59B00E70-7906-48B0-B22B-E546EF707FDB}"/>
    <cellStyle name="Millares 2 8 6" xfId="2520" xr:uid="{E5A04670-8BF3-475B-8000-909B3B3DF290}"/>
    <cellStyle name="Millares 2 8 7" xfId="1762" xr:uid="{DF323893-24DD-41E6-BD44-6352BA7001E1}"/>
    <cellStyle name="Millares 2 8 8" xfId="1004" xr:uid="{B9CB7DE9-720A-463E-902B-35FACEDD2A39}"/>
    <cellStyle name="Millares 2 9" xfId="266" xr:uid="{313F9095-BAAC-4DCC-8CBC-FEF6F3E05EA0}"/>
    <cellStyle name="Millares 2 9 2" xfId="464" xr:uid="{8FA555BE-ACF3-4BF7-948B-A797FD36663E}"/>
    <cellStyle name="Millares 2 9 2 2" xfId="934" xr:uid="{7B191B79-DC14-49D3-8F3D-99D609722D5A}"/>
    <cellStyle name="Millares 2 9 2 2 2" xfId="2471" xr:uid="{D4E34CED-CD6F-439F-8F12-F549B5AC0704}"/>
    <cellStyle name="Millares 2 9 2 2 3" xfId="1713" xr:uid="{989A96EF-C2DC-4440-892A-B4BB17AA0846}"/>
    <cellStyle name="Millares 2 9 2 3" xfId="2760" xr:uid="{1D1E6686-9EE6-426F-BCAF-D475B2343C2E}"/>
    <cellStyle name="Millares 2 9 2 4" xfId="2002" xr:uid="{3E2C6779-6EFA-4B27-BFE8-38168EAD5C5C}"/>
    <cellStyle name="Millares 2 9 2 5" xfId="1244" xr:uid="{98BCC8E7-5415-4B10-8A7F-52CE21D7B15C}"/>
    <cellStyle name="Millares 2 9 3" xfId="363" xr:uid="{C004CB1F-8D4B-4493-930A-B1EC285296D8}"/>
    <cellStyle name="Millares 2 9 3 2" xfId="836" xr:uid="{607E4DFE-6740-479B-82F8-AFD4956C7CD7}"/>
    <cellStyle name="Millares 2 9 3 2 2" xfId="2374" xr:uid="{7DA1C3B8-098F-40A6-A837-A677AB6FB77A}"/>
    <cellStyle name="Millares 2 9 3 2 3" xfId="1616" xr:uid="{2BCFFDD8-8613-4414-9F8E-009463C19999}"/>
    <cellStyle name="Millares 2 9 3 3" xfId="2663" xr:uid="{264E8785-D404-439D-A8CF-A6F914095DEA}"/>
    <cellStyle name="Millares 2 9 3 4" xfId="1905" xr:uid="{322F7F77-3902-4D4D-AF45-74351A58012E}"/>
    <cellStyle name="Millares 2 9 3 5" xfId="1147" xr:uid="{BC28B080-8911-4739-85C4-F65AB400F11B}"/>
    <cellStyle name="Millares 2 9 4" xfId="661" xr:uid="{F0CE94E0-EE49-4367-84B7-A6188A214903}"/>
    <cellStyle name="Millares 2 9 4 2" xfId="2199" xr:uid="{DB89E9EC-BE1E-4A8B-B063-46B8F8A629C6}"/>
    <cellStyle name="Millares 2 9 4 3" xfId="1441" xr:uid="{3D159E56-0E9E-44DB-BEAC-0AFDA13E7E1A}"/>
    <cellStyle name="Millares 2 9 5" xfId="2567" xr:uid="{63BD49BD-D0A5-40A4-90A2-73AC6B036B54}"/>
    <cellStyle name="Millares 2 9 6" xfId="1809" xr:uid="{A1AFB127-0E4C-46CD-AAB3-7D45515359E1}"/>
    <cellStyle name="Millares 2 9 7" xfId="1051" xr:uid="{B05DA7A8-B02A-46D0-BA1E-792F417C7550}"/>
    <cellStyle name="Millares 3" xfId="58" xr:uid="{BAF891D0-17F1-4457-A696-D2937E78983D}"/>
    <cellStyle name="Millares 3 2" xfId="99" xr:uid="{BA1BC0FE-731F-4117-BDE6-89548331273A}"/>
    <cellStyle name="Millares 3 2 10" xfId="949" xr:uid="{D468A60B-6DCA-4918-BAE3-37BBF23B7ACD}"/>
    <cellStyle name="Millares 3 2 2" xfId="132" xr:uid="{2814EC8F-97BF-4101-A794-0BF981A3649E}"/>
    <cellStyle name="Millares 3 2 3" xfId="151" xr:uid="{72C653D9-D5C2-4584-B4A7-4F7A1264B684}"/>
    <cellStyle name="Millares 3 2 3 2" xfId="261" xr:uid="{7C18DA91-BBB2-4422-85E4-744E45FAD5D5}"/>
    <cellStyle name="Millares 3 2 3 2 2" xfId="461" xr:uid="{6BBB9934-BE86-4C9D-9BE3-AF77D346D0E1}"/>
    <cellStyle name="Millares 3 2 3 2 2 2" xfId="931" xr:uid="{531B1BF1-D680-4EB2-B75B-D5FFB1D70979}"/>
    <cellStyle name="Millares 3 2 3 2 2 2 2" xfId="2468" xr:uid="{DAD0EFD1-89EC-4C9E-ABC5-C7ED36BB09EB}"/>
    <cellStyle name="Millares 3 2 3 2 2 2 3" xfId="1710" xr:uid="{28D4D309-D5F8-4288-85BC-6477DCCE55C3}"/>
    <cellStyle name="Millares 3 2 3 2 2 3" xfId="654" xr:uid="{7688C4FF-A29E-47AF-AEBF-7DB6EEC9B8FA}"/>
    <cellStyle name="Millares 3 2 3 2 2 3 2" xfId="2192" xr:uid="{4813CDE6-BF40-4DCF-A5F0-5202EC41E284}"/>
    <cellStyle name="Millares 3 2 3 2 2 3 3" xfId="1434" xr:uid="{2E5CE9CC-CB0D-43BF-BE47-5C3A5FB4531F}"/>
    <cellStyle name="Millares 3 2 3 2 2 4" xfId="2757" xr:uid="{432B56BF-2CE7-4583-897A-5D8043DF157D}"/>
    <cellStyle name="Millares 3 2 3 2 2 5" xfId="1999" xr:uid="{C83C58D7-8A14-4F08-AA11-A26AB2C4D606}"/>
    <cellStyle name="Millares 3 2 3 2 2 6" xfId="1241" xr:uid="{2988472C-BFAB-49E5-BEE4-F14596170B40}"/>
    <cellStyle name="Millares 3 2 3 2 3" xfId="360" xr:uid="{18FB905C-23A9-428C-9790-D27FADC0AC71}"/>
    <cellStyle name="Millares 3 2 3 2 3 2" xfId="833" xr:uid="{20D21832-7C09-4447-ADA7-E89B6F3F21CD}"/>
    <cellStyle name="Millares 3 2 3 2 3 2 2" xfId="2371" xr:uid="{B4269671-491A-4F14-A507-BDF49DD9B233}"/>
    <cellStyle name="Millares 3 2 3 2 3 2 3" xfId="1613" xr:uid="{5F0023DA-A26D-4C3F-A547-8310B516DF10}"/>
    <cellStyle name="Millares 3 2 3 2 3 3" xfId="2660" xr:uid="{3BA9538E-2E1A-4DDA-BB74-4AD49E40EA4D}"/>
    <cellStyle name="Millares 3 2 3 2 3 4" xfId="1902" xr:uid="{DE985A75-B972-4FC4-84C1-40106D1D8716}"/>
    <cellStyle name="Millares 3 2 3 2 3 5" xfId="1144" xr:uid="{69EC765C-BA03-400F-AA5E-C0578E98E05C}"/>
    <cellStyle name="Millares 3 2 3 2 4" xfId="755" xr:uid="{7CD8BDCA-C224-4A63-AA42-D812D2AFC45D}"/>
    <cellStyle name="Millares 3 2 3 2 4 2" xfId="2293" xr:uid="{2EB97B88-19A2-482F-A2F0-03E7F3D6777C}"/>
    <cellStyle name="Millares 3 2 3 2 4 3" xfId="1535" xr:uid="{4CD4919C-875D-4D13-A2D5-C7A499D38874}"/>
    <cellStyle name="Millares 3 2 3 2 5" xfId="556" xr:uid="{5E054326-4A3C-4A3C-82F2-2BEFFFCBB570}"/>
    <cellStyle name="Millares 3 2 3 2 5 2" xfId="2094" xr:uid="{6546E7C2-8A4D-42B7-AD1A-F495F4A28BD5}"/>
    <cellStyle name="Millares 3 2 3 2 5 3" xfId="1336" xr:uid="{8C6845B7-7153-4ACA-8608-E686134A8F95}"/>
    <cellStyle name="Millares 3 2 3 2 6" xfId="2564" xr:uid="{342208F9-8FDE-4667-8DA2-1681022ECC95}"/>
    <cellStyle name="Millares 3 2 3 2 7" xfId="1806" xr:uid="{712050BD-1B3B-45A5-9FE7-3B438791E74F}"/>
    <cellStyle name="Millares 3 2 3 2 8" xfId="1048" xr:uid="{C9BE6257-93B5-484C-8BFF-8D6D12BF259E}"/>
    <cellStyle name="Millares 3 2 3 3" xfId="413" xr:uid="{3DC8CA6D-B6CF-4955-A5E3-7001E6B1985F}"/>
    <cellStyle name="Millares 3 2 3 3 2" xfId="883" xr:uid="{9D9A30A1-3A86-49A8-A5AA-697ABF92387D}"/>
    <cellStyle name="Millares 3 2 3 3 2 2" xfId="2420" xr:uid="{7A0B361D-C71B-412D-9394-26DFC4FA1DD9}"/>
    <cellStyle name="Millares 3 2 3 3 2 3" xfId="1662" xr:uid="{0FD12B65-0553-4A0D-A7FE-B30EC2E5E247}"/>
    <cellStyle name="Millares 3 2 3 3 3" xfId="606" xr:uid="{B50E6A56-A484-4665-B46A-1207CE1AE0A5}"/>
    <cellStyle name="Millares 3 2 3 3 3 2" xfId="2144" xr:uid="{9979DC9C-4E9F-4B4C-B279-88566751F88F}"/>
    <cellStyle name="Millares 3 2 3 3 3 3" xfId="1386" xr:uid="{CF98B850-6250-46E9-8266-D94C6C42ACF2}"/>
    <cellStyle name="Millares 3 2 3 3 4" xfId="2709" xr:uid="{FE87ABDF-9F00-40BF-B034-AF8A82DBF212}"/>
    <cellStyle name="Millares 3 2 3 3 5" xfId="1951" xr:uid="{4E97619F-4557-4100-99FF-FF03D8C785C2}"/>
    <cellStyle name="Millares 3 2 3 3 6" xfId="1193" xr:uid="{EA8CADA1-B26B-4855-996F-D1F298031780}"/>
    <cellStyle name="Millares 3 2 3 4" xfId="312" xr:uid="{7FFF8A40-2507-4B28-97B8-F160BC907A03}"/>
    <cellStyle name="Millares 3 2 3 4 2" xfId="785" xr:uid="{AC2FC2E3-2111-4C71-866B-E19C45CAC218}"/>
    <cellStyle name="Millares 3 2 3 4 2 2" xfId="2323" xr:uid="{39CB5D3A-2524-4E92-ACC7-E4925DCBCE28}"/>
    <cellStyle name="Millares 3 2 3 4 2 3" xfId="1565" xr:uid="{A068C0EE-3792-457D-9EC2-0689EDCF2396}"/>
    <cellStyle name="Millares 3 2 3 4 3" xfId="2612" xr:uid="{40905B53-4104-4623-8519-5AE8E0EBA88C}"/>
    <cellStyle name="Millares 3 2 3 4 4" xfId="1854" xr:uid="{62CEAE53-3EE7-410D-BDD7-66C059B4B8EA}"/>
    <cellStyle name="Millares 3 2 3 4 5" xfId="1096" xr:uid="{9C4FCAD4-A323-47EA-A678-8439CBDA09F3}"/>
    <cellStyle name="Millares 3 2 3 5" xfId="707" xr:uid="{3075F626-4D6B-4BE7-8193-897E6EEBB89E}"/>
    <cellStyle name="Millares 3 2 3 5 2" xfId="2245" xr:uid="{3874EAC3-5B34-4C1B-9B84-AA60BB909F86}"/>
    <cellStyle name="Millares 3 2 3 5 3" xfId="1487" xr:uid="{62B5B3F1-10BC-458D-A1AD-AF5D3F87F362}"/>
    <cellStyle name="Millares 3 2 3 6" xfId="508" xr:uid="{5127901B-2829-473C-893B-CA6FC4B6F8FC}"/>
    <cellStyle name="Millares 3 2 3 6 2" xfId="2046" xr:uid="{97D0E62A-EEB0-4670-9633-2C425BA8F85E}"/>
    <cellStyle name="Millares 3 2 3 6 3" xfId="1288" xr:uid="{24479C0D-4858-4ED7-9C8D-86FAA9968D43}"/>
    <cellStyle name="Millares 3 2 3 7" xfId="2516" xr:uid="{43E5CF0A-A3A9-482B-97E2-CF50217617DC}"/>
    <cellStyle name="Millares 3 2 3 8" xfId="1758" xr:uid="{8AE575D2-DB63-4D0B-B6C4-ECF3EC883890}"/>
    <cellStyle name="Millares 3 2 3 9" xfId="979" xr:uid="{B9E8F3AB-FFFF-457B-97AE-689CE52CF180}"/>
    <cellStyle name="Millares 3 2 4" xfId="231" xr:uid="{B063F4F8-EC52-4980-B7FC-539013059C6A}"/>
    <cellStyle name="Millares 3 2 4 2" xfId="431" xr:uid="{E553877B-F9E4-427C-AED3-4EF77B41A9D0}"/>
    <cellStyle name="Millares 3 2 4 2 2" xfId="901" xr:uid="{5FD6191F-B07F-44A7-AFDC-515271E2EC95}"/>
    <cellStyle name="Millares 3 2 4 2 2 2" xfId="2438" xr:uid="{B2795C1F-594E-4AE2-88D8-A4ABF3198ECD}"/>
    <cellStyle name="Millares 3 2 4 2 2 3" xfId="1680" xr:uid="{CD1C34EB-D751-48B3-AC00-29104CB26060}"/>
    <cellStyle name="Millares 3 2 4 2 3" xfId="624" xr:uid="{CBBB59D7-3183-4BE0-A25A-DD6856580FD0}"/>
    <cellStyle name="Millares 3 2 4 2 3 2" xfId="2162" xr:uid="{F825C6D3-0F9C-4FD3-85DB-940D60778263}"/>
    <cellStyle name="Millares 3 2 4 2 3 3" xfId="1404" xr:uid="{C113CC4C-16C4-43F2-87A9-4FCF4D283467}"/>
    <cellStyle name="Millares 3 2 4 2 4" xfId="2727" xr:uid="{78175BDD-ED14-49A6-806B-4D2BB68F884F}"/>
    <cellStyle name="Millares 3 2 4 2 5" xfId="1969" xr:uid="{8D8AB845-DF3D-495B-A3BF-C0786069D626}"/>
    <cellStyle name="Millares 3 2 4 2 6" xfId="1211" xr:uid="{3453BFBC-D363-4510-89C8-63B256F47809}"/>
    <cellStyle name="Millares 3 2 4 3" xfId="330" xr:uid="{95CF06AF-F45A-4A97-A22B-E54E077FEFDB}"/>
    <cellStyle name="Millares 3 2 4 3 2" xfId="803" xr:uid="{8EAC0F97-1AED-48F5-B364-6C28EC35F7DD}"/>
    <cellStyle name="Millares 3 2 4 3 2 2" xfId="2341" xr:uid="{25D4EB6A-0114-4730-BA5E-1DC469415E3C}"/>
    <cellStyle name="Millares 3 2 4 3 2 3" xfId="1583" xr:uid="{F1CA6A62-5BBA-4ABD-897C-3B9159CB1867}"/>
    <cellStyle name="Millares 3 2 4 3 3" xfId="2630" xr:uid="{1291FB4D-28C4-4B75-AB6B-F562347F94F3}"/>
    <cellStyle name="Millares 3 2 4 3 4" xfId="1872" xr:uid="{FBF9CA11-3CA3-4B9A-9B4E-482A4AAD4126}"/>
    <cellStyle name="Millares 3 2 4 3 5" xfId="1114" xr:uid="{B2D621F7-2E16-496D-B26A-1575BDB0D0CC}"/>
    <cellStyle name="Millares 3 2 4 4" xfId="725" xr:uid="{F1E99A52-A162-406F-9665-4C2089E0D8F8}"/>
    <cellStyle name="Millares 3 2 4 4 2" xfId="2263" xr:uid="{1B97A24E-0BCB-4CE4-BA93-FDB71847BC6E}"/>
    <cellStyle name="Millares 3 2 4 4 3" xfId="1505" xr:uid="{7C8D0DF5-178C-465E-B755-0DEFFFF2D52D}"/>
    <cellStyle name="Millares 3 2 4 5" xfId="526" xr:uid="{02E9B53A-1850-4638-8919-BB7EC5ED37D8}"/>
    <cellStyle name="Millares 3 2 4 5 2" xfId="2064" xr:uid="{F154AF46-A1F9-4A7C-A18D-927C85D232BE}"/>
    <cellStyle name="Millares 3 2 4 5 3" xfId="1306" xr:uid="{EF6DE067-70A7-487D-A8BE-772936CC5E92}"/>
    <cellStyle name="Millares 3 2 4 6" xfId="2534" xr:uid="{5B4AD9E5-007C-4AE6-BBAE-3B2950240266}"/>
    <cellStyle name="Millares 3 2 4 7" xfId="1776" xr:uid="{52061159-3E40-4BA6-9A93-37B7A69C745E}"/>
    <cellStyle name="Millares 3 2 4 8" xfId="1018" xr:uid="{74610C0B-FC08-4217-B5B5-E8221832D1FB}"/>
    <cellStyle name="Millares 3 2 5" xfId="383" xr:uid="{30B46016-D5EF-4457-BF0B-5E82AA2D8EDC}"/>
    <cellStyle name="Millares 3 2 5 2" xfId="853" xr:uid="{BA69C66A-02EA-4159-BBBC-0FC25F9E44FE}"/>
    <cellStyle name="Millares 3 2 5 2 2" xfId="2390" xr:uid="{7FB97A08-B111-4DC4-A9F4-61C5258C0E13}"/>
    <cellStyle name="Millares 3 2 5 2 3" xfId="1632" xr:uid="{63DC2494-B1B0-46A1-B9E3-52428C17CC5D}"/>
    <cellStyle name="Millares 3 2 5 3" xfId="576" xr:uid="{64EB2B71-93F4-4586-93AF-8DB1BFA8E1FF}"/>
    <cellStyle name="Millares 3 2 5 3 2" xfId="2114" xr:uid="{619FC8F1-5A4A-4EFC-A04E-22739810A381}"/>
    <cellStyle name="Millares 3 2 5 3 3" xfId="1356" xr:uid="{24E65AA3-F183-4F61-8526-B9AEC21CCAD9}"/>
    <cellStyle name="Millares 3 2 5 4" xfId="2679" xr:uid="{02769F03-5395-4796-BFA0-0375B81E477A}"/>
    <cellStyle name="Millares 3 2 5 5" xfId="1921" xr:uid="{38865B6E-9DBE-4092-A4BD-9E9A5359407D}"/>
    <cellStyle name="Millares 3 2 5 6" xfId="1163" xr:uid="{5C6B7412-5199-4441-A3C4-DA0C0E920B97}"/>
    <cellStyle name="Millares 3 2 6" xfId="282" xr:uid="{3999DE94-1DBE-4791-B39C-FA182E0EDE41}"/>
    <cellStyle name="Millares 3 2 6 2" xfId="679" xr:uid="{CFF2DE30-BDF6-4948-A4B0-303F8CEAF17F}"/>
    <cellStyle name="Millares 3 2 6 2 2" xfId="2217" xr:uid="{0D28B8B5-0495-4EE7-89D0-9517FE934BEF}"/>
    <cellStyle name="Millares 3 2 6 2 3" xfId="1459" xr:uid="{186F70FB-963F-4235-A6DD-9EB2C609CBD5}"/>
    <cellStyle name="Millares 3 2 6 3" xfId="2582" xr:uid="{6EABB2F0-F6B8-4692-9565-0DCCD04090E5}"/>
    <cellStyle name="Millares 3 2 6 4" xfId="1824" xr:uid="{C8634811-D79A-406B-A66A-2F8624B72968}"/>
    <cellStyle name="Millares 3 2 6 5" xfId="1066" xr:uid="{22A634A2-C61F-4996-80BB-B205B21242ED}"/>
    <cellStyle name="Millares 3 2 7" xfId="478" xr:uid="{0DC2DCEA-B313-4591-B7C5-7F658306E013}"/>
    <cellStyle name="Millares 3 2 7 2" xfId="2016" xr:uid="{8E1122D7-A585-4DEF-B7EB-9D257B63ED5C}"/>
    <cellStyle name="Millares 3 2 7 3" xfId="1258" xr:uid="{C76AF5FC-40CF-420F-89F0-434D20AF264D}"/>
    <cellStyle name="Millares 3 2 8" xfId="2486" xr:uid="{5CE3DF8D-B797-4A95-BB1B-CE0D96435B7D}"/>
    <cellStyle name="Millares 3 2 9" xfId="1728" xr:uid="{AA0AFFC9-9D16-4D4A-BF12-9E20EE65E788}"/>
    <cellStyle name="Millares 3 3" xfId="112" xr:uid="{1805A398-6F40-4E23-B8B6-2FA6B47B81E6}"/>
    <cellStyle name="Millares 3 4" xfId="126" xr:uid="{8BEC4F38-558A-429F-B7CD-6E7DA776855C}"/>
    <cellStyle name="Millares 3 4 2" xfId="242" xr:uid="{0C56BED2-9362-48E6-8E89-711477A7139C}"/>
    <cellStyle name="Millares 3 4 2 2" xfId="442" xr:uid="{3DDC18D8-5F70-4467-AF58-027EF9A6F478}"/>
    <cellStyle name="Millares 3 4 2 2 2" xfId="912" xr:uid="{F0B60FBC-CEFD-42F4-AA10-4084104C8FF4}"/>
    <cellStyle name="Millares 3 4 2 2 2 2" xfId="2449" xr:uid="{78784699-6E62-4F5E-AA35-3DEC2EBE18D6}"/>
    <cellStyle name="Millares 3 4 2 2 2 3" xfId="1691" xr:uid="{C7E0E396-8D97-4E05-A801-E7B2622C5E06}"/>
    <cellStyle name="Millares 3 4 2 2 3" xfId="635" xr:uid="{CBA07D77-8ADB-467C-84E9-92FF08766DA4}"/>
    <cellStyle name="Millares 3 4 2 2 3 2" xfId="2173" xr:uid="{6556CF88-BE51-4EAF-81C8-68B56F188F45}"/>
    <cellStyle name="Millares 3 4 2 2 3 3" xfId="1415" xr:uid="{A4C895A8-4610-46A9-85EE-56FEE0CC4D3B}"/>
    <cellStyle name="Millares 3 4 2 2 4" xfId="2738" xr:uid="{67C86A6B-A1D7-475F-A5C3-2C673CDF6FD6}"/>
    <cellStyle name="Millares 3 4 2 2 5" xfId="1980" xr:uid="{18ED2BBD-2A80-4D55-8C67-F8E10A4F93B6}"/>
    <cellStyle name="Millares 3 4 2 2 6" xfId="1222" xr:uid="{C1A974F9-DAD7-4D2B-8394-8DF2CE243382}"/>
    <cellStyle name="Millares 3 4 2 3" xfId="341" xr:uid="{162200CA-452E-44CA-8F04-11B50D73EE10}"/>
    <cellStyle name="Millares 3 4 2 3 2" xfId="814" xr:uid="{FAD4E0F7-A7EB-4BE6-8C8F-FC7907DB7F3B}"/>
    <cellStyle name="Millares 3 4 2 3 2 2" xfId="2352" xr:uid="{E9CAEE53-C0F8-489B-87A2-91B44BE4CFE7}"/>
    <cellStyle name="Millares 3 4 2 3 2 3" xfId="1594" xr:uid="{B3EA237C-07C4-4447-BDC5-DAC48013FE41}"/>
    <cellStyle name="Millares 3 4 2 3 3" xfId="2641" xr:uid="{267C465A-F8F4-4100-8CEE-341229CEEA4E}"/>
    <cellStyle name="Millares 3 4 2 3 4" xfId="1883" xr:uid="{AEA275C5-9B97-4789-AD38-6AF8E32A36E3}"/>
    <cellStyle name="Millares 3 4 2 3 5" xfId="1125" xr:uid="{907FC9BB-CD06-4ACD-99D3-A8B7FF4388C2}"/>
    <cellStyle name="Millares 3 4 2 4" xfId="736" xr:uid="{5E410B91-023F-465A-AC8D-0B40D96E1F6B}"/>
    <cellStyle name="Millares 3 4 2 4 2" xfId="2274" xr:uid="{BB82E3E2-1286-4B1A-8568-5853BED9B8A5}"/>
    <cellStyle name="Millares 3 4 2 4 3" xfId="1516" xr:uid="{2B372761-54CE-441D-90E5-D1F13016D778}"/>
    <cellStyle name="Millares 3 4 2 5" xfId="537" xr:uid="{7E629BC0-BAAC-43DD-9D0C-741A29C799F2}"/>
    <cellStyle name="Millares 3 4 2 5 2" xfId="2075" xr:uid="{68F57AB1-9698-42D8-97D4-2E986A034F02}"/>
    <cellStyle name="Millares 3 4 2 5 3" xfId="1317" xr:uid="{73AF193E-02D4-4155-94DB-F3346A5F992C}"/>
    <cellStyle name="Millares 3 4 2 6" xfId="2545" xr:uid="{A8A08DBC-CB7A-49B7-81CD-D4BBA4CCADAE}"/>
    <cellStyle name="Millares 3 4 2 7" xfId="1787" xr:uid="{319B09FE-45D6-4F45-BE39-E334EE84AC9E}"/>
    <cellStyle name="Millares 3 4 2 8" xfId="1029" xr:uid="{A0B59DE0-35A0-4E2E-BAE9-59226A270DFC}"/>
    <cellStyle name="Millares 3 4 3" xfId="394" xr:uid="{FB267395-6BC5-41D2-85AE-F52A7DE88161}"/>
    <cellStyle name="Millares 3 4 3 2" xfId="864" xr:uid="{769ACC9B-A254-4774-9ADC-C2C4D4F40C83}"/>
    <cellStyle name="Millares 3 4 3 2 2" xfId="2401" xr:uid="{01032F77-71A9-4F7B-9CE7-452DBEC5C27C}"/>
    <cellStyle name="Millares 3 4 3 2 3" xfId="1643" xr:uid="{5A71B4F2-CC5D-48B8-8CEC-7D398F0A97A2}"/>
    <cellStyle name="Millares 3 4 3 3" xfId="587" xr:uid="{C21010BC-E021-4EA5-A264-A9AD28B2ABFC}"/>
    <cellStyle name="Millares 3 4 3 3 2" xfId="2125" xr:uid="{5BF3BEDE-BE1E-450A-A375-9C35465B7E40}"/>
    <cellStyle name="Millares 3 4 3 3 3" xfId="1367" xr:uid="{1BEF9B92-E04A-43C1-818C-7E96DF279F6C}"/>
    <cellStyle name="Millares 3 4 3 4" xfId="2690" xr:uid="{A55CFACB-8988-4CB7-BB3E-1E5A7B00C85E}"/>
    <cellStyle name="Millares 3 4 3 5" xfId="1932" xr:uid="{57285900-55C4-4F27-A5A2-6BEE66EA5983}"/>
    <cellStyle name="Millares 3 4 3 6" xfId="1174" xr:uid="{1DF10208-6945-4E7C-86F0-7106E1741562}"/>
    <cellStyle name="Millares 3 4 4" xfId="293" xr:uid="{3BB608C8-6BC8-4698-A91C-A3439AD279CF}"/>
    <cellStyle name="Millares 3 4 4 2" xfId="766" xr:uid="{E6C2F5A3-6952-4380-AF83-E25CB3EC8234}"/>
    <cellStyle name="Millares 3 4 4 2 2" xfId="2304" xr:uid="{3345C3B9-0572-4E1C-B0E4-9C90ED718354}"/>
    <cellStyle name="Millares 3 4 4 2 3" xfId="1546" xr:uid="{41399323-3212-4B6B-A4BF-B54BC8FA7638}"/>
    <cellStyle name="Millares 3 4 4 3" xfId="2593" xr:uid="{075A245A-4BED-4C12-B33A-FA025E6DB344}"/>
    <cellStyle name="Millares 3 4 4 4" xfId="1835" xr:uid="{654EBFEC-8C9B-44A0-8522-962FD5A208B8}"/>
    <cellStyle name="Millares 3 4 4 5" xfId="1077" xr:uid="{320C4B18-8A56-41BE-99B6-9E1D44BC1237}"/>
    <cellStyle name="Millares 3 4 5" xfId="688" xr:uid="{2D543947-2A70-43F8-9B86-9CAA22FC8555}"/>
    <cellStyle name="Millares 3 4 5 2" xfId="2226" xr:uid="{9457EC69-922F-4E51-99F7-B72112E8E40E}"/>
    <cellStyle name="Millares 3 4 5 3" xfId="1468" xr:uid="{E0EDEFF8-3F42-44EA-8861-F8E36ED0AD6C}"/>
    <cellStyle name="Millares 3 4 6" xfId="489" xr:uid="{4732098C-7978-4D2A-96A7-B040865E7BA3}"/>
    <cellStyle name="Millares 3 4 6 2" xfId="2027" xr:uid="{6709B75F-24A5-4819-AF0A-962CD0C9FA62}"/>
    <cellStyle name="Millares 3 4 6 3" xfId="1269" xr:uid="{CD5CCBE1-4B8F-4A06-A137-232665D43F59}"/>
    <cellStyle name="Millares 3 4 7" xfId="2497" xr:uid="{1A5BC2D5-F823-40D2-A93D-059122943DBD}"/>
    <cellStyle name="Millares 3 4 8" xfId="1739" xr:uid="{0800715C-90B2-4171-9118-1F71317F761A}"/>
    <cellStyle name="Millares 3 4 9" xfId="960" xr:uid="{B7C20340-3EA8-409D-B428-1514F2516B77}"/>
    <cellStyle name="Millares 3 5" xfId="137" xr:uid="{4C426685-5A06-48C9-99EE-813BA0F7625E}"/>
    <cellStyle name="Millares 3 5 2" xfId="247" xr:uid="{FF28C5CC-687B-403D-A0D4-5B014CEB003D}"/>
    <cellStyle name="Millares 3 5 2 2" xfId="447" xr:uid="{5CA6A792-19F5-4257-B184-46EF263BCD71}"/>
    <cellStyle name="Millares 3 5 2 2 2" xfId="917" xr:uid="{DE808582-CF2F-4144-9D69-82C76D9826C4}"/>
    <cellStyle name="Millares 3 5 2 2 2 2" xfId="2454" xr:uid="{1A5F4FBD-95B5-4A62-931E-D60A17B28F9B}"/>
    <cellStyle name="Millares 3 5 2 2 2 3" xfId="1696" xr:uid="{1E55C395-9873-4C29-8235-EBC09A1C13C3}"/>
    <cellStyle name="Millares 3 5 2 2 3" xfId="640" xr:uid="{7780CE75-9CE7-47CB-A1DA-9844CF20541C}"/>
    <cellStyle name="Millares 3 5 2 2 3 2" xfId="2178" xr:uid="{4BA863C1-66EA-4BF3-93A1-029F62C1D9FF}"/>
    <cellStyle name="Millares 3 5 2 2 3 3" xfId="1420" xr:uid="{7D4EEF5A-C996-44D9-B2D0-6F53AB155445}"/>
    <cellStyle name="Millares 3 5 2 2 4" xfId="2743" xr:uid="{7D9F4B73-CA23-4FCB-8005-2CFF57075B00}"/>
    <cellStyle name="Millares 3 5 2 2 5" xfId="1985" xr:uid="{0D2B1EC7-AEF8-42A9-BF2B-FE8DE51A2E49}"/>
    <cellStyle name="Millares 3 5 2 2 6" xfId="1227" xr:uid="{6E7972C1-7AE6-421B-B6B9-50FD3D71300F}"/>
    <cellStyle name="Millares 3 5 2 3" xfId="346" xr:uid="{BC0CA4E0-E150-4254-B28C-AAB7E4256FEE}"/>
    <cellStyle name="Millares 3 5 2 3 2" xfId="819" xr:uid="{A07BEDD1-0741-4A31-8210-6D6962D7EC3E}"/>
    <cellStyle name="Millares 3 5 2 3 2 2" xfId="2357" xr:uid="{8B0FE0AB-4BB3-4601-88A6-AC09501FDE7E}"/>
    <cellStyle name="Millares 3 5 2 3 2 3" xfId="1599" xr:uid="{AEADD948-5A3B-48F2-9757-8A7938CD828A}"/>
    <cellStyle name="Millares 3 5 2 3 3" xfId="2646" xr:uid="{11421AFF-A3A4-4E1B-B5CC-872C2FAC9ED3}"/>
    <cellStyle name="Millares 3 5 2 3 4" xfId="1888" xr:uid="{1FF4A432-94E6-48AC-82A3-DAA14D782F18}"/>
    <cellStyle name="Millares 3 5 2 3 5" xfId="1130" xr:uid="{92CFC296-8938-4246-8C13-CB593376D43F}"/>
    <cellStyle name="Millares 3 5 2 4" xfId="741" xr:uid="{53208CD6-5815-4F6D-A06D-229A47A0F8DF}"/>
    <cellStyle name="Millares 3 5 2 4 2" xfId="2279" xr:uid="{A1056436-1240-4C7C-8CB4-F2C0215EE370}"/>
    <cellStyle name="Millares 3 5 2 4 3" xfId="1521" xr:uid="{2278B97E-053D-429B-A914-183F40008B68}"/>
    <cellStyle name="Millares 3 5 2 5" xfId="542" xr:uid="{41776E43-56D0-40FD-B8C7-F45AE484DE1A}"/>
    <cellStyle name="Millares 3 5 2 5 2" xfId="2080" xr:uid="{18C154F9-BFB2-4FD6-88B0-A62EFF1A0A6F}"/>
    <cellStyle name="Millares 3 5 2 5 3" xfId="1322" xr:uid="{E5AD7D97-CEE4-4EC8-BAA4-B760F2F12D30}"/>
    <cellStyle name="Millares 3 5 2 6" xfId="2550" xr:uid="{F93FB7E8-1445-4C39-B9C7-6CB415B4BDEA}"/>
    <cellStyle name="Millares 3 5 2 7" xfId="1792" xr:uid="{99C0E13C-AAAD-4B9B-A48E-84D8B29A3F1D}"/>
    <cellStyle name="Millares 3 5 2 8" xfId="1034" xr:uid="{968A469C-AAC1-42CE-806F-48D8E9862BC4}"/>
    <cellStyle name="Millares 3 5 3" xfId="399" xr:uid="{774EBAD0-E678-4681-BC86-7EA89A3E4D3B}"/>
    <cellStyle name="Millares 3 5 3 2" xfId="869" xr:uid="{DD35C2A2-481C-418C-AD18-B8D36AA0241C}"/>
    <cellStyle name="Millares 3 5 3 2 2" xfId="2406" xr:uid="{76892190-2598-4D04-81D1-E38DE248840F}"/>
    <cellStyle name="Millares 3 5 3 2 3" xfId="1648" xr:uid="{DBACCF3D-24F2-4AB4-934D-66633AA34B4D}"/>
    <cellStyle name="Millares 3 5 3 3" xfId="592" xr:uid="{B3DD6912-387D-4F41-B470-A771B83CF68D}"/>
    <cellStyle name="Millares 3 5 3 3 2" xfId="2130" xr:uid="{37304126-56C1-4CC7-9FE2-47A024BCF432}"/>
    <cellStyle name="Millares 3 5 3 3 3" xfId="1372" xr:uid="{24A33E85-EEBA-45F4-92A0-7C6618E334A8}"/>
    <cellStyle name="Millares 3 5 3 4" xfId="2695" xr:uid="{0055EE26-7E82-4F02-94D7-540AC2729882}"/>
    <cellStyle name="Millares 3 5 3 5" xfId="1937" xr:uid="{C51508F0-22A7-406D-98EB-9077F49244F1}"/>
    <cellStyle name="Millares 3 5 3 6" xfId="1179" xr:uid="{2271C109-CD79-41EC-B8E1-7AD79F582682}"/>
    <cellStyle name="Millares 3 5 4" xfId="298" xr:uid="{AC0906BF-FFDA-4FCA-B124-B97DA4957D34}"/>
    <cellStyle name="Millares 3 5 4 2" xfId="771" xr:uid="{B84A873C-D6F9-49C5-BD7B-13538F6B9764}"/>
    <cellStyle name="Millares 3 5 4 2 2" xfId="2309" xr:uid="{9988D783-DC30-48C5-82B7-AFA7E4CB919B}"/>
    <cellStyle name="Millares 3 5 4 2 3" xfId="1551" xr:uid="{0C61CC41-DFB5-40CA-BA9F-FF4E0422D12E}"/>
    <cellStyle name="Millares 3 5 4 3" xfId="2598" xr:uid="{AA232A62-D34F-45B4-B3AA-684204D8186C}"/>
    <cellStyle name="Millares 3 5 4 4" xfId="1840" xr:uid="{7CEC09F7-1AE5-465F-B4F9-450C3E595234}"/>
    <cellStyle name="Millares 3 5 4 5" xfId="1082" xr:uid="{7C2AACFB-D069-4B17-B236-8D3C97315CE5}"/>
    <cellStyle name="Millares 3 5 5" xfId="693" xr:uid="{422C5463-6888-47A5-8311-C76597F80633}"/>
    <cellStyle name="Millares 3 5 5 2" xfId="2231" xr:uid="{99070EC9-D56B-4354-B13F-54B168208E85}"/>
    <cellStyle name="Millares 3 5 5 3" xfId="1473" xr:uid="{6ACC4A8C-07BF-4394-8D5C-7CAA0CFBF652}"/>
    <cellStyle name="Millares 3 5 6" xfId="494" xr:uid="{4217941C-3DB0-414C-B06D-CEBDE03CDE1F}"/>
    <cellStyle name="Millares 3 5 6 2" xfId="2032" xr:uid="{F02E17AA-DFBA-4E1D-A907-D0C07FBA4827}"/>
    <cellStyle name="Millares 3 5 6 3" xfId="1274" xr:uid="{F524F764-5BC9-41CE-BCB6-2681DD001B10}"/>
    <cellStyle name="Millares 3 5 7" xfId="2502" xr:uid="{9A0972BC-D701-4442-B095-8960DE9FF2EF}"/>
    <cellStyle name="Millares 3 5 8" xfId="1744" xr:uid="{A430FBC8-723B-4EB8-8853-18632E29D571}"/>
    <cellStyle name="Millares 3 5 9" xfId="965" xr:uid="{96A02ABB-35D7-409A-B6D5-E1B9AC1E92F5}"/>
    <cellStyle name="Millares 3 6" xfId="366" xr:uid="{3914DAB8-E407-4D97-AD91-D338A5D7D88E}"/>
    <cellStyle name="Millares 3 6 2" xfId="837" xr:uid="{7DDACB7C-D7AC-4AAC-A1D5-E16FA48EF0DD}"/>
    <cellStyle name="Millares 3 6 3" xfId="665" xr:uid="{2FB4621E-8AC9-499A-9158-E96A357447F5}"/>
    <cellStyle name="Millares 3 6 3 2" xfId="2203" xr:uid="{C851AAEB-96A9-418D-AE72-68DF4F77F160}"/>
    <cellStyle name="Millares 3 6 3 3" xfId="1445" xr:uid="{FA9B354C-8D52-4CCC-AE74-55C35E0C4A99}"/>
    <cellStyle name="Millares 4" xfId="62" xr:uid="{4ACAAC67-D4B9-41CB-AE72-D8575E0A4E7C}"/>
    <cellStyle name="Millares 4 10" xfId="2473" xr:uid="{B53FB610-69F1-4A49-B02B-059BAAD560CF}"/>
    <cellStyle name="Millares 4 11" xfId="1715" xr:uid="{EDE6E02B-4BFF-406C-87A2-C6C4A1D575D6}"/>
    <cellStyle name="Millares 4 12" xfId="936" xr:uid="{FF9B1D01-0F75-40E8-868C-950867495BD1}"/>
    <cellStyle name="Millares 4 2" xfId="81" xr:uid="{FD7F859F-7D51-4232-8714-D1A9DD29670B}"/>
    <cellStyle name="Millares 4 2 10" xfId="938" xr:uid="{2ABC7883-C82C-4B54-AC84-916FBBB0F0D0}"/>
    <cellStyle name="Millares 4 2 2" xfId="116" xr:uid="{85B25E32-BA4C-4B67-AFE2-B92C0A4F6574}"/>
    <cellStyle name="Millares 4 2 2 2" xfId="235" xr:uid="{A6490CF9-0837-4211-9CC4-EF789452874A}"/>
    <cellStyle name="Millares 4 2 2 2 2" xfId="435" xr:uid="{FD1819C4-4848-4F47-88D1-6988887441EF}"/>
    <cellStyle name="Millares 4 2 2 2 2 2" xfId="905" xr:uid="{36EDC376-801E-413C-8EB4-6DA8CEE142B9}"/>
    <cellStyle name="Millares 4 2 2 2 2 2 2" xfId="2442" xr:uid="{BAF36141-D292-4685-AF6E-434DD93153D2}"/>
    <cellStyle name="Millares 4 2 2 2 2 2 3" xfId="1684" xr:uid="{D70E5F43-6F96-48F4-94A8-1C7A0D989DB5}"/>
    <cellStyle name="Millares 4 2 2 2 2 3" xfId="628" xr:uid="{C0C32F5B-9915-4EB8-BBAB-02FE6E898C1D}"/>
    <cellStyle name="Millares 4 2 2 2 2 3 2" xfId="2166" xr:uid="{E9F12370-D7E1-4E7E-A146-B3A4D2A2130C}"/>
    <cellStyle name="Millares 4 2 2 2 2 3 3" xfId="1408" xr:uid="{460F7D2F-6892-4822-868F-7B11E868146A}"/>
    <cellStyle name="Millares 4 2 2 2 2 4" xfId="2731" xr:uid="{0C27BCA2-01D1-4A0B-AD0C-5966BD97A022}"/>
    <cellStyle name="Millares 4 2 2 2 2 5" xfId="1973" xr:uid="{C7BC06CC-79F0-46E0-991F-5F760C3AA691}"/>
    <cellStyle name="Millares 4 2 2 2 2 6" xfId="1215" xr:uid="{99F6540C-0606-41E5-9479-07E53840935D}"/>
    <cellStyle name="Millares 4 2 2 2 3" xfId="334" xr:uid="{33556453-7057-4780-96B3-51D9027500BF}"/>
    <cellStyle name="Millares 4 2 2 2 3 2" xfId="807" xr:uid="{D7AF8FEE-FE41-4051-9DEF-D25FDCABE620}"/>
    <cellStyle name="Millares 4 2 2 2 3 2 2" xfId="2345" xr:uid="{17CB451A-5884-4591-A568-A41EFF721090}"/>
    <cellStyle name="Millares 4 2 2 2 3 2 3" xfId="1587" xr:uid="{F92F9E51-A270-4B96-8036-7EE692A95A81}"/>
    <cellStyle name="Millares 4 2 2 2 3 3" xfId="2634" xr:uid="{0F3DDD2F-AEED-468A-96DA-A56A727569E9}"/>
    <cellStyle name="Millares 4 2 2 2 3 4" xfId="1876" xr:uid="{82AE1D42-7ABB-40EC-8A4D-A036EB70C404}"/>
    <cellStyle name="Millares 4 2 2 2 3 5" xfId="1118" xr:uid="{263BE557-E1C6-4A55-ABD5-276798F8F36C}"/>
    <cellStyle name="Millares 4 2 2 2 4" xfId="729" xr:uid="{51CF92C8-1AF5-40A4-9C7D-3965A74DF76F}"/>
    <cellStyle name="Millares 4 2 2 2 4 2" xfId="2267" xr:uid="{E721084C-D4C3-4485-B33B-7BA2C3CD42CD}"/>
    <cellStyle name="Millares 4 2 2 2 4 3" xfId="1509" xr:uid="{972F805A-4698-4486-B78E-8FE1A3B2E2D2}"/>
    <cellStyle name="Millares 4 2 2 2 5" xfId="530" xr:uid="{269AEFB2-3060-4BA5-9428-1E371A3DF82D}"/>
    <cellStyle name="Millares 4 2 2 2 5 2" xfId="2068" xr:uid="{4B887C88-5A5E-4392-8358-2EC33EF26EDD}"/>
    <cellStyle name="Millares 4 2 2 2 5 3" xfId="1310" xr:uid="{FFBD51E3-6BE2-4171-B330-F6CC56446B16}"/>
    <cellStyle name="Millares 4 2 2 2 6" xfId="2538" xr:uid="{5036DF49-5C79-4E2B-A0BC-35E9AAFD6DD3}"/>
    <cellStyle name="Millares 4 2 2 2 7" xfId="1780" xr:uid="{1BD30B3F-E866-4A70-A3F8-182E6039A228}"/>
    <cellStyle name="Millares 4 2 2 2 8" xfId="1022" xr:uid="{FD9987BB-A597-46E9-B8C4-A494311D68A5}"/>
    <cellStyle name="Millares 4 2 2 3" xfId="387" xr:uid="{349CE325-A2FE-42CD-BEDC-0955B2B79500}"/>
    <cellStyle name="Millares 4 2 2 3 2" xfId="857" xr:uid="{DA2582D5-4D01-47AD-8EE0-DA11A2FEF9E7}"/>
    <cellStyle name="Millares 4 2 2 3 2 2" xfId="2394" xr:uid="{D0DC8E22-20EB-45A7-BB0B-C2483F79537D}"/>
    <cellStyle name="Millares 4 2 2 3 2 3" xfId="1636" xr:uid="{541F7CDF-9A19-4695-92C0-8874B2126254}"/>
    <cellStyle name="Millares 4 2 2 3 3" xfId="580" xr:uid="{A06D1449-215C-4E17-9184-27AA99AA2FF7}"/>
    <cellStyle name="Millares 4 2 2 3 3 2" xfId="2118" xr:uid="{3B8488FF-E644-4F3B-A618-C358603D9913}"/>
    <cellStyle name="Millares 4 2 2 3 3 3" xfId="1360" xr:uid="{3320A915-3F23-43AC-8C7E-EBA63AEA7DA6}"/>
    <cellStyle name="Millares 4 2 2 3 4" xfId="2683" xr:uid="{EE673FB7-8847-4891-B5E6-D2173EDE2DBC}"/>
    <cellStyle name="Millares 4 2 2 3 5" xfId="1925" xr:uid="{DBE2F1F9-C5B6-4BFE-8E75-6364221870BF}"/>
    <cellStyle name="Millares 4 2 2 3 6" xfId="1167" xr:uid="{E6BB3A08-1BEF-4967-80F2-E4FA346EE871}"/>
    <cellStyle name="Millares 4 2 2 4" xfId="286" xr:uid="{F05BB2B7-1EC2-4D13-8F3C-75AA1C86F78F}"/>
    <cellStyle name="Millares 4 2 2 4 2" xfId="761" xr:uid="{6351500D-41AF-495D-837B-39A7590D8421}"/>
    <cellStyle name="Millares 4 2 2 4 2 2" xfId="2299" xr:uid="{EAE268F1-5C02-4BA8-BA69-482557BF8E3D}"/>
    <cellStyle name="Millares 4 2 2 4 2 3" xfId="1541" xr:uid="{3E9B698D-86FD-43C0-8795-AC36A86F2B5E}"/>
    <cellStyle name="Millares 4 2 2 4 3" xfId="2586" xr:uid="{82B466C0-D13B-4FBA-B4E3-1256F60DA142}"/>
    <cellStyle name="Millares 4 2 2 4 4" xfId="1828" xr:uid="{55F4D9B6-DC5D-46D2-A129-FB79C71D9D36}"/>
    <cellStyle name="Millares 4 2 2 4 5" xfId="1070" xr:uid="{7618610C-3574-4046-A04E-7981E5718FE9}"/>
    <cellStyle name="Millares 4 2 2 5" xfId="683" xr:uid="{C56CD0E2-869D-48B3-882D-2CCBEB1B8299}"/>
    <cellStyle name="Millares 4 2 2 5 2" xfId="2221" xr:uid="{12A7DF41-F89A-4E59-BB34-42BAF50D31C8}"/>
    <cellStyle name="Millares 4 2 2 5 3" xfId="1463" xr:uid="{6E92591B-0C55-4BB0-831D-48FEFE652328}"/>
    <cellStyle name="Millares 4 2 2 6" xfId="482" xr:uid="{C95F8A2B-12FA-45BD-A86A-9AC705F26F27}"/>
    <cellStyle name="Millares 4 2 2 6 2" xfId="2020" xr:uid="{EBBEF4BA-C82F-4E3F-A8A9-B4AB9FDD5F60}"/>
    <cellStyle name="Millares 4 2 2 6 3" xfId="1262" xr:uid="{E8E118E3-A8CE-4492-91A4-9AB22F22D1A6}"/>
    <cellStyle name="Millares 4 2 2 7" xfId="2490" xr:uid="{46B992B1-547C-49D3-B6AB-AA4C0D5F5D04}"/>
    <cellStyle name="Millares 4 2 2 8" xfId="1732" xr:uid="{C7237FC2-2527-4361-BB61-3325DEC5F16F}"/>
    <cellStyle name="Millares 4 2 2 9" xfId="953" xr:uid="{81D90876-A4B3-4CFF-B8D6-C6D4618476BB}"/>
    <cellStyle name="Millares 4 2 3" xfId="141" xr:uid="{1A0ECFEB-4099-4765-9284-393566E31414}"/>
    <cellStyle name="Millares 4 2 3 2" xfId="251" xr:uid="{8EDB24CB-C194-4E10-9AFA-648C3066701A}"/>
    <cellStyle name="Millares 4 2 3 2 2" xfId="451" xr:uid="{F0236930-3808-4B40-9CEB-D61777706481}"/>
    <cellStyle name="Millares 4 2 3 2 2 2" xfId="921" xr:uid="{03E94A98-BE16-41D9-9069-E4B2A3977EB4}"/>
    <cellStyle name="Millares 4 2 3 2 2 2 2" xfId="2458" xr:uid="{A84F8CE3-3F02-4D06-8CD1-E8DCC7ECFF8F}"/>
    <cellStyle name="Millares 4 2 3 2 2 2 3" xfId="1700" xr:uid="{4BFDD6ED-35B0-4C76-ACF4-83905174A0B1}"/>
    <cellStyle name="Millares 4 2 3 2 2 3" xfId="644" xr:uid="{133B5C45-78BD-4B08-9A4E-5C764FD2BAB2}"/>
    <cellStyle name="Millares 4 2 3 2 2 3 2" xfId="2182" xr:uid="{0410245C-523D-4DE3-B0FD-1A28349CFEEE}"/>
    <cellStyle name="Millares 4 2 3 2 2 3 3" xfId="1424" xr:uid="{DFE90242-A9A0-4BE4-98C4-15A10EA31AB2}"/>
    <cellStyle name="Millares 4 2 3 2 2 4" xfId="2747" xr:uid="{872689CC-BA19-481A-94E6-512C29769DC3}"/>
    <cellStyle name="Millares 4 2 3 2 2 5" xfId="1989" xr:uid="{A8FF8E87-66FB-425E-BAA8-C0A3026A101E}"/>
    <cellStyle name="Millares 4 2 3 2 2 6" xfId="1231" xr:uid="{4DD18818-3749-4D5B-911E-A7C2B323383D}"/>
    <cellStyle name="Millares 4 2 3 2 3" xfId="350" xr:uid="{C535C947-B921-490E-A28B-013DB8F4EA16}"/>
    <cellStyle name="Millares 4 2 3 2 3 2" xfId="823" xr:uid="{00C8653D-3CA0-4976-BCEB-18DD35BD11EC}"/>
    <cellStyle name="Millares 4 2 3 2 3 2 2" xfId="2361" xr:uid="{C71CB729-F686-446B-ACC5-973415403989}"/>
    <cellStyle name="Millares 4 2 3 2 3 2 3" xfId="1603" xr:uid="{6F1D7A35-EC72-48D1-95FC-1651F525B717}"/>
    <cellStyle name="Millares 4 2 3 2 3 3" xfId="2650" xr:uid="{DC6E263D-31FE-400C-8C11-AF626B442339}"/>
    <cellStyle name="Millares 4 2 3 2 3 4" xfId="1892" xr:uid="{9D1B43A5-8830-4B9E-9CEB-B255078DEA33}"/>
    <cellStyle name="Millares 4 2 3 2 3 5" xfId="1134" xr:uid="{955AF856-5DE3-403D-BC60-53480FCD61FC}"/>
    <cellStyle name="Millares 4 2 3 2 4" xfId="745" xr:uid="{CBC0B507-038F-4549-8E72-CC0AB3E66DB5}"/>
    <cellStyle name="Millares 4 2 3 2 4 2" xfId="2283" xr:uid="{4DFEC8F2-73EB-4562-8654-DA1A5FD74079}"/>
    <cellStyle name="Millares 4 2 3 2 4 3" xfId="1525" xr:uid="{F3DEE109-1CA9-4034-AB86-27753FEEF711}"/>
    <cellStyle name="Millares 4 2 3 2 5" xfId="546" xr:uid="{4028AC2C-B7CE-4CB4-8A37-DE9403D7C4F9}"/>
    <cellStyle name="Millares 4 2 3 2 5 2" xfId="2084" xr:uid="{8147E454-3F68-4B18-9C4A-6B675F35C984}"/>
    <cellStyle name="Millares 4 2 3 2 5 3" xfId="1326" xr:uid="{A457D6CE-192A-4288-A0B5-58E112D2FACD}"/>
    <cellStyle name="Millares 4 2 3 2 6" xfId="2554" xr:uid="{E9C043B0-4666-45A8-981C-AD18EBA5A439}"/>
    <cellStyle name="Millares 4 2 3 2 7" xfId="1796" xr:uid="{1999EB06-A113-44CB-9B58-43CA3C293050}"/>
    <cellStyle name="Millares 4 2 3 2 8" xfId="1038" xr:uid="{2ECB737B-DB6A-435D-93FD-E615B11F81D4}"/>
    <cellStyle name="Millares 4 2 3 3" xfId="403" xr:uid="{35B9E7CE-F279-497E-BD9A-5046D036684E}"/>
    <cellStyle name="Millares 4 2 3 3 2" xfId="873" xr:uid="{5B3B1CE0-6019-44CB-B229-09332141FE18}"/>
    <cellStyle name="Millares 4 2 3 3 2 2" xfId="2410" xr:uid="{039EA87F-0D39-438E-B534-D4B28A0A44DE}"/>
    <cellStyle name="Millares 4 2 3 3 2 3" xfId="1652" xr:uid="{BC14A8A7-CD2C-4FF6-9317-39C84497DBA9}"/>
    <cellStyle name="Millares 4 2 3 3 3" xfId="596" xr:uid="{5B556339-40BF-4C98-9F78-45EE865A973E}"/>
    <cellStyle name="Millares 4 2 3 3 3 2" xfId="2134" xr:uid="{D577B32E-FB11-400A-B6D1-B820C06215AD}"/>
    <cellStyle name="Millares 4 2 3 3 3 3" xfId="1376" xr:uid="{58C8691C-7FFE-497B-AB76-DCC6F01A5979}"/>
    <cellStyle name="Millares 4 2 3 3 4" xfId="2699" xr:uid="{B1D7ECDF-2CE8-4072-8060-44A880EF8E68}"/>
    <cellStyle name="Millares 4 2 3 3 5" xfId="1941" xr:uid="{8FCDEBD8-F832-4CB6-B087-501B4D68A3E0}"/>
    <cellStyle name="Millares 4 2 3 3 6" xfId="1183" xr:uid="{59D7D1A6-490C-4E28-A035-E6BC1366B124}"/>
    <cellStyle name="Millares 4 2 3 4" xfId="302" xr:uid="{C6548463-8F7F-48A9-B95E-C087D2FD0DDA}"/>
    <cellStyle name="Millares 4 2 3 4 2" xfId="775" xr:uid="{CD4AD299-8EA9-4232-A317-EBA50E5412A8}"/>
    <cellStyle name="Millares 4 2 3 4 2 2" xfId="2313" xr:uid="{D7B56746-6331-4795-B773-EEB86BDF578E}"/>
    <cellStyle name="Millares 4 2 3 4 2 3" xfId="1555" xr:uid="{E77F91CD-2242-4B30-AA5D-9D7FEA831E47}"/>
    <cellStyle name="Millares 4 2 3 4 3" xfId="2602" xr:uid="{31FCFF94-8C84-4089-B06F-92D226CB3302}"/>
    <cellStyle name="Millares 4 2 3 4 4" xfId="1844" xr:uid="{8822B72C-73E5-4E29-A7E8-D63ED80A5D4E}"/>
    <cellStyle name="Millares 4 2 3 4 5" xfId="1086" xr:uid="{6BE5D0E8-BE08-41F3-A766-94806BEF7B99}"/>
    <cellStyle name="Millares 4 2 3 5" xfId="697" xr:uid="{E53E7B3D-BAD0-4046-A481-2057752A3B8B}"/>
    <cellStyle name="Millares 4 2 3 5 2" xfId="2235" xr:uid="{05303400-A1C7-4582-A613-2DDFC9F563CE}"/>
    <cellStyle name="Millares 4 2 3 5 3" xfId="1477" xr:uid="{4C602A13-E889-42DE-8F5F-82F756ADB3BE}"/>
    <cellStyle name="Millares 4 2 3 6" xfId="498" xr:uid="{FFEF8D2E-86BE-4DF6-8CC1-AC039354750F}"/>
    <cellStyle name="Millares 4 2 3 6 2" xfId="2036" xr:uid="{6E8A4182-8436-47B9-8A2A-D87A0C537B88}"/>
    <cellStyle name="Millares 4 2 3 6 3" xfId="1278" xr:uid="{B49B11CC-6BC7-4D89-B611-47083EE15817}"/>
    <cellStyle name="Millares 4 2 3 7" xfId="2506" xr:uid="{D44A2800-A888-45B0-A0D0-C71231DE854F}"/>
    <cellStyle name="Millares 4 2 3 8" xfId="1748" xr:uid="{F4F78F97-538D-4509-8D4B-06F962880C7D}"/>
    <cellStyle name="Millares 4 2 3 9" xfId="969" xr:uid="{4F653E21-AEDE-4C07-8D54-5E6AE18BC5C8}"/>
    <cellStyle name="Millares 4 2 4" xfId="218" xr:uid="{200AE054-3E19-4E2A-977D-8DC15BBA542A}"/>
    <cellStyle name="Millares 4 2 4 2" xfId="420" xr:uid="{C34F3B01-7570-4027-9C39-F9B0C19E984A}"/>
    <cellStyle name="Millares 4 2 4 2 2" xfId="890" xr:uid="{7C5AD1A0-53C2-4CC6-8BC9-00714275503C}"/>
    <cellStyle name="Millares 4 2 4 2 2 2" xfId="2427" xr:uid="{77CEF2FC-E4E6-4867-B18C-D7198E465200}"/>
    <cellStyle name="Millares 4 2 4 2 2 3" xfId="1669" xr:uid="{071FC6A4-FF50-4B31-8263-921576828C8E}"/>
    <cellStyle name="Millares 4 2 4 2 3" xfId="613" xr:uid="{E76F00A9-CFDD-4B96-944C-5AE8844E915A}"/>
    <cellStyle name="Millares 4 2 4 2 3 2" xfId="2151" xr:uid="{33F1BA2F-305F-4448-B240-D5E1381A7903}"/>
    <cellStyle name="Millares 4 2 4 2 3 3" xfId="1393" xr:uid="{A8C01E5D-B50A-406C-BE9D-79F370E2AB51}"/>
    <cellStyle name="Millares 4 2 4 2 4" xfId="2716" xr:uid="{709693A7-5349-4C5B-A198-36FD63A92E46}"/>
    <cellStyle name="Millares 4 2 4 2 5" xfId="1958" xr:uid="{D2D6AECA-5BCB-413F-84E6-FE80CFD8A5BD}"/>
    <cellStyle name="Millares 4 2 4 2 6" xfId="1200" xr:uid="{BF704357-B86A-4531-BDDF-621CBCB11FA1}"/>
    <cellStyle name="Millares 4 2 4 3" xfId="319" xr:uid="{5EB98CEB-3D9E-4ACF-8B0F-4667DA46EAC8}"/>
    <cellStyle name="Millares 4 2 4 3 2" xfId="792" xr:uid="{F0D5FEDE-81EF-4AEA-B208-0DAFF70F3670}"/>
    <cellStyle name="Millares 4 2 4 3 2 2" xfId="2330" xr:uid="{BE2E4F98-1A4F-4835-9FA5-AAB58651F9A0}"/>
    <cellStyle name="Millares 4 2 4 3 2 3" xfId="1572" xr:uid="{78B7A161-9F56-455D-9B03-0747B63018C0}"/>
    <cellStyle name="Millares 4 2 4 3 3" xfId="2619" xr:uid="{6AFC86A8-9B07-41A5-9585-E3EB8BB7BF03}"/>
    <cellStyle name="Millares 4 2 4 3 4" xfId="1861" xr:uid="{628DD569-D4D4-4A20-AD0A-D35B352E775D}"/>
    <cellStyle name="Millares 4 2 4 3 5" xfId="1103" xr:uid="{58494D04-2C55-400E-899C-A0E57A52DF7F}"/>
    <cellStyle name="Millares 4 2 4 4" xfId="714" xr:uid="{F41B134E-C7D8-4D15-AC1E-69E3F1884844}"/>
    <cellStyle name="Millares 4 2 4 4 2" xfId="2252" xr:uid="{C1B88F3E-629D-4615-8213-8AF00A755992}"/>
    <cellStyle name="Millares 4 2 4 4 3" xfId="1494" xr:uid="{0D7A8B4A-E687-4F6A-8E01-707B020C2B45}"/>
    <cellStyle name="Millares 4 2 4 5" xfId="515" xr:uid="{73B73679-DBDD-43CC-9664-9B244FDDD746}"/>
    <cellStyle name="Millares 4 2 4 5 2" xfId="2053" xr:uid="{F83EBE78-93AD-4B5A-AB31-FB0269DE3BDC}"/>
    <cellStyle name="Millares 4 2 4 5 3" xfId="1295" xr:uid="{00ECAB7C-2DEC-45FB-8BFE-656AA37B865F}"/>
    <cellStyle name="Millares 4 2 4 6" xfId="2523" xr:uid="{0CE8D138-1601-4AC3-9AF7-98847AE2C6B2}"/>
    <cellStyle name="Millares 4 2 4 7" xfId="1765" xr:uid="{E826A697-3BED-454A-86A3-EFB7C03F3E42}"/>
    <cellStyle name="Millares 4 2 4 8" xfId="1007" xr:uid="{55E69980-409F-4EA6-A495-39B73899FEBF}"/>
    <cellStyle name="Millares 4 2 5" xfId="372" xr:uid="{37CEF58F-35AB-4F10-B73B-2C1CD67E88AE}"/>
    <cellStyle name="Millares 4 2 5 2" xfId="842" xr:uid="{BD278F98-67F4-475F-BD69-4B2FDFA1A27C}"/>
    <cellStyle name="Millares 4 2 5 2 2" xfId="2379" xr:uid="{FA6AEBD6-D24B-4D85-93E5-4BAC86E3FDB9}"/>
    <cellStyle name="Millares 4 2 5 2 3" xfId="1621" xr:uid="{C7023D1C-6F36-4C41-A674-F3A9E30DDC97}"/>
    <cellStyle name="Millares 4 2 5 3" xfId="565" xr:uid="{691E7323-6343-4B1D-A755-3C5FC7BD3DF0}"/>
    <cellStyle name="Millares 4 2 5 3 2" xfId="2103" xr:uid="{E87756EE-4BFC-43F3-A589-1880E98B14AA}"/>
    <cellStyle name="Millares 4 2 5 3 3" xfId="1345" xr:uid="{B9DEFBC8-837B-40AC-B29E-6357A92ABF04}"/>
    <cellStyle name="Millares 4 2 5 4" xfId="2668" xr:uid="{8DFDFB5A-9D15-4F86-809F-4407B94E1D1E}"/>
    <cellStyle name="Millares 4 2 5 5" xfId="1910" xr:uid="{FABC9C93-239C-44DD-B9E2-EC382C57722F}"/>
    <cellStyle name="Millares 4 2 5 6" xfId="1152" xr:uid="{71895194-9EDE-4817-A565-36B7860E983F}"/>
    <cellStyle name="Millares 4 2 6" xfId="271" xr:uid="{9D46641F-CBA6-4D6D-8813-930E280FC7DE}"/>
    <cellStyle name="Millares 4 2 6 2" xfId="669" xr:uid="{3975A891-E92D-4635-94EB-855BA5981589}"/>
    <cellStyle name="Millares 4 2 6 2 2" xfId="2207" xr:uid="{DF779434-8609-41D4-925F-6745DD567398}"/>
    <cellStyle name="Millares 4 2 6 2 3" xfId="1449" xr:uid="{6E03C6D0-C46D-428F-84BD-C7E5112517A6}"/>
    <cellStyle name="Millares 4 2 6 3" xfId="2571" xr:uid="{D22D6E1B-57BE-4F42-8019-2806FD6CEDF8}"/>
    <cellStyle name="Millares 4 2 6 4" xfId="1813" xr:uid="{4B153B69-1E15-4735-945E-97C54309636C}"/>
    <cellStyle name="Millares 4 2 6 5" xfId="1055" xr:uid="{8438DAD9-C0F3-445B-806D-8A4AA1520C3C}"/>
    <cellStyle name="Millares 4 2 7" xfId="467" xr:uid="{51EBA32B-C21B-4F5A-9AD5-33AEB9EBEBEE}"/>
    <cellStyle name="Millares 4 2 7 2" xfId="2005" xr:uid="{958413CF-68B3-4EA8-8C93-E88A5B22A862}"/>
    <cellStyle name="Millares 4 2 7 3" xfId="1247" xr:uid="{DF1E4FAB-0922-404B-BFE9-91A5BB9898BE}"/>
    <cellStyle name="Millares 4 2 8" xfId="2475" xr:uid="{566F67C4-6D68-46D2-9FA7-00C1FD7DFD29}"/>
    <cellStyle name="Millares 4 2 9" xfId="1717" xr:uid="{5AFEE05A-02E5-4128-9F8B-344497AFFE8F}"/>
    <cellStyle name="Millares 4 3" xfId="115" xr:uid="{6F98E949-5711-4090-A82E-83E8D02BDCFC}"/>
    <cellStyle name="Millares 4 3 2" xfId="234" xr:uid="{42701559-0AC2-41DC-8F1F-08CC40B7820F}"/>
    <cellStyle name="Millares 4 3 2 2" xfId="434" xr:uid="{FEAE1D99-DCF1-484F-AD7C-E17D1A9924A5}"/>
    <cellStyle name="Millares 4 3 2 2 2" xfId="904" xr:uid="{3DD2B58B-ABAD-494C-8C9C-02327273725B}"/>
    <cellStyle name="Millares 4 3 2 2 2 2" xfId="2441" xr:uid="{BE4BE248-CA20-4060-A662-ED5144C87FF6}"/>
    <cellStyle name="Millares 4 3 2 2 2 3" xfId="1683" xr:uid="{AB5F2B9B-B9BE-4B10-88B4-21C118C41728}"/>
    <cellStyle name="Millares 4 3 2 2 3" xfId="627" xr:uid="{E070256C-2E0D-4D9A-B640-1245B9846970}"/>
    <cellStyle name="Millares 4 3 2 2 3 2" xfId="2165" xr:uid="{A9004FD5-BDAA-4068-A2A2-99DDBD2B2D5F}"/>
    <cellStyle name="Millares 4 3 2 2 3 3" xfId="1407" xr:uid="{1CAF2703-0FFF-498C-9EEC-6A9C57E79ED2}"/>
    <cellStyle name="Millares 4 3 2 2 4" xfId="2730" xr:uid="{F58330F5-4D45-474A-8F03-AEE24E4E4D6C}"/>
    <cellStyle name="Millares 4 3 2 2 5" xfId="1972" xr:uid="{7F1464D5-8218-4351-AEC5-E7AEE84B324F}"/>
    <cellStyle name="Millares 4 3 2 2 6" xfId="1214" xr:uid="{19188D03-3EED-4D95-9A53-417F823E0EF7}"/>
    <cellStyle name="Millares 4 3 2 3" xfId="333" xr:uid="{BABF0777-76A4-4DEA-B9C7-8D3B8717DCAC}"/>
    <cellStyle name="Millares 4 3 2 3 2" xfId="806" xr:uid="{8F154F4D-E1CA-46E6-BB3E-51F4FC3F0812}"/>
    <cellStyle name="Millares 4 3 2 3 2 2" xfId="2344" xr:uid="{CA704BA3-D1AF-4B58-A16B-95EAE6D8E4BA}"/>
    <cellStyle name="Millares 4 3 2 3 2 3" xfId="1586" xr:uid="{3E8FD544-C6A6-4052-BB61-4793DE135254}"/>
    <cellStyle name="Millares 4 3 2 3 3" xfId="2633" xr:uid="{CC57DE3D-A4BC-4DCD-A1C8-8FD05998DADC}"/>
    <cellStyle name="Millares 4 3 2 3 4" xfId="1875" xr:uid="{6C365AAD-699A-4F70-8994-02EE5324AB58}"/>
    <cellStyle name="Millares 4 3 2 3 5" xfId="1117" xr:uid="{3FE4CB91-BC00-444E-A435-69278CB9825C}"/>
    <cellStyle name="Millares 4 3 2 4" xfId="728" xr:uid="{31EE2936-154B-4144-93D4-C44D7E908AB2}"/>
    <cellStyle name="Millares 4 3 2 4 2" xfId="2266" xr:uid="{79B7DAC6-8113-4A43-9591-0E9FF84D3C7C}"/>
    <cellStyle name="Millares 4 3 2 4 3" xfId="1508" xr:uid="{9E724CD9-F1CB-4916-B079-6C2C58F74C07}"/>
    <cellStyle name="Millares 4 3 2 5" xfId="529" xr:uid="{1E09C115-4C0F-4C8D-B59A-4834DA2216BA}"/>
    <cellStyle name="Millares 4 3 2 5 2" xfId="2067" xr:uid="{0D9789A4-9446-4C5B-96A8-1ED3FFF0205B}"/>
    <cellStyle name="Millares 4 3 2 5 3" xfId="1309" xr:uid="{98257008-AB73-46DF-8CA1-A18558BEFFDD}"/>
    <cellStyle name="Millares 4 3 2 6" xfId="2537" xr:uid="{D8858A35-7829-42A6-9317-67C676B601A0}"/>
    <cellStyle name="Millares 4 3 2 7" xfId="1779" xr:uid="{0E772174-280F-44A4-9CF8-959BA331D95A}"/>
    <cellStyle name="Millares 4 3 2 8" xfId="1021" xr:uid="{41CD9ADC-E14A-4C4C-82A9-D24266024AE3}"/>
    <cellStyle name="Millares 4 3 3" xfId="386" xr:uid="{B328BDC4-867D-44E0-9832-8679006101AD}"/>
    <cellStyle name="Millares 4 3 3 2" xfId="856" xr:uid="{1B623B9F-88D1-44B4-89F8-CA7A2BEFC165}"/>
    <cellStyle name="Millares 4 3 3 2 2" xfId="2393" xr:uid="{ECC3E979-EE23-4DD4-A078-F42C1E0B7F2C}"/>
    <cellStyle name="Millares 4 3 3 2 3" xfId="1635" xr:uid="{1DD40473-DB4F-4289-913B-9E35142A767E}"/>
    <cellStyle name="Millares 4 3 3 3" xfId="579" xr:uid="{4AE80878-9971-459D-A281-3D8F20862EC8}"/>
    <cellStyle name="Millares 4 3 3 3 2" xfId="2117" xr:uid="{A578C924-6FCD-4CC1-9628-A11C8C79E350}"/>
    <cellStyle name="Millares 4 3 3 3 3" xfId="1359" xr:uid="{69BA31DA-5742-46BF-AD78-EDB13CFFD70D}"/>
    <cellStyle name="Millares 4 3 3 4" xfId="2682" xr:uid="{A1896751-BF20-4E93-ADEA-73CD55AF0DA1}"/>
    <cellStyle name="Millares 4 3 3 5" xfId="1924" xr:uid="{D45BFFC5-CFF8-4164-89F3-D9C5048C442D}"/>
    <cellStyle name="Millares 4 3 3 6" xfId="1166" xr:uid="{333B1982-A601-4610-99A0-F8DB2B146B6C}"/>
    <cellStyle name="Millares 4 3 4" xfId="285" xr:uid="{22EA6FCA-E5F1-4510-BE79-0E8ABC21847A}"/>
    <cellStyle name="Millares 4 3 4 2" xfId="760" xr:uid="{B88FCC40-6626-489F-BBA9-2F7AF06E7980}"/>
    <cellStyle name="Millares 4 3 4 2 2" xfId="2298" xr:uid="{D7672F55-2377-4104-B87C-F75570EC37BC}"/>
    <cellStyle name="Millares 4 3 4 2 3" xfId="1540" xr:uid="{8DC68D0F-C391-4756-913B-9A4919605E54}"/>
    <cellStyle name="Millares 4 3 4 3" xfId="2585" xr:uid="{954CC18B-E9FF-4404-AA0B-47F631549B1F}"/>
    <cellStyle name="Millares 4 3 4 4" xfId="1827" xr:uid="{807A62F5-C946-49C0-8D17-116165179E62}"/>
    <cellStyle name="Millares 4 3 4 5" xfId="1069" xr:uid="{61EDD567-5F91-4AF0-9193-A4BC643E2F3A}"/>
    <cellStyle name="Millares 4 3 5" xfId="682" xr:uid="{649ECBA1-6199-4065-A012-57AE8033403C}"/>
    <cellStyle name="Millares 4 3 5 2" xfId="2220" xr:uid="{E0468678-0FD9-4A60-857A-C587A03F0AA3}"/>
    <cellStyle name="Millares 4 3 5 3" xfId="1462" xr:uid="{EE7F8A11-1930-447E-8363-5282F5FAB64A}"/>
    <cellStyle name="Millares 4 3 6" xfId="481" xr:uid="{15FCC8A0-E756-4598-A2F3-6ACF56751D1D}"/>
    <cellStyle name="Millares 4 3 6 2" xfId="2019" xr:uid="{2B087E66-3C16-4A07-B285-9E5E843DA113}"/>
    <cellStyle name="Millares 4 3 6 3" xfId="1261" xr:uid="{4CC9A7C3-84A6-4F69-9F75-5DACFA73096A}"/>
    <cellStyle name="Millares 4 3 7" xfId="2489" xr:uid="{284EF2AD-8063-40F5-8B76-3768440AD496}"/>
    <cellStyle name="Millares 4 3 8" xfId="1731" xr:uid="{16F459F9-8053-4A87-8CCF-B2F3386A2604}"/>
    <cellStyle name="Millares 4 3 9" xfId="952" xr:uid="{6E1B4393-C3CB-4ADC-AD46-62772645E23F}"/>
    <cellStyle name="Millares 4 4" xfId="130" xr:uid="{38189255-33EF-4D0E-B0C9-700F14D7AA58}"/>
    <cellStyle name="Millares 4 5" xfId="140" xr:uid="{00C3F2B7-B690-45CB-998F-DFD1F43B42FF}"/>
    <cellStyle name="Millares 4 5 2" xfId="250" xr:uid="{9B40F3FA-D7A1-46CC-A6C1-4C7BE474018E}"/>
    <cellStyle name="Millares 4 5 2 2" xfId="450" xr:uid="{BD96DE08-4BCB-4601-9B44-D68C0A70271A}"/>
    <cellStyle name="Millares 4 5 2 2 2" xfId="920" xr:uid="{B06D6E13-C3E6-4AE4-BD45-00DDD7D6644F}"/>
    <cellStyle name="Millares 4 5 2 2 2 2" xfId="2457" xr:uid="{1A5A626C-AFCB-48F7-8130-C1F8A853CF03}"/>
    <cellStyle name="Millares 4 5 2 2 2 3" xfId="1699" xr:uid="{31077BE5-02E9-4255-A8F3-24795C5CC12B}"/>
    <cellStyle name="Millares 4 5 2 2 3" xfId="643" xr:uid="{EF28F320-9874-40C6-9F4C-F709CB11EFDB}"/>
    <cellStyle name="Millares 4 5 2 2 3 2" xfId="2181" xr:uid="{84E0FF37-A06F-480B-96F5-98A537C98976}"/>
    <cellStyle name="Millares 4 5 2 2 3 3" xfId="1423" xr:uid="{1D8437A2-8DF4-47A6-A0EB-6854DAE6AC1C}"/>
    <cellStyle name="Millares 4 5 2 2 4" xfId="2746" xr:uid="{C2AC2E51-5D4D-4C19-8C04-13E9AF5FC8CE}"/>
    <cellStyle name="Millares 4 5 2 2 5" xfId="1988" xr:uid="{A5D4761A-1534-40B3-9067-588EF9796B52}"/>
    <cellStyle name="Millares 4 5 2 2 6" xfId="1230" xr:uid="{DB752E79-4E41-4C81-8CB0-474513AB8726}"/>
    <cellStyle name="Millares 4 5 2 3" xfId="349" xr:uid="{D27C23D9-3EFE-4497-BFB5-440E47DF1539}"/>
    <cellStyle name="Millares 4 5 2 3 2" xfId="822" xr:uid="{227D5C6A-B194-4438-B765-81A76C22F9E4}"/>
    <cellStyle name="Millares 4 5 2 3 2 2" xfId="2360" xr:uid="{071E33D0-793D-4713-8256-54CF28A331F6}"/>
    <cellStyle name="Millares 4 5 2 3 2 3" xfId="1602" xr:uid="{A631E942-B91D-41FE-B4E4-41E4FD5F1DFB}"/>
    <cellStyle name="Millares 4 5 2 3 3" xfId="2649" xr:uid="{63414543-0FE0-4E37-967D-62A81147F28B}"/>
    <cellStyle name="Millares 4 5 2 3 4" xfId="1891" xr:uid="{C55D7A01-2D59-49A7-AF4D-2643DB66A37E}"/>
    <cellStyle name="Millares 4 5 2 3 5" xfId="1133" xr:uid="{5730072D-3D8C-4DB1-B2A6-CFA9A40738C5}"/>
    <cellStyle name="Millares 4 5 2 4" xfId="744" xr:uid="{532B7DF4-046C-4DFD-AB1A-A4A077E9C8E3}"/>
    <cellStyle name="Millares 4 5 2 4 2" xfId="2282" xr:uid="{560A585F-BA14-41DA-8E67-B57B6324EC46}"/>
    <cellStyle name="Millares 4 5 2 4 3" xfId="1524" xr:uid="{1589FF0A-336B-455C-811E-35325683D1EC}"/>
    <cellStyle name="Millares 4 5 2 5" xfId="545" xr:uid="{6763B9CE-AD18-43C4-95C8-077EAA2924D1}"/>
    <cellStyle name="Millares 4 5 2 5 2" xfId="2083" xr:uid="{7C1E3934-C785-4069-A3DD-D65048D94389}"/>
    <cellStyle name="Millares 4 5 2 5 3" xfId="1325" xr:uid="{90FEA460-DE0F-4834-A67B-5CE3479AEAD6}"/>
    <cellStyle name="Millares 4 5 2 6" xfId="2553" xr:uid="{27F3CA52-0C7A-4984-9AE6-804D4D0C5407}"/>
    <cellStyle name="Millares 4 5 2 7" xfId="1795" xr:uid="{E31D4537-B708-44E6-92C2-69172658D6BE}"/>
    <cellStyle name="Millares 4 5 2 8" xfId="1037" xr:uid="{422F9AB8-FF79-412A-BF3B-DEA4574F59DA}"/>
    <cellStyle name="Millares 4 5 3" xfId="402" xr:uid="{137643BB-2A1C-486A-B96C-7E425527B4C4}"/>
    <cellStyle name="Millares 4 5 3 2" xfId="872" xr:uid="{3CA94586-373A-4E10-9E7E-A82E17FA501C}"/>
    <cellStyle name="Millares 4 5 3 2 2" xfId="2409" xr:uid="{B1DA6FA7-D0FD-4218-9A4D-717C3BD69660}"/>
    <cellStyle name="Millares 4 5 3 2 3" xfId="1651" xr:uid="{3B20E026-49C7-49B2-B024-0ACAB41926D6}"/>
    <cellStyle name="Millares 4 5 3 3" xfId="595" xr:uid="{5268AC91-B236-4FF1-B991-0728B07914B2}"/>
    <cellStyle name="Millares 4 5 3 3 2" xfId="2133" xr:uid="{1F2A9B33-D935-49C6-891D-326BC3734184}"/>
    <cellStyle name="Millares 4 5 3 3 3" xfId="1375" xr:uid="{0EC2F3D6-BAD3-4E95-9535-B06AB62EFCD1}"/>
    <cellStyle name="Millares 4 5 3 4" xfId="2698" xr:uid="{03B56259-EB66-4734-81EC-021051AB526E}"/>
    <cellStyle name="Millares 4 5 3 5" xfId="1940" xr:uid="{B42267A8-08E7-42AD-9DE8-B57EBB9C40E3}"/>
    <cellStyle name="Millares 4 5 3 6" xfId="1182" xr:uid="{CBA92AEF-A1AE-416B-892F-90A9B531B20D}"/>
    <cellStyle name="Millares 4 5 4" xfId="301" xr:uid="{D9A18481-E2C7-4E4C-8E87-403A3D7E58CC}"/>
    <cellStyle name="Millares 4 5 4 2" xfId="774" xr:uid="{C3923C8C-1BDD-4ADD-AAEE-FC4B959FBE79}"/>
    <cellStyle name="Millares 4 5 4 2 2" xfId="2312" xr:uid="{E108FE8D-62F5-43E6-A035-D675317C7DAD}"/>
    <cellStyle name="Millares 4 5 4 2 3" xfId="1554" xr:uid="{0A95BD9B-2C0E-439C-8DD5-07F481E8ADAA}"/>
    <cellStyle name="Millares 4 5 4 3" xfId="2601" xr:uid="{BACDA259-5A26-46AC-924C-E030F3BC5C61}"/>
    <cellStyle name="Millares 4 5 4 4" xfId="1843" xr:uid="{D848B042-582E-471E-8B09-CD180BD4D9CC}"/>
    <cellStyle name="Millares 4 5 4 5" xfId="1085" xr:uid="{EF0F9E14-DB1E-43EC-AB1F-DBA7922CB06A}"/>
    <cellStyle name="Millares 4 5 5" xfId="696" xr:uid="{F1FB60F5-D6EC-4326-9941-91460492F30F}"/>
    <cellStyle name="Millares 4 5 5 2" xfId="2234" xr:uid="{51B4D518-9E62-4CEC-9ED8-7EE3875EBCEE}"/>
    <cellStyle name="Millares 4 5 5 3" xfId="1476" xr:uid="{7B78CD74-6332-4943-877A-FE7FCC85F188}"/>
    <cellStyle name="Millares 4 5 6" xfId="497" xr:uid="{2086EEB7-DAB5-42AC-851D-F0971BD14F71}"/>
    <cellStyle name="Millares 4 5 6 2" xfId="2035" xr:uid="{3B368AC8-FDC7-4775-BBE3-B6A2759C571F}"/>
    <cellStyle name="Millares 4 5 6 3" xfId="1277" xr:uid="{6CB31BD1-E602-454C-9565-560ABAC55435}"/>
    <cellStyle name="Millares 4 5 7" xfId="2505" xr:uid="{FA7E6F75-687A-44E5-97B7-784BA27DA775}"/>
    <cellStyle name="Millares 4 5 8" xfId="1747" xr:uid="{296C4AF6-5A33-4E37-9254-8D22A9B8B95E}"/>
    <cellStyle name="Millares 4 5 9" xfId="968" xr:uid="{25E035DD-C459-4BC6-9379-FC75B246F2D6}"/>
    <cellStyle name="Millares 4 6" xfId="209" xr:uid="{24A7C839-C33D-4302-BC73-A3453C17C078}"/>
    <cellStyle name="Millares 4 6 2" xfId="418" xr:uid="{BFEB2A15-2E1F-4514-9EDA-EBA3275AC4AF}"/>
    <cellStyle name="Millares 4 6 2 2" xfId="888" xr:uid="{521E6CA8-BB67-4797-8B91-7529A5E5BF63}"/>
    <cellStyle name="Millares 4 6 2 2 2" xfId="2425" xr:uid="{0A39B237-9900-47DD-86C4-4B93C68B3AD7}"/>
    <cellStyle name="Millares 4 6 2 2 3" xfId="1667" xr:uid="{A519924F-B5CA-4BB8-889C-1934271ECC28}"/>
    <cellStyle name="Millares 4 6 2 3" xfId="611" xr:uid="{84588151-8677-4D98-9607-EF78311ED24C}"/>
    <cellStyle name="Millares 4 6 2 3 2" xfId="2149" xr:uid="{3D737596-2C8E-4A8A-BFF0-1CBFC62EF4A4}"/>
    <cellStyle name="Millares 4 6 2 3 3" xfId="1391" xr:uid="{00CA8037-D412-449F-8E29-43D5F850580B}"/>
    <cellStyle name="Millares 4 6 2 4" xfId="2714" xr:uid="{718D2305-D1D3-4DB4-B790-C4183348F79F}"/>
    <cellStyle name="Millares 4 6 2 5" xfId="1956" xr:uid="{0485AA66-9132-494A-9652-6546EDE2C251}"/>
    <cellStyle name="Millares 4 6 2 6" xfId="1198" xr:uid="{733B4425-FD4F-4376-A8F7-CCCBEB7BCE81}"/>
    <cellStyle name="Millares 4 6 3" xfId="317" xr:uid="{D86E2D50-5D8F-417A-86A8-4D9F9F97D750}"/>
    <cellStyle name="Millares 4 6 3 2" xfId="790" xr:uid="{2BDAECEC-D42D-4280-A86D-F7FC7FF12B20}"/>
    <cellStyle name="Millares 4 6 3 2 2" xfId="2328" xr:uid="{445615CE-55C9-453F-AD9E-EA8AD001F00B}"/>
    <cellStyle name="Millares 4 6 3 2 3" xfId="1570" xr:uid="{3AAB6014-E777-417D-BE92-9496E14F1DAF}"/>
    <cellStyle name="Millares 4 6 3 3" xfId="2617" xr:uid="{ED5037B8-9FB6-4CCA-96C5-0D98EB625CC3}"/>
    <cellStyle name="Millares 4 6 3 4" xfId="1859" xr:uid="{73BE95DB-B81B-40E2-A8AA-8ECDDA3EDF13}"/>
    <cellStyle name="Millares 4 6 3 5" xfId="1101" xr:uid="{5404200C-02A3-49E6-82C3-D2139825337E}"/>
    <cellStyle name="Millares 4 6 4" xfId="712" xr:uid="{D5298830-8C73-470D-91AB-AB4916354867}"/>
    <cellStyle name="Millares 4 6 4 2" xfId="2250" xr:uid="{566FAD0A-A2B2-456C-B582-E698CFE6D608}"/>
    <cellStyle name="Millares 4 6 4 3" xfId="1492" xr:uid="{0C8DD859-9F51-48D6-AA3F-C058B972A8AB}"/>
    <cellStyle name="Millares 4 6 5" xfId="513" xr:uid="{BA9BBB7C-9510-46D5-AFDC-C414371C58F3}"/>
    <cellStyle name="Millares 4 6 5 2" xfId="2051" xr:uid="{0E4DF6F0-58B5-4F1E-ACA1-ADF6A35F5358}"/>
    <cellStyle name="Millares 4 6 5 3" xfId="1293" xr:uid="{9784CBC4-0F56-4E51-82D6-ED42520B51D8}"/>
    <cellStyle name="Millares 4 6 6" xfId="2521" xr:uid="{27A3B8C5-734C-4A01-91C5-69FB2BDB6F8E}"/>
    <cellStyle name="Millares 4 6 7" xfId="1763" xr:uid="{3C7F46EF-1150-4FA2-BED7-854A73B2BF9F}"/>
    <cellStyle name="Millares 4 6 8" xfId="1005" xr:uid="{0FA87D93-6361-469F-B07B-CE9C1945B14E}"/>
    <cellStyle name="Millares 4 7" xfId="370" xr:uid="{F8649A7D-1BAF-445D-B639-11EEE1FE01DE}"/>
    <cellStyle name="Millares 4 7 2" xfId="840" xr:uid="{3D0D3D7A-1870-4319-82EE-F9B75E192149}"/>
    <cellStyle name="Millares 4 7 2 2" xfId="2377" xr:uid="{A0D8D36E-4368-41FE-A546-F2B5FF91ED45}"/>
    <cellStyle name="Millares 4 7 2 3" xfId="1619" xr:uid="{40D417E0-C7B3-440F-AC83-E2A5DAAF8E13}"/>
    <cellStyle name="Millares 4 7 3" xfId="563" xr:uid="{D2F5F321-62FF-4D50-BE15-C79BD27F9DD0}"/>
    <cellStyle name="Millares 4 7 3 2" xfId="2101" xr:uid="{92705C92-30FE-4ED3-B483-69338B042235}"/>
    <cellStyle name="Millares 4 7 3 3" xfId="1343" xr:uid="{3E582C34-5B00-4D15-B080-658B3D01A94E}"/>
    <cellStyle name="Millares 4 7 4" xfId="2666" xr:uid="{356B6BAB-57C8-48CC-9697-DEBCD4CA57DD}"/>
    <cellStyle name="Millares 4 7 5" xfId="1908" xr:uid="{D98B8F2E-DEF0-4177-A65E-CB6B11F7BDCC}"/>
    <cellStyle name="Millares 4 7 6" xfId="1150" xr:uid="{856AA52A-ACA9-4860-9C98-71F3E05BD921}"/>
    <cellStyle name="Millares 4 8" xfId="269" xr:uid="{B92605BD-D8D5-4289-98E6-B9C1DBB4CAB4}"/>
    <cellStyle name="Millares 4 8 2" xfId="668" xr:uid="{A05046B6-EFF5-48B9-90E1-E42B137D3856}"/>
    <cellStyle name="Millares 4 8 2 2" xfId="2206" xr:uid="{8983BD9B-5924-4AE2-8B3A-6277C25C0E8F}"/>
    <cellStyle name="Millares 4 8 2 3" xfId="1448" xr:uid="{5266F0DE-EA78-4921-B6C7-05B355AFDAFD}"/>
    <cellStyle name="Millares 4 8 3" xfId="2569" xr:uid="{DA91F7CC-4980-4C64-BE6F-1894E66B0FBA}"/>
    <cellStyle name="Millares 4 8 4" xfId="1811" xr:uid="{F5087A35-647A-4AAC-97D6-8DF2639DE58D}"/>
    <cellStyle name="Millares 4 8 5" xfId="1053" xr:uid="{93DF62FE-3DC6-4A2D-AEC9-7506182A7EAD}"/>
    <cellStyle name="Millares 4 9" xfId="465" xr:uid="{2DA7441E-6892-478C-B91E-8DC9CD8E2BAD}"/>
    <cellStyle name="Millares 4 9 2" xfId="2003" xr:uid="{2D7A83E2-6BA8-47B3-AFD5-E69C62CF6395}"/>
    <cellStyle name="Millares 4 9 3" xfId="1245" xr:uid="{436C368E-C2D9-4321-8972-FB5F221B324F}"/>
    <cellStyle name="Millares 5" xfId="72" xr:uid="{C36FCBDA-A255-4ABF-989C-6426F362D5C4}"/>
    <cellStyle name="Millares 5 10" xfId="368" xr:uid="{5D24827F-8215-4D95-9382-CBD83B0B9E11}"/>
    <cellStyle name="Millares 5 10 2" xfId="657" xr:uid="{A071F6AE-4123-4851-9FBC-CC88A27B0E84}"/>
    <cellStyle name="Millares 5 10 2 2" xfId="2195" xr:uid="{4C0FA6BA-AB40-4745-BB6B-CB44BA7BA63D}"/>
    <cellStyle name="Millares 5 10 2 3" xfId="1437" xr:uid="{CA565A25-0448-4818-B04E-307FEF560058}"/>
    <cellStyle name="Millares 5 10 3" xfId="838" xr:uid="{BD492FC6-8B20-49D7-AAEE-DEF656BC2DB4}"/>
    <cellStyle name="Millares 5 10 3 2" xfId="2375" xr:uid="{E0D24666-6505-4D2B-AAC8-02034DB09A67}"/>
    <cellStyle name="Millares 5 10 3 3" xfId="1617" xr:uid="{3974CD29-61FC-45E0-BA68-08A040063535}"/>
    <cellStyle name="Millares 5 10 4" xfId="559" xr:uid="{C2DAE77A-83C1-4DDE-B1C8-9DFA7566767E}"/>
    <cellStyle name="Millares 5 10 4 2" xfId="2097" xr:uid="{BAD9745A-0052-412E-9680-8C20BBFFBF20}"/>
    <cellStyle name="Millares 5 10 4 3" xfId="1339" xr:uid="{AD8DD75C-00E5-4020-8EF7-0C17C3C390AF}"/>
    <cellStyle name="Millares 5 10 5" xfId="2664" xr:uid="{6C75EA95-89C9-40F2-9B36-4428038A861A}"/>
    <cellStyle name="Millares 5 10 6" xfId="1906" xr:uid="{1800C614-B5CB-4884-BFDA-CDC2C30A14B7}"/>
    <cellStyle name="Millares 5 10 7" xfId="1148" xr:uid="{79DA5B68-C50E-4EAB-9877-0996E4349A77}"/>
    <cellStyle name="Millares 5 11" xfId="371" xr:uid="{B5BAA8D7-B2BD-4454-B636-7AA9D0EC4C50}"/>
    <cellStyle name="Millares 5 11 2" xfId="841" xr:uid="{56B7FDE7-557E-4F62-BA25-4807C0E7A2E2}"/>
    <cellStyle name="Millares 5 11 2 2" xfId="2378" xr:uid="{F818FC21-36C6-4C53-891F-F48FF5460D93}"/>
    <cellStyle name="Millares 5 11 2 3" xfId="1620" xr:uid="{9C34977C-FE7F-40A4-BD9E-7337F6B7ED2C}"/>
    <cellStyle name="Millares 5 11 3" xfId="564" xr:uid="{867AC283-BE42-4B4A-928E-B384414A9441}"/>
    <cellStyle name="Millares 5 11 3 2" xfId="2102" xr:uid="{E089AC05-7EA1-4584-B81B-3AF77A0E61B8}"/>
    <cellStyle name="Millares 5 11 3 3" xfId="1344" xr:uid="{2D75FD02-CE10-46D9-ABD4-C1AFC9D5E9E3}"/>
    <cellStyle name="Millares 5 11 4" xfId="2667" xr:uid="{6647C1FC-40AA-4052-9443-673B18A09514}"/>
    <cellStyle name="Millares 5 11 5" xfId="1909" xr:uid="{1367452D-5F65-4BE6-B639-6106000E887F}"/>
    <cellStyle name="Millares 5 11 6" xfId="1151" xr:uid="{0EC6225D-82DD-40F6-AA48-0211040FB289}"/>
    <cellStyle name="Millares 5 12" xfId="270" xr:uid="{DBB71F29-6A5B-425B-952C-00CC49CB1920}"/>
    <cellStyle name="Millares 5 12 2" xfId="663" xr:uid="{CE861CE7-EC6D-4AA6-9580-3F09B0F913B4}"/>
    <cellStyle name="Millares 5 12 2 2" xfId="2201" xr:uid="{E47BED4A-905E-499F-9E25-8BCD3F5F11AF}"/>
    <cellStyle name="Millares 5 12 2 3" xfId="1443" xr:uid="{17C4B3B9-027B-4D4F-8642-0240B5CB4E1D}"/>
    <cellStyle name="Millares 5 12 3" xfId="2570" xr:uid="{DB36A998-CA84-4359-9346-1FC1243764C1}"/>
    <cellStyle name="Millares 5 12 4" xfId="1812" xr:uid="{6AD0945D-62F1-4A7E-8525-23AA5A3B7810}"/>
    <cellStyle name="Millares 5 12 5" xfId="1054" xr:uid="{7B9320E6-D5DB-4CF4-8386-BA58846DEFA2}"/>
    <cellStyle name="Millares 5 13" xfId="466" xr:uid="{526AC50B-2E4A-4D74-A42C-07109DA3D5BE}"/>
    <cellStyle name="Millares 5 13 2" xfId="2004" xr:uid="{1DA37F2C-6300-4FCC-94C7-F7A3F090557A}"/>
    <cellStyle name="Millares 5 13 3" xfId="1246" xr:uid="{8A4B4A9A-34D1-4373-9A5B-8035EF122F67}"/>
    <cellStyle name="Millares 5 14" xfId="2474" xr:uid="{3D35FEA5-7575-43BA-A984-C87D3E30FE30}"/>
    <cellStyle name="Millares 5 15" xfId="1716" xr:uid="{90257D65-03B4-4638-BE67-DB71569B6FF6}"/>
    <cellStyle name="Millares 5 16" xfId="937" xr:uid="{957D5ADE-AE7A-427A-B8C9-8BE0BA9D451E}"/>
    <cellStyle name="Millares 5 2" xfId="82" xr:uid="{A3E8C752-0EDC-4445-8944-B99A2A7F0B64}"/>
    <cellStyle name="Millares 5 2 10" xfId="1718" xr:uid="{60BB8F7A-E6E8-4B42-BA4B-9706E25466A3}"/>
    <cellStyle name="Millares 5 2 11" xfId="939" xr:uid="{18076EB6-E4C9-4B55-96E2-BB79E27BA5F1}"/>
    <cellStyle name="Millares 5 2 2" xfId="100" xr:uid="{75091ADF-B6AC-47C5-BD36-354D579FCC7D}"/>
    <cellStyle name="Millares 5 2 2 2" xfId="152" xr:uid="{CF8687B1-0627-4C99-B2C2-98281F113DF7}"/>
    <cellStyle name="Millares 5 2 2 2 2" xfId="262" xr:uid="{44918B54-5554-4B3C-A0B7-67630ED74B0C}"/>
    <cellStyle name="Millares 5 2 2 2 2 2" xfId="462" xr:uid="{6E7BB72F-23A5-49C9-9E57-C80C45745375}"/>
    <cellStyle name="Millares 5 2 2 2 2 2 2" xfId="932" xr:uid="{F5DC6A0E-A0DA-44C1-9480-F250ACAF6670}"/>
    <cellStyle name="Millares 5 2 2 2 2 2 2 2" xfId="2469" xr:uid="{63A79EB2-88AD-4DBC-A239-2650DAF0BA7B}"/>
    <cellStyle name="Millares 5 2 2 2 2 2 2 3" xfId="1711" xr:uid="{785F3D5C-6A2D-49CB-A5A4-325362E35176}"/>
    <cellStyle name="Millares 5 2 2 2 2 2 3" xfId="655" xr:uid="{8FBA6F7C-80F3-48AE-81D1-2DAA9CF92334}"/>
    <cellStyle name="Millares 5 2 2 2 2 2 3 2" xfId="2193" xr:uid="{DC38F6F3-7593-4017-B15E-967794D97FA2}"/>
    <cellStyle name="Millares 5 2 2 2 2 2 3 3" xfId="1435" xr:uid="{5BAA4F63-AD92-4528-BD32-DD2617ACF948}"/>
    <cellStyle name="Millares 5 2 2 2 2 2 4" xfId="2758" xr:uid="{89E5DA1B-96DA-4B78-A627-4D0849C70B80}"/>
    <cellStyle name="Millares 5 2 2 2 2 2 5" xfId="2000" xr:uid="{B72C743E-672E-4FBE-B877-DE7D5B98B02F}"/>
    <cellStyle name="Millares 5 2 2 2 2 2 6" xfId="1242" xr:uid="{DD13BF72-50F9-4E9A-A6AB-1F29B46E41B8}"/>
    <cellStyle name="Millares 5 2 2 2 2 3" xfId="361" xr:uid="{CBBBD145-02DB-4930-84DA-C73545019EE6}"/>
    <cellStyle name="Millares 5 2 2 2 2 3 2" xfId="834" xr:uid="{E7A6B62B-A49F-4557-B98D-802CB726ECD8}"/>
    <cellStyle name="Millares 5 2 2 2 2 3 2 2" xfId="2372" xr:uid="{4C4EFDC6-197E-41B1-BA90-0432BAA4B293}"/>
    <cellStyle name="Millares 5 2 2 2 2 3 2 3" xfId="1614" xr:uid="{1DC3C3FA-72DF-4EC7-8BAC-3A14050E1E0A}"/>
    <cellStyle name="Millares 5 2 2 2 2 3 3" xfId="2661" xr:uid="{C016DE19-810A-4D53-ABFA-65DC37F3490D}"/>
    <cellStyle name="Millares 5 2 2 2 2 3 4" xfId="1903" xr:uid="{E22011BC-4463-4DD9-A4AA-63A48A637D82}"/>
    <cellStyle name="Millares 5 2 2 2 2 3 5" xfId="1145" xr:uid="{0613ED8A-21F1-4329-92A3-FE5F998E716B}"/>
    <cellStyle name="Millares 5 2 2 2 2 4" xfId="756" xr:uid="{1494AB15-0F23-4A7F-B831-5C9DCE9BA757}"/>
    <cellStyle name="Millares 5 2 2 2 2 4 2" xfId="2294" xr:uid="{DF0F1261-D8BE-4EF4-A3EE-B4D3FD412AE9}"/>
    <cellStyle name="Millares 5 2 2 2 2 4 3" xfId="1536" xr:uid="{5DA1B419-758C-4CBE-A4A2-F89AECD4A590}"/>
    <cellStyle name="Millares 5 2 2 2 2 5" xfId="557" xr:uid="{1210155B-0D7E-4139-9C3C-438EC1AED864}"/>
    <cellStyle name="Millares 5 2 2 2 2 5 2" xfId="2095" xr:uid="{5FA92B92-F766-4A35-923C-052A416294B1}"/>
    <cellStyle name="Millares 5 2 2 2 2 5 3" xfId="1337" xr:uid="{D1A25319-E14D-4E16-9ACC-53B65478C119}"/>
    <cellStyle name="Millares 5 2 2 2 2 6" xfId="2565" xr:uid="{A2FA17A1-4D89-4745-A192-1CCF9836CBC2}"/>
    <cellStyle name="Millares 5 2 2 2 2 7" xfId="1807" xr:uid="{388460EC-9A30-49DC-93BD-D6C5AAD133C5}"/>
    <cellStyle name="Millares 5 2 2 2 2 8" xfId="1049" xr:uid="{29DE7053-226F-4946-B9DD-9FC26DC3C3F1}"/>
    <cellStyle name="Millares 5 2 2 2 3" xfId="414" xr:uid="{810F39F6-9388-490C-A3CF-9F4DA31DFF5E}"/>
    <cellStyle name="Millares 5 2 2 2 3 2" xfId="884" xr:uid="{61039BD2-42F9-47CA-8288-7A5EA9125114}"/>
    <cellStyle name="Millares 5 2 2 2 3 2 2" xfId="2421" xr:uid="{146EF891-93A9-4A88-B881-F5A925A4877A}"/>
    <cellStyle name="Millares 5 2 2 2 3 2 3" xfId="1663" xr:uid="{A05A13A7-B5A0-45CD-88A9-33D36933A931}"/>
    <cellStyle name="Millares 5 2 2 2 3 3" xfId="607" xr:uid="{AAC821FF-4815-419D-B634-F414ABC0D29E}"/>
    <cellStyle name="Millares 5 2 2 2 3 3 2" xfId="2145" xr:uid="{E233269C-ECD6-4544-BB42-6DB3DC1DE1D8}"/>
    <cellStyle name="Millares 5 2 2 2 3 3 3" xfId="1387" xr:uid="{C20B41AE-5E5C-44BD-BC58-8F3AC15BB28A}"/>
    <cellStyle name="Millares 5 2 2 2 3 4" xfId="2710" xr:uid="{3401D9E8-DD40-4E19-9B52-C6062F26627F}"/>
    <cellStyle name="Millares 5 2 2 2 3 5" xfId="1952" xr:uid="{26516BCC-4215-4DCE-BED3-7B3D3AF47950}"/>
    <cellStyle name="Millares 5 2 2 2 3 6" xfId="1194" xr:uid="{2CCDB3E3-59AF-45C5-9F07-4ED1C27687E8}"/>
    <cellStyle name="Millares 5 2 2 2 4" xfId="313" xr:uid="{FD9775BD-DB50-41FD-916B-AD2FC9FE33E2}"/>
    <cellStyle name="Millares 5 2 2 2 4 2" xfId="786" xr:uid="{E17257DC-932B-4A91-A453-7E9CDFD78B83}"/>
    <cellStyle name="Millares 5 2 2 2 4 2 2" xfId="2324" xr:uid="{8D6A9EA8-5B7F-410E-B311-1A282EAEF695}"/>
    <cellStyle name="Millares 5 2 2 2 4 2 3" xfId="1566" xr:uid="{52E6E983-7464-461B-9773-E841A7F8E30B}"/>
    <cellStyle name="Millares 5 2 2 2 4 3" xfId="2613" xr:uid="{135A2855-1C59-456B-8B48-64C304F44F26}"/>
    <cellStyle name="Millares 5 2 2 2 4 4" xfId="1855" xr:uid="{9B4813A2-2D8C-46AE-BC99-1319066A619A}"/>
    <cellStyle name="Millares 5 2 2 2 4 5" xfId="1097" xr:uid="{CB94AA84-96E6-41B0-8DA5-893CB03C4E5A}"/>
    <cellStyle name="Millares 5 2 2 2 5" xfId="708" xr:uid="{E0A8D1D4-4350-42DF-B4D7-42257BD45DCE}"/>
    <cellStyle name="Millares 5 2 2 2 5 2" xfId="2246" xr:uid="{D63AC8DF-9453-4321-AC0D-32B94B9A507C}"/>
    <cellStyle name="Millares 5 2 2 2 5 3" xfId="1488" xr:uid="{907B7252-6D90-4896-BA3D-AA4DB3EB06B0}"/>
    <cellStyle name="Millares 5 2 2 2 6" xfId="509" xr:uid="{D24DEDD1-1137-46E4-9680-0A89176AE426}"/>
    <cellStyle name="Millares 5 2 2 2 6 2" xfId="2047" xr:uid="{B2FB1675-4473-4EAB-9754-639B71E2DA56}"/>
    <cellStyle name="Millares 5 2 2 2 6 3" xfId="1289" xr:uid="{702B6BE5-91EB-4F7F-8908-3791E5987164}"/>
    <cellStyle name="Millares 5 2 2 2 7" xfId="2517" xr:uid="{8CD8E1F0-7B2A-4943-B4C0-9A9EC38D7BED}"/>
    <cellStyle name="Millares 5 2 2 2 8" xfId="1759" xr:uid="{FC7ADE27-11FA-46DB-BC7C-23A26A41A0BE}"/>
    <cellStyle name="Millares 5 2 2 2 9" xfId="980" xr:uid="{9FF58EDC-24A9-4158-A89D-D23B16FBE648}"/>
    <cellStyle name="Millares 5 2 2 3" xfId="232" xr:uid="{9016F684-E80E-4BD9-974A-BB454CA37DDA}"/>
    <cellStyle name="Millares 5 2 2 3 2" xfId="432" xr:uid="{8D4F0AC6-ADF1-4663-8130-06E21F976BD4}"/>
    <cellStyle name="Millares 5 2 2 3 2 2" xfId="902" xr:uid="{3CCD0631-53D9-4A22-AF13-A45A87864707}"/>
    <cellStyle name="Millares 5 2 2 3 2 2 2" xfId="2439" xr:uid="{8248F754-127E-4783-A8E4-40E64BDDFCC9}"/>
    <cellStyle name="Millares 5 2 2 3 2 2 3" xfId="1681" xr:uid="{F9742024-085E-419D-841D-902BC9D23FE1}"/>
    <cellStyle name="Millares 5 2 2 3 2 3" xfId="625" xr:uid="{600B80DE-C02A-4C09-967C-BCBF08113314}"/>
    <cellStyle name="Millares 5 2 2 3 2 3 2" xfId="2163" xr:uid="{61335BFB-2A7C-4085-85E8-98785D99065C}"/>
    <cellStyle name="Millares 5 2 2 3 2 3 3" xfId="1405" xr:uid="{CB4CCD75-9575-4333-A466-4691DF1D6C51}"/>
    <cellStyle name="Millares 5 2 2 3 2 4" xfId="2728" xr:uid="{320E8BC1-25D6-4711-9B08-D4335223C3EF}"/>
    <cellStyle name="Millares 5 2 2 3 2 5" xfId="1970" xr:uid="{BEFC5176-F5B0-4FB3-999E-B6A0B2EA53FD}"/>
    <cellStyle name="Millares 5 2 2 3 2 6" xfId="1212" xr:uid="{116DFA8C-414D-4367-954E-8B8CABEE238B}"/>
    <cellStyle name="Millares 5 2 2 3 3" xfId="331" xr:uid="{A0A97B11-7FAB-49A1-B278-7743D7135F53}"/>
    <cellStyle name="Millares 5 2 2 3 3 2" xfId="804" xr:uid="{93B90075-5F52-46F1-8BCC-9EDC7DB1646C}"/>
    <cellStyle name="Millares 5 2 2 3 3 2 2" xfId="2342" xr:uid="{6B8220A1-7894-4AA6-BC98-AE7B0B00F982}"/>
    <cellStyle name="Millares 5 2 2 3 3 2 3" xfId="1584" xr:uid="{17EEA00B-155D-4F3E-9D5D-10C12A3F7333}"/>
    <cellStyle name="Millares 5 2 2 3 3 3" xfId="2631" xr:uid="{D01B35E1-3CC7-4A7F-9AE8-B14F929B30A4}"/>
    <cellStyle name="Millares 5 2 2 3 3 4" xfId="1873" xr:uid="{3C515D7D-68EE-40F6-9B54-760C271F8970}"/>
    <cellStyle name="Millares 5 2 2 3 3 5" xfId="1115" xr:uid="{A566C485-BFBD-4A23-B8F8-BA34CB451183}"/>
    <cellStyle name="Millares 5 2 2 3 4" xfId="726" xr:uid="{53393B22-3D45-4AFD-A889-86593F56DEBA}"/>
    <cellStyle name="Millares 5 2 2 3 4 2" xfId="2264" xr:uid="{1A7800B8-B63B-4384-8FC7-2DE3D664A15B}"/>
    <cellStyle name="Millares 5 2 2 3 4 3" xfId="1506" xr:uid="{F745C3D7-3B5D-43AD-A61F-B4AB2CE9D93A}"/>
    <cellStyle name="Millares 5 2 2 3 5" xfId="527" xr:uid="{806F86AD-B4E2-4B24-8E30-0B15BEB4520B}"/>
    <cellStyle name="Millares 5 2 2 3 5 2" xfId="2065" xr:uid="{815AB274-E4B5-479F-B3B9-146843B131F3}"/>
    <cellStyle name="Millares 5 2 2 3 5 3" xfId="1307" xr:uid="{34E51B61-9D6B-4D8A-8F17-9B48150D8A35}"/>
    <cellStyle name="Millares 5 2 2 3 6" xfId="2535" xr:uid="{12B96B59-509D-4B31-A565-E6A64C575D26}"/>
    <cellStyle name="Millares 5 2 2 3 7" xfId="1777" xr:uid="{426B7AE2-10C0-4DF7-9EBC-C1C9D20E56BE}"/>
    <cellStyle name="Millares 5 2 2 3 8" xfId="1019" xr:uid="{B3A14E0D-79E0-4D36-9DCF-0DC0525E85FD}"/>
    <cellStyle name="Millares 5 2 2 4" xfId="384" xr:uid="{7E75BA2A-DF3F-4C29-9E96-8E126F0977C9}"/>
    <cellStyle name="Millares 5 2 2 4 2" xfId="854" xr:uid="{8E215C4B-4537-4D4B-940C-5CCDFD01AE35}"/>
    <cellStyle name="Millares 5 2 2 4 2 2" xfId="2391" xr:uid="{C496E4C1-0942-4F61-9236-C6C42997BC93}"/>
    <cellStyle name="Millares 5 2 2 4 2 3" xfId="1633" xr:uid="{3CFF7383-7B2A-41C0-B0C6-E07B69E6BB87}"/>
    <cellStyle name="Millares 5 2 2 4 3" xfId="577" xr:uid="{B6815FF1-DD02-4941-BF23-5568D91BD875}"/>
    <cellStyle name="Millares 5 2 2 4 3 2" xfId="2115" xr:uid="{EFD4B78E-9C72-47DE-BFF8-8AD945C1126A}"/>
    <cellStyle name="Millares 5 2 2 4 3 3" xfId="1357" xr:uid="{AD8C3D43-DC4E-4F88-BD40-BAC983F8E1B8}"/>
    <cellStyle name="Millares 5 2 2 4 4" xfId="2680" xr:uid="{DB98BA40-16D3-47D2-8B22-496F5493AA67}"/>
    <cellStyle name="Millares 5 2 2 4 5" xfId="1922" xr:uid="{9ACC3AF8-8388-4002-9EBD-5250E9C93CE5}"/>
    <cellStyle name="Millares 5 2 2 4 6" xfId="1164" xr:uid="{AF56E30F-4F40-4DD1-9C1F-2124B1A9095F}"/>
    <cellStyle name="Millares 5 2 2 5" xfId="283" xr:uid="{8C4A6F7E-56E2-4359-B5CA-7AE6BF73CC87}"/>
    <cellStyle name="Millares 5 2 2 5 2" xfId="680" xr:uid="{949DA3C0-7E45-45A9-A8D5-14F183728F44}"/>
    <cellStyle name="Millares 5 2 2 5 2 2" xfId="2218" xr:uid="{0A9BB5CE-6CD7-47F0-9C9D-6D446DA0D5B0}"/>
    <cellStyle name="Millares 5 2 2 5 2 3" xfId="1460" xr:uid="{D5B1384E-F7AF-46DA-9883-2CC1ED812E7B}"/>
    <cellStyle name="Millares 5 2 2 5 3" xfId="2583" xr:uid="{58E8EC83-BBB3-4842-997C-119D461C51E6}"/>
    <cellStyle name="Millares 5 2 2 5 4" xfId="1825" xr:uid="{D3D76A32-76A4-427E-88AD-43324C403496}"/>
    <cellStyle name="Millares 5 2 2 5 5" xfId="1067" xr:uid="{B93AB630-8AF2-41ED-A23C-E2D2A84C1703}"/>
    <cellStyle name="Millares 5 2 2 6" xfId="479" xr:uid="{FAFD735D-44C0-4793-B96D-1DF12E46C019}"/>
    <cellStyle name="Millares 5 2 2 6 2" xfId="2017" xr:uid="{913FA095-DAB7-4969-AD80-06DE1D89D19B}"/>
    <cellStyle name="Millares 5 2 2 6 3" xfId="1259" xr:uid="{8280DCE4-1466-4B1B-A61F-934546B9C6D7}"/>
    <cellStyle name="Millares 5 2 2 7" xfId="2487" xr:uid="{B663B1D1-3F58-4148-ACB4-29548D3FE7FA}"/>
    <cellStyle name="Millares 5 2 2 8" xfId="1729" xr:uid="{3795AD6D-FE48-4485-8F34-E721F34BD0B7}"/>
    <cellStyle name="Millares 5 2 2 9" xfId="950" xr:uid="{EFAFBD67-ED3F-4E20-B098-821E944A8094}"/>
    <cellStyle name="Millares 5 2 3" xfId="117" xr:uid="{81F7D0E7-A10A-40C6-9F7F-10685222A5C5}"/>
    <cellStyle name="Millares 5 2 3 2" xfId="142" xr:uid="{D719C6D2-D4F1-4532-8FB7-0DBAB5103F2A}"/>
    <cellStyle name="Millares 5 2 3 2 2" xfId="252" xr:uid="{1E5E3E32-7EB2-4485-AE3E-DF8C4503FE6B}"/>
    <cellStyle name="Millares 5 2 3 2 2 2" xfId="452" xr:uid="{822B8D16-9534-42DA-B7C3-3E98B59CBACC}"/>
    <cellStyle name="Millares 5 2 3 2 2 2 2" xfId="922" xr:uid="{5C86C389-617A-4C92-A82A-8BA98B19B885}"/>
    <cellStyle name="Millares 5 2 3 2 2 2 2 2" xfId="2459" xr:uid="{E1481486-B138-4C6A-8520-AC921C7F8AD8}"/>
    <cellStyle name="Millares 5 2 3 2 2 2 2 3" xfId="1701" xr:uid="{6ADB4867-61C8-4540-9835-2BA307EE475F}"/>
    <cellStyle name="Millares 5 2 3 2 2 2 3" xfId="645" xr:uid="{0D8A29BD-90B9-4FE1-9F11-20D0025CE1F8}"/>
    <cellStyle name="Millares 5 2 3 2 2 2 3 2" xfId="2183" xr:uid="{B273287D-6175-4CBC-9421-0B02AB6A82FB}"/>
    <cellStyle name="Millares 5 2 3 2 2 2 3 3" xfId="1425" xr:uid="{D37B0FA5-A786-4418-B3B6-03E6EC9AEA2F}"/>
    <cellStyle name="Millares 5 2 3 2 2 2 4" xfId="2748" xr:uid="{F93C0258-230F-4B94-893C-0A10C776BCDE}"/>
    <cellStyle name="Millares 5 2 3 2 2 2 5" xfId="1990" xr:uid="{05B61358-C35B-4EDE-BBD6-91CFBEB9FBD6}"/>
    <cellStyle name="Millares 5 2 3 2 2 2 6" xfId="1232" xr:uid="{1050816C-0513-4CF1-806E-1CD4A75DCBA0}"/>
    <cellStyle name="Millares 5 2 3 2 2 3" xfId="351" xr:uid="{410FE8D2-9DEE-42DF-B009-94DEE58EF848}"/>
    <cellStyle name="Millares 5 2 3 2 2 3 2" xfId="824" xr:uid="{5E114B96-14BB-4C72-9F3C-F23053555DAA}"/>
    <cellStyle name="Millares 5 2 3 2 2 3 2 2" xfId="2362" xr:uid="{845000A3-6CE3-4483-A29C-97FE806E8621}"/>
    <cellStyle name="Millares 5 2 3 2 2 3 2 3" xfId="1604" xr:uid="{C6742A9E-FEAC-44A9-88A9-17B51023402C}"/>
    <cellStyle name="Millares 5 2 3 2 2 3 3" xfId="2651" xr:uid="{55EC7C96-EB1F-4B0C-A6DD-A157C0E73E3E}"/>
    <cellStyle name="Millares 5 2 3 2 2 3 4" xfId="1893" xr:uid="{A1B0E203-0B78-4B91-BF8B-9BE014984080}"/>
    <cellStyle name="Millares 5 2 3 2 2 3 5" xfId="1135" xr:uid="{15331D9E-F243-4486-BD1E-05B2B70902B7}"/>
    <cellStyle name="Millares 5 2 3 2 2 4" xfId="746" xr:uid="{CA0E5A76-F393-4D1F-874B-A459578FB7D8}"/>
    <cellStyle name="Millares 5 2 3 2 2 4 2" xfId="2284" xr:uid="{46CA4447-0745-45E4-863E-9F3F0E8C2EFE}"/>
    <cellStyle name="Millares 5 2 3 2 2 4 3" xfId="1526" xr:uid="{D15856E3-A15C-4427-B019-5885B35A7A68}"/>
    <cellStyle name="Millares 5 2 3 2 2 5" xfId="547" xr:uid="{F682DBFD-465B-4608-AFBF-8B91069D026B}"/>
    <cellStyle name="Millares 5 2 3 2 2 5 2" xfId="2085" xr:uid="{BAF1023D-BF2E-465B-A8EF-82AC52CF8742}"/>
    <cellStyle name="Millares 5 2 3 2 2 5 3" xfId="1327" xr:uid="{19411CE0-DC6E-47BD-ACF3-031626FD5AF0}"/>
    <cellStyle name="Millares 5 2 3 2 2 6" xfId="2555" xr:uid="{1EA6D994-1515-439A-9771-B2D8687C095F}"/>
    <cellStyle name="Millares 5 2 3 2 2 7" xfId="1797" xr:uid="{1079249D-57CB-4163-8CAF-5CFFA02268A3}"/>
    <cellStyle name="Millares 5 2 3 2 2 8" xfId="1039" xr:uid="{B72692EB-5394-4A3D-87D7-CF189CC598F7}"/>
    <cellStyle name="Millares 5 2 3 2 3" xfId="404" xr:uid="{3AF35F23-1E8E-4D84-A08F-8F83DEF3F093}"/>
    <cellStyle name="Millares 5 2 3 2 3 2" xfId="874" xr:uid="{704FE9AC-98C8-4662-AAF8-12B6FBF0CD68}"/>
    <cellStyle name="Millares 5 2 3 2 3 2 2" xfId="2411" xr:uid="{C4D3230E-6F50-457F-96DD-6280E4DDC2D2}"/>
    <cellStyle name="Millares 5 2 3 2 3 2 3" xfId="1653" xr:uid="{9B608AA3-E574-499F-B630-B531F8C74867}"/>
    <cellStyle name="Millares 5 2 3 2 3 3" xfId="597" xr:uid="{06039A11-D2C4-4EEB-B1ED-BFF611102C20}"/>
    <cellStyle name="Millares 5 2 3 2 3 3 2" xfId="2135" xr:uid="{17100F19-AFCF-4083-9CDA-825749AB9AAB}"/>
    <cellStyle name="Millares 5 2 3 2 3 3 3" xfId="1377" xr:uid="{8437EA86-34B7-49C0-913F-9E282CC8F556}"/>
    <cellStyle name="Millares 5 2 3 2 3 4" xfId="2700" xr:uid="{31D41C78-3C89-4ED8-87C6-7E337D8B9A98}"/>
    <cellStyle name="Millares 5 2 3 2 3 5" xfId="1942" xr:uid="{0AC5B123-3A5A-46C0-9D17-45A4562C91F8}"/>
    <cellStyle name="Millares 5 2 3 2 3 6" xfId="1184" xr:uid="{4B8AFA2A-51FF-42FB-A0A6-8D50C7A9B3A1}"/>
    <cellStyle name="Millares 5 2 3 2 4" xfId="303" xr:uid="{4902F55C-B12A-4B69-90BF-9DF4F18DB41B}"/>
    <cellStyle name="Millares 5 2 3 2 4 2" xfId="776" xr:uid="{FBCE0C0E-665A-43C5-8895-E611C70AF99B}"/>
    <cellStyle name="Millares 5 2 3 2 4 2 2" xfId="2314" xr:uid="{2AF57F29-0B79-4EA7-A983-39502C3C5F88}"/>
    <cellStyle name="Millares 5 2 3 2 4 2 3" xfId="1556" xr:uid="{D5CF093E-D12B-4FB3-9B1B-B054B3C07260}"/>
    <cellStyle name="Millares 5 2 3 2 4 3" xfId="2603" xr:uid="{6DC040E9-E9B9-4F4A-B8A6-6D169B01A013}"/>
    <cellStyle name="Millares 5 2 3 2 4 4" xfId="1845" xr:uid="{2A862E05-2678-4F95-ABAA-3CB87953B87C}"/>
    <cellStyle name="Millares 5 2 3 2 4 5" xfId="1087" xr:uid="{4B0A94FA-B3A6-466A-936D-B944606F2911}"/>
    <cellStyle name="Millares 5 2 3 2 5" xfId="698" xr:uid="{90F598B5-418B-41DD-8E06-79F8217B34A6}"/>
    <cellStyle name="Millares 5 2 3 2 5 2" xfId="2236" xr:uid="{57A6B361-EE39-4183-976E-D197F11F5997}"/>
    <cellStyle name="Millares 5 2 3 2 5 3" xfId="1478" xr:uid="{D55BC2CE-15C1-4AA3-8CE0-9547EDA302AF}"/>
    <cellStyle name="Millares 5 2 3 2 6" xfId="499" xr:uid="{8907AEA3-95AA-4CFC-A448-70D14C0D81F6}"/>
    <cellStyle name="Millares 5 2 3 2 6 2" xfId="2037" xr:uid="{235764CA-C2BB-4043-A28A-21B152860B4E}"/>
    <cellStyle name="Millares 5 2 3 2 6 3" xfId="1279" xr:uid="{AD6A567D-9DD2-43D8-AD8D-DD5A566F0A8A}"/>
    <cellStyle name="Millares 5 2 3 2 7" xfId="2507" xr:uid="{854F7040-C43D-4942-AC88-A38B8C3DFA8C}"/>
    <cellStyle name="Millares 5 2 3 2 8" xfId="1749" xr:uid="{06EEF60C-4684-40F3-A5AF-1B2D01FE68AF}"/>
    <cellStyle name="Millares 5 2 3 2 9" xfId="970" xr:uid="{97B91379-D40D-41FC-9DAE-426900EE4525}"/>
    <cellStyle name="Millares 5 2 3 3" xfId="236" xr:uid="{3743D66D-6677-4C37-A7E4-7FDB9DBA58D9}"/>
    <cellStyle name="Millares 5 2 3 3 2" xfId="436" xr:uid="{0B77B8DF-FAF0-42A5-BB3B-FA66D380EE73}"/>
    <cellStyle name="Millares 5 2 3 3 2 2" xfId="906" xr:uid="{39FD1CA6-2490-42AC-8893-7B099CF71696}"/>
    <cellStyle name="Millares 5 2 3 3 2 2 2" xfId="2443" xr:uid="{FC89FC87-932E-4FEE-9594-D8B8228B3090}"/>
    <cellStyle name="Millares 5 2 3 3 2 2 3" xfId="1685" xr:uid="{7F05C9FE-7F1F-42E7-8A83-9E8863BBFD27}"/>
    <cellStyle name="Millares 5 2 3 3 2 3" xfId="629" xr:uid="{33C4063D-837B-4AEF-B612-572450BFD006}"/>
    <cellStyle name="Millares 5 2 3 3 2 3 2" xfId="2167" xr:uid="{D9AD0823-AC29-46FC-8F14-ED438BBF931F}"/>
    <cellStyle name="Millares 5 2 3 3 2 3 3" xfId="1409" xr:uid="{4D3E8116-B811-43EC-97F2-0B5488AD750C}"/>
    <cellStyle name="Millares 5 2 3 3 2 4" xfId="2732" xr:uid="{BEF12EC3-0874-4BF2-81DB-85D35FE94B0B}"/>
    <cellStyle name="Millares 5 2 3 3 2 5" xfId="1974" xr:uid="{EFA3F585-3B9B-4D34-8972-957C8F0F1654}"/>
    <cellStyle name="Millares 5 2 3 3 2 6" xfId="1216" xr:uid="{2986508B-0A08-4DCB-8B89-71E4C3E276C1}"/>
    <cellStyle name="Millares 5 2 3 3 3" xfId="335" xr:uid="{FDAF347F-85C4-4A2B-85C8-A00257BFC70A}"/>
    <cellStyle name="Millares 5 2 3 3 3 2" xfId="808" xr:uid="{069607DC-145E-4B76-BCBE-B871BFC6DF44}"/>
    <cellStyle name="Millares 5 2 3 3 3 2 2" xfId="2346" xr:uid="{26A8EB47-0C53-4F3E-AE87-B3C74898DAE0}"/>
    <cellStyle name="Millares 5 2 3 3 3 2 3" xfId="1588" xr:uid="{9F42C912-D965-4A56-8397-4C7EA6A13375}"/>
    <cellStyle name="Millares 5 2 3 3 3 3" xfId="2635" xr:uid="{149702AA-E838-413E-85E2-10E93275E8AB}"/>
    <cellStyle name="Millares 5 2 3 3 3 4" xfId="1877" xr:uid="{394E6EB1-D5FC-45A5-B2FB-40B7F18E8565}"/>
    <cellStyle name="Millares 5 2 3 3 3 5" xfId="1119" xr:uid="{35A2E1EF-124A-4553-ACEF-401060788462}"/>
    <cellStyle name="Millares 5 2 3 3 4" xfId="730" xr:uid="{A4365F82-4026-4C70-A6F6-1AB9C07572A8}"/>
    <cellStyle name="Millares 5 2 3 3 4 2" xfId="2268" xr:uid="{63A64BC6-65CB-478E-B22C-B67045327689}"/>
    <cellStyle name="Millares 5 2 3 3 4 3" xfId="1510" xr:uid="{B3B629F1-75BF-46CC-BE5A-1FF4BF9B5C3D}"/>
    <cellStyle name="Millares 5 2 3 3 5" xfId="531" xr:uid="{257BF5AB-4451-49CC-AA9B-2F0D11DE3B02}"/>
    <cellStyle name="Millares 5 2 3 3 5 2" xfId="2069" xr:uid="{D8D73BBF-9644-4EF8-8B94-18ADADA01FBA}"/>
    <cellStyle name="Millares 5 2 3 3 5 3" xfId="1311" xr:uid="{7EC369A2-8A93-45A7-83E3-12B54D4FEAD9}"/>
    <cellStyle name="Millares 5 2 3 3 6" xfId="2539" xr:uid="{CDAEC938-CE38-441A-9B6B-F5F8F97F376F}"/>
    <cellStyle name="Millares 5 2 3 3 7" xfId="1781" xr:uid="{BE0F798E-FE4C-40C9-8A79-5BB64B3569BD}"/>
    <cellStyle name="Millares 5 2 3 3 8" xfId="1023" xr:uid="{C8BF53A7-A2E0-489C-82BC-3AC939E6D664}"/>
    <cellStyle name="Millares 5 2 3 4" xfId="388" xr:uid="{7A5F0C40-7CBB-4619-8F77-D767B504D4B7}"/>
    <cellStyle name="Millares 5 2 3 4 2" xfId="858" xr:uid="{2BA65A20-FD4B-4E11-9FE1-AD0D0BB184A3}"/>
    <cellStyle name="Millares 5 2 3 4 2 2" xfId="2395" xr:uid="{92EC3883-3B08-4B40-AA55-4CA1D9D073B2}"/>
    <cellStyle name="Millares 5 2 3 4 2 3" xfId="1637" xr:uid="{F46F0120-1EF9-4138-9DFB-FA9249461E7D}"/>
    <cellStyle name="Millares 5 2 3 4 3" xfId="581" xr:uid="{AC62F69F-9D37-413F-81DA-5588BD3769EF}"/>
    <cellStyle name="Millares 5 2 3 4 3 2" xfId="2119" xr:uid="{02567246-F2FF-4C19-90F6-6E6D0F2DC4B0}"/>
    <cellStyle name="Millares 5 2 3 4 3 3" xfId="1361" xr:uid="{B0483D47-7F9F-4845-9ACF-5711CA3BBC1B}"/>
    <cellStyle name="Millares 5 2 3 4 4" xfId="2684" xr:uid="{0EE7F2E7-EB97-4606-BF6C-6B6F5870EE43}"/>
    <cellStyle name="Millares 5 2 3 4 5" xfId="1926" xr:uid="{DF4E10D4-C2B8-443A-AC67-7F7A79ABD055}"/>
    <cellStyle name="Millares 5 2 3 4 6" xfId="1168" xr:uid="{D66DA901-0355-4E94-BC24-9C665B3DA0C1}"/>
    <cellStyle name="Millares 5 2 3 5" xfId="287" xr:uid="{490F1AC7-886F-45B8-89C7-63704B0D206C}"/>
    <cellStyle name="Millares 5 2 3 5 2" xfId="670" xr:uid="{4B9E77E3-52F2-4750-BDA4-58D212F74796}"/>
    <cellStyle name="Millares 5 2 3 5 2 2" xfId="2208" xr:uid="{9DC12544-5101-44A3-9F93-8BD9371A0A7A}"/>
    <cellStyle name="Millares 5 2 3 5 2 3" xfId="1450" xr:uid="{9F98F5BF-6CD4-41C2-ADF6-8F63107D9873}"/>
    <cellStyle name="Millares 5 2 3 5 3" xfId="2587" xr:uid="{C58722AF-4528-44EB-A7A7-DAC65888A69C}"/>
    <cellStyle name="Millares 5 2 3 5 4" xfId="1829" xr:uid="{7496D53D-2837-4862-BBFE-F924F808D84B}"/>
    <cellStyle name="Millares 5 2 3 5 5" xfId="1071" xr:uid="{72431FCB-22D3-46A3-A9E4-4733BBB455B7}"/>
    <cellStyle name="Millares 5 2 3 6" xfId="483" xr:uid="{A3360DED-9D33-40BE-8BE1-663E1D421E60}"/>
    <cellStyle name="Millares 5 2 3 6 2" xfId="2021" xr:uid="{531940F5-5F42-4CBD-9AE6-2E323A0E4B6B}"/>
    <cellStyle name="Millares 5 2 3 6 3" xfId="1263" xr:uid="{08484ED2-7C9F-4569-AB0E-E35473A69897}"/>
    <cellStyle name="Millares 5 2 3 7" xfId="2491" xr:uid="{C30498F0-5E58-473A-B4F1-ABCC5AEDBA17}"/>
    <cellStyle name="Millares 5 2 3 8" xfId="1733" xr:uid="{6C39C78E-5185-46B3-AD4A-AA3A793C2AB3}"/>
    <cellStyle name="Millares 5 2 3 9" xfId="954" xr:uid="{42D9562F-F721-40C8-B1AA-0FA693BB07EF}"/>
    <cellStyle name="Millares 5 2 4" xfId="138" xr:uid="{B1A8479C-9D60-4575-81D4-298A13FCC2CF}"/>
    <cellStyle name="Millares 5 2 4 2" xfId="248" xr:uid="{F73A26D2-D0D1-4C85-B490-6672FDC7F8DF}"/>
    <cellStyle name="Millares 5 2 4 2 2" xfId="448" xr:uid="{FE8D3BE3-6F65-4E28-9C1D-15DED28B5C4E}"/>
    <cellStyle name="Millares 5 2 4 2 2 2" xfId="918" xr:uid="{DFC78A78-621F-4565-8974-7DA90A15D8A9}"/>
    <cellStyle name="Millares 5 2 4 2 2 2 2" xfId="2455" xr:uid="{25054F2D-073C-419F-AC99-64D1AA284346}"/>
    <cellStyle name="Millares 5 2 4 2 2 2 3" xfId="1697" xr:uid="{8CEADE9F-4BAF-45F6-9CEA-644035F31844}"/>
    <cellStyle name="Millares 5 2 4 2 2 3" xfId="641" xr:uid="{41BE6099-CE9B-43DF-91B1-8715637C6816}"/>
    <cellStyle name="Millares 5 2 4 2 2 3 2" xfId="2179" xr:uid="{B55BEF02-B535-4FA8-AD6E-D530006294D3}"/>
    <cellStyle name="Millares 5 2 4 2 2 3 3" xfId="1421" xr:uid="{03E2D1E5-F09A-498B-B3C8-C8C8BC2E9DA8}"/>
    <cellStyle name="Millares 5 2 4 2 2 4" xfId="2744" xr:uid="{AC7AB9FA-BC81-4C74-9521-3A4D479A383F}"/>
    <cellStyle name="Millares 5 2 4 2 2 5" xfId="1986" xr:uid="{84D17078-2C29-4E16-B724-ED01FBD7868F}"/>
    <cellStyle name="Millares 5 2 4 2 2 6" xfId="1228" xr:uid="{90B0807B-8C3C-49C7-8455-306A08F65B25}"/>
    <cellStyle name="Millares 5 2 4 2 3" xfId="347" xr:uid="{1BF1E5DA-F13C-41B8-87EA-087844AE687E}"/>
    <cellStyle name="Millares 5 2 4 2 3 2" xfId="820" xr:uid="{494857B3-9E82-4C7D-B083-FD2C50CAB6A5}"/>
    <cellStyle name="Millares 5 2 4 2 3 2 2" xfId="2358" xr:uid="{31264856-A53C-4A87-93E5-E019A0D7E08A}"/>
    <cellStyle name="Millares 5 2 4 2 3 2 3" xfId="1600" xr:uid="{B8DF0AA9-30D6-4C3A-9E93-95D955A9542C}"/>
    <cellStyle name="Millares 5 2 4 2 3 3" xfId="2647" xr:uid="{4862F273-FA46-4613-BA73-E9268236B868}"/>
    <cellStyle name="Millares 5 2 4 2 3 4" xfId="1889" xr:uid="{B7A4B13D-513A-4DBF-BE01-78C19E7DB6B1}"/>
    <cellStyle name="Millares 5 2 4 2 3 5" xfId="1131" xr:uid="{07B5BA1B-D0E6-4EA6-BA9E-176425981986}"/>
    <cellStyle name="Millares 5 2 4 2 4" xfId="742" xr:uid="{1F1D38B9-7A27-41A6-AF81-F5069EBD12D0}"/>
    <cellStyle name="Millares 5 2 4 2 4 2" xfId="2280" xr:uid="{F5D85D26-2A26-4725-AA1E-AD304D61084E}"/>
    <cellStyle name="Millares 5 2 4 2 4 3" xfId="1522" xr:uid="{B7592B01-B053-4541-9045-C2D7D8328FB4}"/>
    <cellStyle name="Millares 5 2 4 2 5" xfId="543" xr:uid="{516E9019-4A21-4C86-A3F7-201F4E6183E8}"/>
    <cellStyle name="Millares 5 2 4 2 5 2" xfId="2081" xr:uid="{AF80C1C7-E85A-4CE2-898E-9F2F5E6B17BB}"/>
    <cellStyle name="Millares 5 2 4 2 5 3" xfId="1323" xr:uid="{BC6CC23C-B790-4BF7-840B-2CAD70F24154}"/>
    <cellStyle name="Millares 5 2 4 2 6" xfId="2551" xr:uid="{EED04E4B-6C8F-4ED3-9C09-F56B5C014856}"/>
    <cellStyle name="Millares 5 2 4 2 7" xfId="1793" xr:uid="{220DB8A5-4DDD-4A11-9AB3-1A77826A693A}"/>
    <cellStyle name="Millares 5 2 4 2 8" xfId="1035" xr:uid="{B211CBE0-8D04-4318-B39D-CACBB222204B}"/>
    <cellStyle name="Millares 5 2 4 3" xfId="400" xr:uid="{07195762-3C45-40AD-94A6-C2F444C047DA}"/>
    <cellStyle name="Millares 5 2 4 3 2" xfId="870" xr:uid="{DD3B6F73-4C21-44F5-8419-DE65905A14C0}"/>
    <cellStyle name="Millares 5 2 4 3 2 2" xfId="2407" xr:uid="{4D5C6B3D-CA90-4C7C-9BA7-C56ADAC716A7}"/>
    <cellStyle name="Millares 5 2 4 3 2 3" xfId="1649" xr:uid="{C7DE90F9-06BE-4E5F-A87D-3986C1570A1A}"/>
    <cellStyle name="Millares 5 2 4 3 3" xfId="593" xr:uid="{6C0E01AC-3ED9-46DF-ABB7-F9F56D3CBFE8}"/>
    <cellStyle name="Millares 5 2 4 3 3 2" xfId="2131" xr:uid="{670D94C1-82CE-4D75-9033-09AE91F4E31E}"/>
    <cellStyle name="Millares 5 2 4 3 3 3" xfId="1373" xr:uid="{4153C561-9512-41A3-8970-55DEAF6F4D0D}"/>
    <cellStyle name="Millares 5 2 4 3 4" xfId="2696" xr:uid="{30EB501E-A8C5-4E22-9B43-FDD80CDF0B2E}"/>
    <cellStyle name="Millares 5 2 4 3 5" xfId="1938" xr:uid="{E443E6AC-DAFF-497D-A616-A19DB6374797}"/>
    <cellStyle name="Millares 5 2 4 3 6" xfId="1180" xr:uid="{F337F682-7850-40D1-AC12-CB86D118753C}"/>
    <cellStyle name="Millares 5 2 4 4" xfId="299" xr:uid="{4FFD1E25-350A-4674-8B32-EB9442D4AAED}"/>
    <cellStyle name="Millares 5 2 4 4 2" xfId="772" xr:uid="{FA0EA442-6E4C-492D-8FA5-C3A505776B00}"/>
    <cellStyle name="Millares 5 2 4 4 2 2" xfId="2310" xr:uid="{940644D1-C0D0-44CE-BA16-8CC46EF0F815}"/>
    <cellStyle name="Millares 5 2 4 4 2 3" xfId="1552" xr:uid="{E6FA71D7-33F2-42AA-801A-16C6B72A2F9D}"/>
    <cellStyle name="Millares 5 2 4 4 3" xfId="2599" xr:uid="{3570B3DB-160C-476A-97D5-154DBDC3377A}"/>
    <cellStyle name="Millares 5 2 4 4 4" xfId="1841" xr:uid="{6655CA06-D645-449B-8203-C1FB6BF3D04F}"/>
    <cellStyle name="Millares 5 2 4 4 5" xfId="1083" xr:uid="{D6B9BC1E-5061-49B3-922C-5F7EF056542A}"/>
    <cellStyle name="Millares 5 2 4 5" xfId="694" xr:uid="{5FAE2C20-223D-4B20-BE0F-7236F9514569}"/>
    <cellStyle name="Millares 5 2 4 5 2" xfId="2232" xr:uid="{8F7F5B7A-F453-442B-9ECC-966A770493B9}"/>
    <cellStyle name="Millares 5 2 4 5 3" xfId="1474" xr:uid="{F9B45524-3C7E-403A-9D0A-7BB8F3C96F48}"/>
    <cellStyle name="Millares 5 2 4 6" xfId="495" xr:uid="{D8501FA8-B91E-4837-9F2E-CCD99FEF5984}"/>
    <cellStyle name="Millares 5 2 4 6 2" xfId="2033" xr:uid="{3B79E7D8-A0D1-47BE-ABE6-2A88DEF7E21D}"/>
    <cellStyle name="Millares 5 2 4 6 3" xfId="1275" xr:uid="{7486081A-6102-4529-8750-19B158A9E93C}"/>
    <cellStyle name="Millares 5 2 4 7" xfId="2503" xr:uid="{718A5E7E-E1A3-40DA-A629-1BB3DF7CD9E8}"/>
    <cellStyle name="Millares 5 2 4 8" xfId="1745" xr:uid="{1119CAC4-47B8-46BC-B2B3-EF0A759A56C8}"/>
    <cellStyle name="Millares 5 2 4 9" xfId="966" xr:uid="{0D996182-6B56-47B7-B15B-C92ED7682E9A}"/>
    <cellStyle name="Millares 5 2 5" xfId="219" xr:uid="{0E41F567-1323-4336-A98E-04559C337625}"/>
    <cellStyle name="Millares 5 2 5 2" xfId="421" xr:uid="{5542C230-1A1B-4FF4-BEF8-975223207F90}"/>
    <cellStyle name="Millares 5 2 5 2 2" xfId="891" xr:uid="{E953AB09-EA62-4D5E-9A30-B47DE5D9C5A6}"/>
    <cellStyle name="Millares 5 2 5 2 2 2" xfId="2428" xr:uid="{008F0D91-D8C3-4654-9DD8-959F6D7D0A41}"/>
    <cellStyle name="Millares 5 2 5 2 2 3" xfId="1670" xr:uid="{9BA6CDC3-13E2-4A23-8FE2-392BDC9FDE34}"/>
    <cellStyle name="Millares 5 2 5 2 3" xfId="614" xr:uid="{687BF7DF-A5B1-41E5-BAB1-75E4524B5296}"/>
    <cellStyle name="Millares 5 2 5 2 3 2" xfId="2152" xr:uid="{621901C5-2430-4248-8D1A-C3B090E553B5}"/>
    <cellStyle name="Millares 5 2 5 2 3 3" xfId="1394" xr:uid="{F1CF8EA6-8174-4FF9-9093-14AD0887AA94}"/>
    <cellStyle name="Millares 5 2 5 2 4" xfId="2717" xr:uid="{B12F94F2-3B28-42B0-A00F-1790F829958A}"/>
    <cellStyle name="Millares 5 2 5 2 5" xfId="1959" xr:uid="{53AF3CC5-8483-462A-AE5F-C0DCAA78FD9A}"/>
    <cellStyle name="Millares 5 2 5 2 6" xfId="1201" xr:uid="{B18DFCE6-0EA3-4819-BB98-FBF7637CBD57}"/>
    <cellStyle name="Millares 5 2 5 3" xfId="320" xr:uid="{394E2C7F-6A76-4CE3-AC4A-328BB17ED9C2}"/>
    <cellStyle name="Millares 5 2 5 3 2" xfId="793" xr:uid="{0906D7A2-D970-4B3C-BBCB-DB94965C4460}"/>
    <cellStyle name="Millares 5 2 5 3 2 2" xfId="2331" xr:uid="{63A10BAD-3268-458A-89BD-4DE1528C7964}"/>
    <cellStyle name="Millares 5 2 5 3 2 3" xfId="1573" xr:uid="{000706F2-9204-4624-9D53-93E289DBC4BA}"/>
    <cellStyle name="Millares 5 2 5 3 3" xfId="2620" xr:uid="{A01E270F-7A5C-48AB-AD1D-E02E215EC66C}"/>
    <cellStyle name="Millares 5 2 5 3 4" xfId="1862" xr:uid="{4B28478F-C5C6-4F15-B8D7-F9BEBDA2B318}"/>
    <cellStyle name="Millares 5 2 5 3 5" xfId="1104" xr:uid="{D4A415A3-5A8A-43BE-B926-0E21DD28DE17}"/>
    <cellStyle name="Millares 5 2 5 4" xfId="715" xr:uid="{71EA2E15-C866-43DD-B268-231AFA59C506}"/>
    <cellStyle name="Millares 5 2 5 4 2" xfId="2253" xr:uid="{6D791C47-742F-4FAE-A6E0-603F728772B4}"/>
    <cellStyle name="Millares 5 2 5 4 3" xfId="1495" xr:uid="{B237045C-C765-425C-BDAA-5D15305A0D9B}"/>
    <cellStyle name="Millares 5 2 5 5" xfId="516" xr:uid="{6DF9DB76-91BE-4F2B-A3FE-C88D26D1ED99}"/>
    <cellStyle name="Millares 5 2 5 5 2" xfId="2054" xr:uid="{8400BD2C-5628-4E85-AF46-B105084D8D71}"/>
    <cellStyle name="Millares 5 2 5 5 3" xfId="1296" xr:uid="{65184D55-348C-4C81-9311-8A14FFB440AF}"/>
    <cellStyle name="Millares 5 2 5 6" xfId="2524" xr:uid="{A544F12C-3BB2-4EDB-BB5E-228E44B715D7}"/>
    <cellStyle name="Millares 5 2 5 7" xfId="1766" xr:uid="{9723A58B-7794-4D36-9D9A-3B42DD4CA2AF}"/>
    <cellStyle name="Millares 5 2 5 8" xfId="1008" xr:uid="{6B55F9E8-7A26-4E2A-BBBF-9868C1CF8E41}"/>
    <cellStyle name="Millares 5 2 6" xfId="373" xr:uid="{54A9933D-3069-4AB4-9A31-EF9880BDC967}"/>
    <cellStyle name="Millares 5 2 6 2" xfId="843" xr:uid="{6C3B9846-05DB-48A7-82E6-C2F29F0D46A8}"/>
    <cellStyle name="Millares 5 2 6 2 2" xfId="2380" xr:uid="{5F211CC3-552A-4FCA-92CF-43357264359F}"/>
    <cellStyle name="Millares 5 2 6 2 3" xfId="1622" xr:uid="{37F97E92-EFE7-4EC6-8CBA-DAC1D566734A}"/>
    <cellStyle name="Millares 5 2 6 3" xfId="566" xr:uid="{CE024B54-605E-4CCC-B763-799F69B2C536}"/>
    <cellStyle name="Millares 5 2 6 3 2" xfId="2104" xr:uid="{A57C4F86-3206-47AE-AC55-978A1ED06813}"/>
    <cellStyle name="Millares 5 2 6 3 3" xfId="1346" xr:uid="{CC389BA0-812A-4051-A29D-3E877300C599}"/>
    <cellStyle name="Millares 5 2 6 4" xfId="2669" xr:uid="{76A443D1-30D1-49CB-8AC3-F481A2B742B1}"/>
    <cellStyle name="Millares 5 2 6 5" xfId="1911" xr:uid="{340F1864-66F2-40CB-BF30-F1281C2B3186}"/>
    <cellStyle name="Millares 5 2 6 6" xfId="1153" xr:uid="{0ECBA304-130B-40C3-8321-10E4699C9343}"/>
    <cellStyle name="Millares 5 2 7" xfId="272" xr:uid="{A393075A-A05B-4D80-B124-63C602CFAC75}"/>
    <cellStyle name="Millares 5 2 7 2" xfId="666" xr:uid="{4A29B619-11E1-4194-9DA9-B6B8014BA21C}"/>
    <cellStyle name="Millares 5 2 7 2 2" xfId="2204" xr:uid="{9CC7C70F-A75A-4E4D-9134-B7F93CCD8E28}"/>
    <cellStyle name="Millares 5 2 7 2 3" xfId="1446" xr:uid="{96D02604-FC6A-4ED3-B46E-5612E7B83D59}"/>
    <cellStyle name="Millares 5 2 7 3" xfId="2572" xr:uid="{973DE076-BFA4-4E6A-8CB3-0A3FE5180654}"/>
    <cellStyle name="Millares 5 2 7 4" xfId="1814" xr:uid="{FEBECABF-3EAF-40B4-A02B-DCF77D8758AE}"/>
    <cellStyle name="Millares 5 2 7 5" xfId="1056" xr:uid="{4F5779D1-AAC9-4390-8768-2D2360578B87}"/>
    <cellStyle name="Millares 5 2 8" xfId="468" xr:uid="{11DE58DE-8A8E-4A4D-87E0-E240D1164934}"/>
    <cellStyle name="Millares 5 2 8 2" xfId="2006" xr:uid="{E750CC1A-38D6-4E47-99ED-77152017E8A3}"/>
    <cellStyle name="Millares 5 2 8 3" xfId="1248" xr:uid="{51711D78-2C6C-49F5-9EAC-114ACB18C996}"/>
    <cellStyle name="Millares 5 2 9" xfId="2476" xr:uid="{66F86461-2E9D-4C52-914A-904BEAF9A07B}"/>
    <cellStyle name="Millares 5 3" xfId="83" xr:uid="{292B10E4-86F8-4EEC-85D6-46359E3B42D1}"/>
    <cellStyle name="Millares 5 3 10" xfId="469" xr:uid="{3BC8A7D8-2473-4C5A-AEFB-DAFA3C804C46}"/>
    <cellStyle name="Millares 5 3 10 2" xfId="2007" xr:uid="{73EFBBF0-360F-476A-A5E9-F48956092CF5}"/>
    <cellStyle name="Millares 5 3 10 3" xfId="1249" xr:uid="{FF8B9495-D9F9-47E1-A667-2CB598B032E7}"/>
    <cellStyle name="Millares 5 3 11" xfId="2477" xr:uid="{0CF8559F-DE08-4C6C-8B2D-95317D2BB942}"/>
    <cellStyle name="Millares 5 3 12" xfId="1719" xr:uid="{9C837C1A-316C-48EB-B26E-F5B134C6C386}"/>
    <cellStyle name="Millares 5 3 13" xfId="940" xr:uid="{A14A95C0-1304-41F0-A841-C99AB87B02B1}"/>
    <cellStyle name="Millares 5 3 2" xfId="101" xr:uid="{54062178-B0F5-4059-AF18-F1C2576CC064}"/>
    <cellStyle name="Millares 5 3 2 2" xfId="153" xr:uid="{C89C3DFA-6B97-43C5-BE3F-8D8B504D5F55}"/>
    <cellStyle name="Millares 5 3 2 2 2" xfId="263" xr:uid="{DD7323F6-287D-41E3-A56B-840B97557C71}"/>
    <cellStyle name="Millares 5 3 2 2 2 2" xfId="463" xr:uid="{95798E4E-2B88-472A-A686-08AF6283FA98}"/>
    <cellStyle name="Millares 5 3 2 2 2 2 2" xfId="933" xr:uid="{C0B29615-AE56-485E-9CE7-6719933A3FEC}"/>
    <cellStyle name="Millares 5 3 2 2 2 2 2 2" xfId="2470" xr:uid="{AA5320E2-3993-4E57-A020-B400E191B4AC}"/>
    <cellStyle name="Millares 5 3 2 2 2 2 2 3" xfId="1712" xr:uid="{143AD78B-7A0D-4243-A2FD-D548BDD62069}"/>
    <cellStyle name="Millares 5 3 2 2 2 2 3" xfId="656" xr:uid="{486CF606-9E09-41DC-86EF-2BBB2EA9E65E}"/>
    <cellStyle name="Millares 5 3 2 2 2 2 3 2" xfId="2194" xr:uid="{D9ABCCAA-C91E-405B-8159-043FEC7183FD}"/>
    <cellStyle name="Millares 5 3 2 2 2 2 3 3" xfId="1436" xr:uid="{1AEE3691-844B-483A-A8DD-A5C0E1AF89CF}"/>
    <cellStyle name="Millares 5 3 2 2 2 2 4" xfId="2759" xr:uid="{F3665D42-78EB-4D6A-A008-0D7768323D56}"/>
    <cellStyle name="Millares 5 3 2 2 2 2 5" xfId="2001" xr:uid="{82C155C9-229F-41B5-B344-835DA90365B5}"/>
    <cellStyle name="Millares 5 3 2 2 2 2 6" xfId="1243" xr:uid="{5BD6BF8D-499C-4985-95EE-07191C878AFB}"/>
    <cellStyle name="Millares 5 3 2 2 2 3" xfId="362" xr:uid="{021E5452-2435-4A1E-B928-BEB28222B361}"/>
    <cellStyle name="Millares 5 3 2 2 2 3 2" xfId="835" xr:uid="{D0DA322E-E6BF-4B25-BCE5-0CB524965F68}"/>
    <cellStyle name="Millares 5 3 2 2 2 3 2 2" xfId="2373" xr:uid="{F3114628-41A7-4BC2-A747-18EC7C272392}"/>
    <cellStyle name="Millares 5 3 2 2 2 3 2 3" xfId="1615" xr:uid="{7677D543-85E2-41A5-B250-0D315C37B073}"/>
    <cellStyle name="Millares 5 3 2 2 2 3 3" xfId="2662" xr:uid="{A3388872-39C5-43CC-944A-6A6A53529F98}"/>
    <cellStyle name="Millares 5 3 2 2 2 3 4" xfId="1904" xr:uid="{D315C376-704D-4813-8FCB-716D59BA92BD}"/>
    <cellStyle name="Millares 5 3 2 2 2 3 5" xfId="1146" xr:uid="{9FDCBCA3-216D-4246-AC4D-567815AE6FC5}"/>
    <cellStyle name="Millares 5 3 2 2 2 4" xfId="757" xr:uid="{DBD802C0-441D-4110-9174-75DF74BC0C8A}"/>
    <cellStyle name="Millares 5 3 2 2 2 4 2" xfId="2295" xr:uid="{73037774-28CF-4FB0-9E86-AF07C6FD95A9}"/>
    <cellStyle name="Millares 5 3 2 2 2 4 3" xfId="1537" xr:uid="{7162098E-B1AF-4C30-AD3C-B0A7E7A199F4}"/>
    <cellStyle name="Millares 5 3 2 2 2 5" xfId="558" xr:uid="{4A1531AD-090D-4BD3-8F7A-89329F3BA5EA}"/>
    <cellStyle name="Millares 5 3 2 2 2 5 2" xfId="2096" xr:uid="{D60A47F7-889A-4B19-94D7-97020ACFE653}"/>
    <cellStyle name="Millares 5 3 2 2 2 5 3" xfId="1338" xr:uid="{40714651-EC0B-47CF-9946-49F8DD5B0F23}"/>
    <cellStyle name="Millares 5 3 2 2 2 6" xfId="2566" xr:uid="{8E6F68CC-65B7-4B0D-BDD9-28E4B71EEC23}"/>
    <cellStyle name="Millares 5 3 2 2 2 7" xfId="1808" xr:uid="{656EDBBC-6248-4237-82DF-045628CF225E}"/>
    <cellStyle name="Millares 5 3 2 2 2 8" xfId="1050" xr:uid="{6E7B3F6B-C04A-455E-829D-FBC9ECC164EF}"/>
    <cellStyle name="Millares 5 3 2 2 3" xfId="415" xr:uid="{3B0C8E86-4370-404D-ACE8-0D83FB3E6355}"/>
    <cellStyle name="Millares 5 3 2 2 3 2" xfId="885" xr:uid="{BF9CD825-01D4-45A0-8B93-E3DC2A1BCE1C}"/>
    <cellStyle name="Millares 5 3 2 2 3 2 2" xfId="2422" xr:uid="{7B950E9B-2FDC-40F0-A9D2-6178D65CFC2E}"/>
    <cellStyle name="Millares 5 3 2 2 3 2 3" xfId="1664" xr:uid="{C16CBF59-D189-4414-B3A3-B7103D7E51D5}"/>
    <cellStyle name="Millares 5 3 2 2 3 3" xfId="608" xr:uid="{F34F6D75-3297-4582-83FE-DF401F5A5316}"/>
    <cellStyle name="Millares 5 3 2 2 3 3 2" xfId="2146" xr:uid="{A0E3C221-DAA3-4AED-8A29-07591519CC23}"/>
    <cellStyle name="Millares 5 3 2 2 3 3 3" xfId="1388" xr:uid="{A910339B-DB17-490C-A47D-FB58BF49BE4B}"/>
    <cellStyle name="Millares 5 3 2 2 3 4" xfId="2711" xr:uid="{C6383CA0-57AB-4FA2-AA2F-702DD55DC684}"/>
    <cellStyle name="Millares 5 3 2 2 3 5" xfId="1953" xr:uid="{B1ACD8C0-B71B-4A2E-8803-A10B7853C0D7}"/>
    <cellStyle name="Millares 5 3 2 2 3 6" xfId="1195" xr:uid="{275906E4-9728-4C74-A8E4-82FE19F42642}"/>
    <cellStyle name="Millares 5 3 2 2 4" xfId="314" xr:uid="{D5AB795A-6CE5-4DCA-8718-52DDA5BE6C63}"/>
    <cellStyle name="Millares 5 3 2 2 4 2" xfId="787" xr:uid="{6CED4D31-EB24-4EA9-A8ED-1A307A90D015}"/>
    <cellStyle name="Millares 5 3 2 2 4 2 2" xfId="2325" xr:uid="{B190F67E-4E31-4298-8858-11EC32E73204}"/>
    <cellStyle name="Millares 5 3 2 2 4 2 3" xfId="1567" xr:uid="{D213EFAD-7804-4CAF-810C-4B762B7F7534}"/>
    <cellStyle name="Millares 5 3 2 2 4 3" xfId="2614" xr:uid="{129C834C-57DA-4157-B9B5-295C7EC76D6C}"/>
    <cellStyle name="Millares 5 3 2 2 4 4" xfId="1856" xr:uid="{690201A8-2624-4768-A86F-58F39B14D7C7}"/>
    <cellStyle name="Millares 5 3 2 2 4 5" xfId="1098" xr:uid="{435785A4-CD04-49B8-B6B2-E5950AC24A99}"/>
    <cellStyle name="Millares 5 3 2 2 5" xfId="709" xr:uid="{D92DBBB5-3941-4844-B214-374D7D644812}"/>
    <cellStyle name="Millares 5 3 2 2 5 2" xfId="2247" xr:uid="{4619F420-AD14-467D-ACA9-D2CD54226E3E}"/>
    <cellStyle name="Millares 5 3 2 2 5 3" xfId="1489" xr:uid="{8D1CCFFF-33F1-41AF-AE2B-B5EE2D3467D0}"/>
    <cellStyle name="Millares 5 3 2 2 6" xfId="510" xr:uid="{BA6A9BA2-2B22-401B-92FB-71ED9789130E}"/>
    <cellStyle name="Millares 5 3 2 2 6 2" xfId="2048" xr:uid="{D6A18062-1B0B-41A7-B5F0-754148E6B94A}"/>
    <cellStyle name="Millares 5 3 2 2 6 3" xfId="1290" xr:uid="{2AE3AFB7-CAB0-4B29-971F-4CDE10F8C63E}"/>
    <cellStyle name="Millares 5 3 2 2 7" xfId="2518" xr:uid="{7ECE4D39-B8FE-433B-B03D-9412760DD8E4}"/>
    <cellStyle name="Millares 5 3 2 2 8" xfId="1760" xr:uid="{6C570AE0-5B14-450F-BF55-E861B2A13330}"/>
    <cellStyle name="Millares 5 3 2 2 9" xfId="981" xr:uid="{A5B445EE-FDF5-43CD-936F-5CA716C8DCE1}"/>
    <cellStyle name="Millares 5 3 2 3" xfId="233" xr:uid="{C3F24E62-3704-482A-8A2D-0C86AE2A6DB1}"/>
    <cellStyle name="Millares 5 3 2 3 2" xfId="433" xr:uid="{38750B61-4FB2-4A63-ABD1-34E7608CA9FB}"/>
    <cellStyle name="Millares 5 3 2 3 2 2" xfId="903" xr:uid="{A83B3E73-52F3-4042-8677-CCBB1CA99325}"/>
    <cellStyle name="Millares 5 3 2 3 2 2 2" xfId="2440" xr:uid="{7AF94FCA-3636-4A0C-A808-056B15CAD8CF}"/>
    <cellStyle name="Millares 5 3 2 3 2 2 3" xfId="1682" xr:uid="{12C29ACE-5A89-4BF5-BC8E-F8491954B3DC}"/>
    <cellStyle name="Millares 5 3 2 3 2 3" xfId="626" xr:uid="{212D4338-14CA-4B8B-8DA4-6E1B79CE3058}"/>
    <cellStyle name="Millares 5 3 2 3 2 3 2" xfId="2164" xr:uid="{9C2D9AF1-64B5-44B6-B41A-642062364992}"/>
    <cellStyle name="Millares 5 3 2 3 2 3 3" xfId="1406" xr:uid="{9B207692-8D00-442F-B24E-325CE9384FC8}"/>
    <cellStyle name="Millares 5 3 2 3 2 4" xfId="2729" xr:uid="{D42B4D14-8707-4B3C-81C6-C6E1AA7C942E}"/>
    <cellStyle name="Millares 5 3 2 3 2 5" xfId="1971" xr:uid="{F4C79802-A4FB-4340-8C5B-F09074D83475}"/>
    <cellStyle name="Millares 5 3 2 3 2 6" xfId="1213" xr:uid="{7687DDD3-F6F3-4145-9B4F-332E3F0049AC}"/>
    <cellStyle name="Millares 5 3 2 3 3" xfId="332" xr:uid="{C20BF1BD-2E67-454B-99CE-73739A611AAF}"/>
    <cellStyle name="Millares 5 3 2 3 3 2" xfId="805" xr:uid="{C5DDB393-2B2D-4FF8-AE9B-436D339B16CF}"/>
    <cellStyle name="Millares 5 3 2 3 3 2 2" xfId="2343" xr:uid="{52EB438C-1FCA-4A0E-94D9-1EB75A7EB53E}"/>
    <cellStyle name="Millares 5 3 2 3 3 2 3" xfId="1585" xr:uid="{E85FD083-59F2-4B15-BCD0-FC195E118A19}"/>
    <cellStyle name="Millares 5 3 2 3 3 3" xfId="2632" xr:uid="{CDF594FB-47B5-4A2A-8760-9BD4468AD592}"/>
    <cellStyle name="Millares 5 3 2 3 3 4" xfId="1874" xr:uid="{0F2F3CA7-6AD1-4E5D-865E-63B57E2C21B1}"/>
    <cellStyle name="Millares 5 3 2 3 3 5" xfId="1116" xr:uid="{5DBAF649-6C42-4720-8FFD-15DA4D7E3B15}"/>
    <cellStyle name="Millares 5 3 2 3 4" xfId="727" xr:uid="{093E0EC1-7AD0-421B-B902-74C031370CE2}"/>
    <cellStyle name="Millares 5 3 2 3 4 2" xfId="2265" xr:uid="{9850AF7B-C89A-4EBD-B3BC-6A59488ACA8F}"/>
    <cellStyle name="Millares 5 3 2 3 4 3" xfId="1507" xr:uid="{081163F0-6DE5-4604-A31B-4D5DEEA9F2D6}"/>
    <cellStyle name="Millares 5 3 2 3 5" xfId="528" xr:uid="{3004E9EC-C44D-4AC8-B1AA-AFCA822AFF33}"/>
    <cellStyle name="Millares 5 3 2 3 5 2" xfId="2066" xr:uid="{B8BD575A-3E7C-4BD0-8921-57A775D686EF}"/>
    <cellStyle name="Millares 5 3 2 3 5 3" xfId="1308" xr:uid="{DFB9DD37-24BD-4F98-A89E-15305BD06C7A}"/>
    <cellStyle name="Millares 5 3 2 3 6" xfId="2536" xr:uid="{F85F0639-CF5D-47BC-8AA2-2FEF665D90F1}"/>
    <cellStyle name="Millares 5 3 2 3 7" xfId="1778" xr:uid="{90BB48A1-33D2-40EC-8854-EC32C1D278E2}"/>
    <cellStyle name="Millares 5 3 2 3 8" xfId="1020" xr:uid="{3E01F094-642F-481B-AF76-165A1B11296F}"/>
    <cellStyle name="Millares 5 3 2 4" xfId="385" xr:uid="{CA16AD55-27EA-4294-8C87-94A3A141CA7A}"/>
    <cellStyle name="Millares 5 3 2 4 2" xfId="855" xr:uid="{49C68CBD-F699-4735-A27D-50543AE808C7}"/>
    <cellStyle name="Millares 5 3 2 4 2 2" xfId="2392" xr:uid="{6DD98A04-B944-4C26-B3D4-A98BF92052E9}"/>
    <cellStyle name="Millares 5 3 2 4 2 3" xfId="1634" xr:uid="{6C7B4ACA-7D8A-4B96-883B-19091D730D24}"/>
    <cellStyle name="Millares 5 3 2 4 3" xfId="578" xr:uid="{241EFDB9-6A71-4003-9B19-1DA805654A95}"/>
    <cellStyle name="Millares 5 3 2 4 3 2" xfId="2116" xr:uid="{F2AB0185-F48D-434D-94CB-C70CE9B00EB7}"/>
    <cellStyle name="Millares 5 3 2 4 3 3" xfId="1358" xr:uid="{34586C8F-C500-4B1E-AB26-2DE7421D31F7}"/>
    <cellStyle name="Millares 5 3 2 4 4" xfId="2681" xr:uid="{CA412304-703F-4E30-A2E4-B2475C4CA226}"/>
    <cellStyle name="Millares 5 3 2 4 5" xfId="1923" xr:uid="{5368F083-C9D4-42E6-B446-6E73B08B16D4}"/>
    <cellStyle name="Millares 5 3 2 4 6" xfId="1165" xr:uid="{411AA717-1AF5-4B0F-80E2-084EB39462FA}"/>
    <cellStyle name="Millares 5 3 2 5" xfId="284" xr:uid="{5CD63715-D453-4015-8F02-EBD3379E6D6B}"/>
    <cellStyle name="Millares 5 3 2 5 2" xfId="681" xr:uid="{89ECE933-8EEE-4FBC-82D5-744B90051696}"/>
    <cellStyle name="Millares 5 3 2 5 2 2" xfId="2219" xr:uid="{1371C81F-6DBB-490C-915E-52F068D20D46}"/>
    <cellStyle name="Millares 5 3 2 5 2 3" xfId="1461" xr:uid="{BF3DEC24-CAFD-40F4-B1CD-0ACAEF903855}"/>
    <cellStyle name="Millares 5 3 2 5 3" xfId="2584" xr:uid="{FC159DC6-10DE-44F7-B623-ED178F4C85A9}"/>
    <cellStyle name="Millares 5 3 2 5 4" xfId="1826" xr:uid="{A5445DC8-2A34-4F45-A747-03DD06F6C51A}"/>
    <cellStyle name="Millares 5 3 2 5 5" xfId="1068" xr:uid="{F3E9CBF0-23FE-48AF-99AA-81C6F9BCE40B}"/>
    <cellStyle name="Millares 5 3 2 6" xfId="480" xr:uid="{ECB53EDE-1E26-4762-8669-25DAF37EEB72}"/>
    <cellStyle name="Millares 5 3 2 6 2" xfId="2018" xr:uid="{CC11A35A-0226-4919-8D31-880FFD17F287}"/>
    <cellStyle name="Millares 5 3 2 6 3" xfId="1260" xr:uid="{83E4408C-3C9C-4DDE-AAEC-BB738BFA0F84}"/>
    <cellStyle name="Millares 5 3 2 7" xfId="2488" xr:uid="{F14B5EEE-76F8-4F8E-B18C-77F9F83645D3}"/>
    <cellStyle name="Millares 5 3 2 8" xfId="1730" xr:uid="{0AFDB294-BB82-4C3A-A2B8-5C1EAFF697DC}"/>
    <cellStyle name="Millares 5 3 2 9" xfId="951" xr:uid="{B7A3B1C0-AC59-496E-B2BD-1B60A9E028CD}"/>
    <cellStyle name="Millares 5 3 3" xfId="139" xr:uid="{87183CD5-67DA-4BAD-B8F9-170E8FAD3185}"/>
    <cellStyle name="Millares 5 3 3 2" xfId="249" xr:uid="{AFF7FF62-CC64-4A7D-A3C6-1D680AF2DFA0}"/>
    <cellStyle name="Millares 5 3 3 2 2" xfId="449" xr:uid="{5DC81469-BA3C-4CFA-AF0F-6403CE319CCE}"/>
    <cellStyle name="Millares 5 3 3 2 2 2" xfId="919" xr:uid="{7646BFD7-E1FE-4FE7-852D-1FD82D33779E}"/>
    <cellStyle name="Millares 5 3 3 2 2 2 2" xfId="2456" xr:uid="{E052693D-816E-49DE-B9D2-50DC41FAF959}"/>
    <cellStyle name="Millares 5 3 3 2 2 2 3" xfId="1698" xr:uid="{868B2416-F69D-40B5-B3E9-50D51B44D86C}"/>
    <cellStyle name="Millares 5 3 3 2 2 3" xfId="642" xr:uid="{2405F721-1D4B-434C-BD2F-F1ECC8BE6E8B}"/>
    <cellStyle name="Millares 5 3 3 2 2 3 2" xfId="2180" xr:uid="{8751ED3E-C157-4B54-9CA5-0340B763A271}"/>
    <cellStyle name="Millares 5 3 3 2 2 3 3" xfId="1422" xr:uid="{81EFC95D-B40D-456D-ACB8-476ECCE007F1}"/>
    <cellStyle name="Millares 5 3 3 2 2 4" xfId="2745" xr:uid="{93095C0D-6B0E-4838-A306-FC72E9CC85B6}"/>
    <cellStyle name="Millares 5 3 3 2 2 5" xfId="1987" xr:uid="{06838840-22F9-4DF7-8A91-C9B00DD1F38B}"/>
    <cellStyle name="Millares 5 3 3 2 2 6" xfId="1229" xr:uid="{DD11478F-C797-47B3-B32C-2C2E67B2C468}"/>
    <cellStyle name="Millares 5 3 3 2 3" xfId="348" xr:uid="{ABA8F52D-D082-4567-9D39-3FDDC7FC3B4A}"/>
    <cellStyle name="Millares 5 3 3 2 3 2" xfId="821" xr:uid="{5D000582-1D1E-459E-9596-0987BC2E8B6A}"/>
    <cellStyle name="Millares 5 3 3 2 3 2 2" xfId="2359" xr:uid="{42468E26-235C-4060-8D98-35354037E53B}"/>
    <cellStyle name="Millares 5 3 3 2 3 2 3" xfId="1601" xr:uid="{68D58678-AF6B-418D-9B2C-D0D837A868AE}"/>
    <cellStyle name="Millares 5 3 3 2 3 3" xfId="2648" xr:uid="{A0C6C0AD-1502-43AE-9B3B-BDB3DF5001B5}"/>
    <cellStyle name="Millares 5 3 3 2 3 4" xfId="1890" xr:uid="{615F0692-488D-4F66-9C5C-08EBA14E7F15}"/>
    <cellStyle name="Millares 5 3 3 2 3 5" xfId="1132" xr:uid="{1907CFA9-C7B2-40E8-B9B4-BBB1E50218D0}"/>
    <cellStyle name="Millares 5 3 3 2 4" xfId="743" xr:uid="{E8AB09DC-FB95-4B41-A856-3A4406497F90}"/>
    <cellStyle name="Millares 5 3 3 2 4 2" xfId="2281" xr:uid="{46891938-8AEB-4259-8051-4138FC7562AD}"/>
    <cellStyle name="Millares 5 3 3 2 4 3" xfId="1523" xr:uid="{D8ACFCF4-440E-4237-81C2-44406DEFF696}"/>
    <cellStyle name="Millares 5 3 3 2 5" xfId="544" xr:uid="{61FDFF4C-B344-4D40-A8E9-006922087630}"/>
    <cellStyle name="Millares 5 3 3 2 5 2" xfId="2082" xr:uid="{9EB746D9-D3A9-44AF-AE99-18F020BE80B5}"/>
    <cellStyle name="Millares 5 3 3 2 5 3" xfId="1324" xr:uid="{A5B8E4D8-77DE-44D7-88D1-BD43B9797C5F}"/>
    <cellStyle name="Millares 5 3 3 2 6" xfId="2552" xr:uid="{7851357D-215C-402C-886E-DB426A98E75D}"/>
    <cellStyle name="Millares 5 3 3 2 7" xfId="1794" xr:uid="{A71BE947-9757-453F-B919-A60CCC0076B8}"/>
    <cellStyle name="Millares 5 3 3 2 8" xfId="1036" xr:uid="{DD5DD067-E3A5-4EBA-A0F3-5013BDFBC5C6}"/>
    <cellStyle name="Millares 5 3 3 3" xfId="401" xr:uid="{395F5680-9989-4038-9847-9E98724A535A}"/>
    <cellStyle name="Millares 5 3 3 3 2" xfId="871" xr:uid="{EF1DB1F1-65FC-4378-91C4-0563001019F8}"/>
    <cellStyle name="Millares 5 3 3 3 2 2" xfId="2408" xr:uid="{B7332E7A-66C8-447F-B735-47A1655F3D86}"/>
    <cellStyle name="Millares 5 3 3 3 2 3" xfId="1650" xr:uid="{2A88881B-E3E9-410A-9112-1C8934AF95F3}"/>
    <cellStyle name="Millares 5 3 3 3 3" xfId="594" xr:uid="{EC1231B3-7BFC-492B-AD43-F5F3D313D2D4}"/>
    <cellStyle name="Millares 5 3 3 3 3 2" xfId="2132" xr:uid="{4F3333E6-DC02-42FC-80E4-E074B0C1CFCA}"/>
    <cellStyle name="Millares 5 3 3 3 3 3" xfId="1374" xr:uid="{22E9FEDE-1EE5-49C2-80B5-FDC2F7FC471E}"/>
    <cellStyle name="Millares 5 3 3 3 4" xfId="2697" xr:uid="{B024BBAC-033B-4A86-B197-2816738D4ABC}"/>
    <cellStyle name="Millares 5 3 3 3 5" xfId="1939" xr:uid="{F4D7EA72-EC01-4A84-80A0-243C778988FF}"/>
    <cellStyle name="Millares 5 3 3 3 6" xfId="1181" xr:uid="{20B88AD9-7926-4EB6-AA89-BBA376253FB5}"/>
    <cellStyle name="Millares 5 3 3 4" xfId="300" xr:uid="{A522717E-8C9A-492D-B8B6-6D7F31F55089}"/>
    <cellStyle name="Millares 5 3 3 4 2" xfId="773" xr:uid="{19243782-50D1-4C2C-8682-71E2E2FFE994}"/>
    <cellStyle name="Millares 5 3 3 4 2 2" xfId="2311" xr:uid="{43B2D898-8352-4817-AFB6-48097DB64290}"/>
    <cellStyle name="Millares 5 3 3 4 2 3" xfId="1553" xr:uid="{A5C3F5FB-8E3B-4571-9896-F4E70DD77B4E}"/>
    <cellStyle name="Millares 5 3 3 4 3" xfId="2600" xr:uid="{63358A16-798F-41C0-9712-6600CAE95AA6}"/>
    <cellStyle name="Millares 5 3 3 4 4" xfId="1842" xr:uid="{885C248F-34F6-4E82-85DA-BEEF6EC7C9EF}"/>
    <cellStyle name="Millares 5 3 3 4 5" xfId="1084" xr:uid="{E4D69DD8-DD31-4ACA-A80D-83FE0E3AB6FE}"/>
    <cellStyle name="Millares 5 3 3 5" xfId="695" xr:uid="{BA6FE1BA-2A6B-45C2-907E-801A2E4E1A10}"/>
    <cellStyle name="Millares 5 3 3 5 2" xfId="2233" xr:uid="{20405EF7-F74D-498D-BD05-3A29E7A63EC4}"/>
    <cellStyle name="Millares 5 3 3 5 3" xfId="1475" xr:uid="{DD2D806B-9EAA-4C99-94F3-AA38951943F8}"/>
    <cellStyle name="Millares 5 3 3 6" xfId="496" xr:uid="{51E2449F-0B96-4FEF-A962-801E3B30C069}"/>
    <cellStyle name="Millares 5 3 3 6 2" xfId="2034" xr:uid="{6479BC68-419D-450C-B248-4860D3E8A74A}"/>
    <cellStyle name="Millares 5 3 3 6 3" xfId="1276" xr:uid="{7F6B9489-7FBA-439E-9D96-3E18750137BA}"/>
    <cellStyle name="Millares 5 3 3 7" xfId="2504" xr:uid="{F7B755A2-9857-4739-B090-EFE1952127D2}"/>
    <cellStyle name="Millares 5 3 3 8" xfId="1746" xr:uid="{74B79EBE-35F3-4E4E-BFA5-69BB6A9BC6D2}"/>
    <cellStyle name="Millares 5 3 3 9" xfId="967" xr:uid="{981C66B0-3F8A-42F5-9163-FAD4790EAD17}"/>
    <cellStyle name="Millares 5 3 4" xfId="220" xr:uid="{F27940C8-BD0D-4F9D-A9F8-4CD3026309AD}"/>
    <cellStyle name="Millares 5 3 4 2" xfId="422" xr:uid="{4492247F-221D-4313-A72D-8BBD8A10E7E3}"/>
    <cellStyle name="Millares 5 3 4 2 2" xfId="892" xr:uid="{A36C3D82-49D0-4A98-A16A-1DF577038D80}"/>
    <cellStyle name="Millares 5 3 4 2 2 2" xfId="2429" xr:uid="{643D02BF-9352-4E15-99D3-D678D845BA02}"/>
    <cellStyle name="Millares 5 3 4 2 2 3" xfId="1671" xr:uid="{E3118937-23DE-4DB3-833E-002AE1F1AFA9}"/>
    <cellStyle name="Millares 5 3 4 2 3" xfId="615" xr:uid="{370CE426-F6F4-4F13-93F8-2F2825E036ED}"/>
    <cellStyle name="Millares 5 3 4 2 3 2" xfId="2153" xr:uid="{DD5AF32A-029C-4559-B998-1216CE21D368}"/>
    <cellStyle name="Millares 5 3 4 2 3 3" xfId="1395" xr:uid="{7CFEAB88-5CBF-408E-8AA9-D1FE5423693B}"/>
    <cellStyle name="Millares 5 3 4 2 4" xfId="2718" xr:uid="{91C3BACE-B8FE-46D5-BC6F-F055A8FFFBA3}"/>
    <cellStyle name="Millares 5 3 4 2 5" xfId="1960" xr:uid="{4FCB6793-8652-412E-8BE4-5F9D82287EA6}"/>
    <cellStyle name="Millares 5 3 4 2 6" xfId="1202" xr:uid="{2E6D0C9C-2AD3-44E4-90CD-2DFD8EFEA49F}"/>
    <cellStyle name="Millares 5 3 4 3" xfId="321" xr:uid="{2EF2A931-7EBB-460A-AACC-5C54246A8599}"/>
    <cellStyle name="Millares 5 3 4 3 2" xfId="794" xr:uid="{4AE7AD38-7843-40B7-8C78-86ABE7990334}"/>
    <cellStyle name="Millares 5 3 4 3 2 2" xfId="2332" xr:uid="{5EF1C4FE-9BDB-49CC-9F85-FBBACB6F5743}"/>
    <cellStyle name="Millares 5 3 4 3 2 3" xfId="1574" xr:uid="{F3840E97-9B67-496C-B8DB-C3667010899C}"/>
    <cellStyle name="Millares 5 3 4 3 3" xfId="2621" xr:uid="{22EC6913-DDE4-4EA5-B2BC-79CC1780605C}"/>
    <cellStyle name="Millares 5 3 4 3 4" xfId="1863" xr:uid="{366EC58F-8B08-498A-B565-15B3DBB521E5}"/>
    <cellStyle name="Millares 5 3 4 3 5" xfId="1105" xr:uid="{79F93F00-42BE-4C34-A6C1-EE32C8DD85DE}"/>
    <cellStyle name="Millares 5 3 4 4" xfId="716" xr:uid="{11BD1ECA-1E11-4A11-8276-0E4C4A107931}"/>
    <cellStyle name="Millares 5 3 4 4 2" xfId="2254" xr:uid="{384D3022-6927-4621-8398-CDEDF10C4158}"/>
    <cellStyle name="Millares 5 3 4 4 3" xfId="1496" xr:uid="{9A518E54-8687-481E-AAAD-25411708D5F1}"/>
    <cellStyle name="Millares 5 3 4 5" xfId="517" xr:uid="{A4C02B9B-F9E0-4ACF-AD2A-6265BAA912AD}"/>
    <cellStyle name="Millares 5 3 4 5 2" xfId="2055" xr:uid="{A87DE0D5-E8E0-4171-8D41-69A92DF320AB}"/>
    <cellStyle name="Millares 5 3 4 5 3" xfId="1297" xr:uid="{27A5B6C2-4442-47F6-B057-A74552CE3DA2}"/>
    <cellStyle name="Millares 5 3 4 6" xfId="2525" xr:uid="{BDA3E5B6-A95C-4081-A813-48610561E730}"/>
    <cellStyle name="Millares 5 3 4 7" xfId="1767" xr:uid="{89D4E822-D0BA-48D1-9699-24BC5FD74793}"/>
    <cellStyle name="Millares 5 3 4 8" xfId="1009" xr:uid="{A4496482-D100-4CD1-B0A9-756D028A6A03}"/>
    <cellStyle name="Millares 5 3 5" xfId="374" xr:uid="{6F53EE35-7544-4B7A-9D22-CCE501839B98}"/>
    <cellStyle name="Millares 5 3 5 2" xfId="658" xr:uid="{EDC6AF81-0F1D-44C9-87B7-B8B6105B2C71}"/>
    <cellStyle name="Millares 5 3 5 2 2" xfId="2196" xr:uid="{02A6290B-5189-4819-A154-AF37691903EB}"/>
    <cellStyle name="Millares 5 3 5 2 3" xfId="1438" xr:uid="{6789B808-2606-489D-970C-675620DE1548}"/>
    <cellStyle name="Millares 5 3 5 3" xfId="844" xr:uid="{3C02BADB-7F95-4455-ADD1-F783D50E131F}"/>
    <cellStyle name="Millares 5 3 5 3 2" xfId="2381" xr:uid="{99126BBF-657D-4763-8D61-D79E493CCEC0}"/>
    <cellStyle name="Millares 5 3 5 3 3" xfId="1623" xr:uid="{74B5860C-3AAA-46C2-8F09-9C54DFEC3685}"/>
    <cellStyle name="Millares 5 3 5 4" xfId="560" xr:uid="{1DE57D3E-451D-4CDC-9E4C-052530C8590D}"/>
    <cellStyle name="Millares 5 3 5 4 2" xfId="2098" xr:uid="{79DCF7FC-A0EF-4ED5-96A3-733ADE46F32E}"/>
    <cellStyle name="Millares 5 3 5 4 3" xfId="1340" xr:uid="{B0B6B70A-45BD-4DEA-A434-B2E116672669}"/>
    <cellStyle name="Millares 5 3 5 5" xfId="2670" xr:uid="{695E977B-9354-43A7-899C-9F223C24847D}"/>
    <cellStyle name="Millares 5 3 5 6" xfId="1912" xr:uid="{EC926724-6AFC-4911-9881-9E61732797E0}"/>
    <cellStyle name="Millares 5 3 5 7" xfId="1154" xr:uid="{4174008B-20C6-41C6-9A9F-87D6A5D5C90D}"/>
    <cellStyle name="Millares 5 3 6" xfId="273" xr:uid="{34BBD81A-BD74-43D3-90B3-29508C55A770}"/>
    <cellStyle name="Millares 5 3 6 2" xfId="759" xr:uid="{65DF110F-12C3-420F-951A-134ECF3CD8A7}"/>
    <cellStyle name="Millares 5 3 6 2 2" xfId="2297" xr:uid="{A387F6CE-66E6-42CE-AECD-038476E7C982}"/>
    <cellStyle name="Millares 5 3 6 2 3" xfId="1539" xr:uid="{A108A5AE-EF5F-4C40-8076-261CBFB6475F}"/>
    <cellStyle name="Millares 5 3 6 3" xfId="567" xr:uid="{4FDA331C-CB54-4C0F-8A87-EAA8DFEE80A6}"/>
    <cellStyle name="Millares 5 3 6 3 2" xfId="2105" xr:uid="{0E092BF2-F66D-49E5-86B9-42DE28AFC597}"/>
    <cellStyle name="Millares 5 3 6 3 3" xfId="1347" xr:uid="{9B808109-F266-40CB-979F-3D64FAF00AB8}"/>
    <cellStyle name="Millares 5 3 6 4" xfId="2573" xr:uid="{C5DFF02C-F0C9-4BBA-BF9B-E662195ADB7D}"/>
    <cellStyle name="Millares 5 3 6 5" xfId="1815" xr:uid="{8B2150EC-1F3F-4750-8018-DC9731ABF1BE}"/>
    <cellStyle name="Millares 5 3 6 6" xfId="1057" xr:uid="{432631BB-C5BE-4917-8BEE-43220CC0CC78}"/>
    <cellStyle name="Millares 5 3 7" xfId="562" xr:uid="{D2FC2BD5-50D8-4FD1-8890-C20BFE3BFCC9}"/>
    <cellStyle name="Millares 5 3 7 2" xfId="2100" xr:uid="{33C4EC31-3107-47F9-9C85-5270B1958DFE}"/>
    <cellStyle name="Millares 5 3 7 3" xfId="1342" xr:uid="{023356F0-3D29-46AA-BC7B-D258F4FCED73}"/>
    <cellStyle name="Millares 5 3 8" xfId="660" xr:uid="{E9592F55-763E-4E4F-A29B-EB6498ED9494}"/>
    <cellStyle name="Millares 5 3 8 2" xfId="2198" xr:uid="{1256B523-2F01-43B4-B1ED-C960B21B7DB6}"/>
    <cellStyle name="Millares 5 3 8 3" xfId="1440" xr:uid="{190E3E75-9288-4E6C-861E-7561C661C9D6}"/>
    <cellStyle name="Millares 5 3 9" xfId="667" xr:uid="{08598F6C-A945-405F-9756-6CB9A07DF4AD}"/>
    <cellStyle name="Millares 5 3 9 2" xfId="2205" xr:uid="{B3A6D8D7-A5F4-4711-B940-3FF4EEF4A92D}"/>
    <cellStyle name="Millares 5 3 9 3" xfId="1447" xr:uid="{61BBECDD-40BA-46A1-BC3F-B76B53D8ED5A}"/>
    <cellStyle name="Millares 5 4" xfId="87" xr:uid="{383202F1-73E1-4381-9FE9-9E1C276F3671}"/>
    <cellStyle name="Millares 5 4 10" xfId="943" xr:uid="{F26AB4C4-9D29-4F04-AC71-7D419FA5F3C2}"/>
    <cellStyle name="Millares 5 4 2" xfId="120" xr:uid="{1D768955-452F-499C-AB03-B98868BD2025}"/>
    <cellStyle name="Millares 5 4 2 2" xfId="239" xr:uid="{0673A50D-596F-4653-A66C-B330D63A368A}"/>
    <cellStyle name="Millares 5 4 2 2 2" xfId="439" xr:uid="{FEE15127-C66E-42B3-8711-3C0F93BD2B77}"/>
    <cellStyle name="Millares 5 4 2 2 2 2" xfId="909" xr:uid="{8EA0AB8C-A149-45D9-A9AA-D1FE7580A126}"/>
    <cellStyle name="Millares 5 4 2 2 2 2 2" xfId="2446" xr:uid="{81B7976C-60A4-41B5-A41B-79CD4C139607}"/>
    <cellStyle name="Millares 5 4 2 2 2 2 3" xfId="1688" xr:uid="{06889E22-8721-4664-9B48-E7C97A42187B}"/>
    <cellStyle name="Millares 5 4 2 2 2 3" xfId="632" xr:uid="{7301722C-09AB-47FB-B4B9-6C9F0A833AC7}"/>
    <cellStyle name="Millares 5 4 2 2 2 3 2" xfId="2170" xr:uid="{AB807FA0-7BEE-4647-8ABF-EC62A8DA99DF}"/>
    <cellStyle name="Millares 5 4 2 2 2 3 3" xfId="1412" xr:uid="{45D97D0F-9EE7-476C-868F-29451CEE6A05}"/>
    <cellStyle name="Millares 5 4 2 2 2 4" xfId="2735" xr:uid="{D4DD9CCF-BD09-40F3-9716-70CE76882B23}"/>
    <cellStyle name="Millares 5 4 2 2 2 5" xfId="1977" xr:uid="{CAC1C618-86B7-4B1F-AA48-7A32FD52E948}"/>
    <cellStyle name="Millares 5 4 2 2 2 6" xfId="1219" xr:uid="{2E837424-26A7-4E03-BBBB-9259B3982049}"/>
    <cellStyle name="Millares 5 4 2 2 3" xfId="338" xr:uid="{BBEF6CB8-5720-4FA4-882D-44E8B1B03B5D}"/>
    <cellStyle name="Millares 5 4 2 2 3 2" xfId="811" xr:uid="{0F1039E2-0F0B-4B60-8626-78AC4787470B}"/>
    <cellStyle name="Millares 5 4 2 2 3 2 2" xfId="2349" xr:uid="{C07C379E-4BF8-4099-A3C1-4CAC8329ECA3}"/>
    <cellStyle name="Millares 5 4 2 2 3 2 3" xfId="1591" xr:uid="{FE73CF8C-0271-4E4B-B6A1-46A19B6D695C}"/>
    <cellStyle name="Millares 5 4 2 2 3 3" xfId="2638" xr:uid="{2E8F0037-EAC9-4A67-8291-479034B605EA}"/>
    <cellStyle name="Millares 5 4 2 2 3 4" xfId="1880" xr:uid="{9B2624C1-FD6E-4D16-BBD8-4B4DFDC7BC4B}"/>
    <cellStyle name="Millares 5 4 2 2 3 5" xfId="1122" xr:uid="{1F258E2A-6A57-4829-BFC7-533043EC3805}"/>
    <cellStyle name="Millares 5 4 2 2 4" xfId="733" xr:uid="{FCB666FF-CED8-4036-ACAB-B25068E89E1C}"/>
    <cellStyle name="Millares 5 4 2 2 4 2" xfId="2271" xr:uid="{D9A1B53C-C3C5-4797-BBAB-3094164659E8}"/>
    <cellStyle name="Millares 5 4 2 2 4 3" xfId="1513" xr:uid="{E6B38E76-6666-46CE-AF15-675B7AD8D0D9}"/>
    <cellStyle name="Millares 5 4 2 2 5" xfId="534" xr:uid="{8ED475FA-8CEE-4F74-9878-B30803B9C6E1}"/>
    <cellStyle name="Millares 5 4 2 2 5 2" xfId="2072" xr:uid="{13ED75D3-34E6-42E1-9282-C87514339C06}"/>
    <cellStyle name="Millares 5 4 2 2 5 3" xfId="1314" xr:uid="{DABCBD4A-AA4C-4154-A5A6-CF8AD72105D4}"/>
    <cellStyle name="Millares 5 4 2 2 6" xfId="2542" xr:uid="{389BD77C-F190-4EFA-A045-733FEA76948B}"/>
    <cellStyle name="Millares 5 4 2 2 7" xfId="1784" xr:uid="{CB82B4B6-90BE-4F08-9554-86E123E50691}"/>
    <cellStyle name="Millares 5 4 2 2 8" xfId="1026" xr:uid="{9A16C95D-56E9-4CE8-8982-66057B70FA7E}"/>
    <cellStyle name="Millares 5 4 2 3" xfId="391" xr:uid="{A21C1431-4446-4672-95DF-96CB97221A2E}"/>
    <cellStyle name="Millares 5 4 2 3 2" xfId="861" xr:uid="{9846AE82-7FF4-442E-AC78-19403F8F549A}"/>
    <cellStyle name="Millares 5 4 2 3 2 2" xfId="2398" xr:uid="{F8134D87-82FC-4762-9083-063620ADA0F1}"/>
    <cellStyle name="Millares 5 4 2 3 2 3" xfId="1640" xr:uid="{B13FD99D-676F-4000-947E-673DD0A2B234}"/>
    <cellStyle name="Millares 5 4 2 3 3" xfId="584" xr:uid="{39E2293C-FA84-40B7-85DB-F6FC47BF66C5}"/>
    <cellStyle name="Millares 5 4 2 3 3 2" xfId="2122" xr:uid="{29604B40-9BC6-4F41-985E-C03955C4EE6B}"/>
    <cellStyle name="Millares 5 4 2 3 3 3" xfId="1364" xr:uid="{E85CDDC4-3BB5-414D-AF15-57FAEE99A103}"/>
    <cellStyle name="Millares 5 4 2 3 4" xfId="2687" xr:uid="{450DE628-8AE2-47F7-BDFB-E2EED87C4F63}"/>
    <cellStyle name="Millares 5 4 2 3 5" xfId="1929" xr:uid="{F8297886-332A-4282-9C05-3A57AB28EA28}"/>
    <cellStyle name="Millares 5 4 2 3 6" xfId="1171" xr:uid="{5A54AA39-A40A-454C-8BB1-3F346B19E26B}"/>
    <cellStyle name="Millares 5 4 2 4" xfId="290" xr:uid="{ADAF4A75-B058-4EB6-B48C-FD02A0321098}"/>
    <cellStyle name="Millares 5 4 2 4 2" xfId="763" xr:uid="{58979BF9-F12D-49A4-BBCB-17BBC25C4643}"/>
    <cellStyle name="Millares 5 4 2 4 2 2" xfId="2301" xr:uid="{56683023-CA6B-42A6-BB75-B60EAD5EB525}"/>
    <cellStyle name="Millares 5 4 2 4 2 3" xfId="1543" xr:uid="{C55F6675-984F-409E-8828-67268EF52264}"/>
    <cellStyle name="Millares 5 4 2 4 3" xfId="2590" xr:uid="{26EFFE0D-5FBC-4C79-A54E-6DF03C6AF0D3}"/>
    <cellStyle name="Millares 5 4 2 4 4" xfId="1832" xr:uid="{F1A8D7B5-89E6-4BF9-8B95-F372AA347D8E}"/>
    <cellStyle name="Millares 5 4 2 4 5" xfId="1074" xr:uid="{03C05824-70A0-43F8-8B83-100091B9CBD0}"/>
    <cellStyle name="Millares 5 4 2 5" xfId="685" xr:uid="{80EB593E-BB8F-4279-B4D9-AAE81304812E}"/>
    <cellStyle name="Millares 5 4 2 5 2" xfId="2223" xr:uid="{7BCBDAAF-A7B1-4346-AE77-D44EE22ACC7F}"/>
    <cellStyle name="Millares 5 4 2 5 3" xfId="1465" xr:uid="{5DC5900C-0621-43E8-AC3A-0B453223400A}"/>
    <cellStyle name="Millares 5 4 2 6" xfId="486" xr:uid="{61C01D8B-9401-408F-B4E9-C9034F3512BD}"/>
    <cellStyle name="Millares 5 4 2 6 2" xfId="2024" xr:uid="{D43CBAAF-4669-4E94-B50C-220FCF7A8705}"/>
    <cellStyle name="Millares 5 4 2 6 3" xfId="1266" xr:uid="{0A42B228-6884-42B3-8B77-CC010C0647A0}"/>
    <cellStyle name="Millares 5 4 2 7" xfId="2494" xr:uid="{0AECC09A-11F6-4903-ACF6-736E60A23289}"/>
    <cellStyle name="Millares 5 4 2 8" xfId="1736" xr:uid="{F5B948F7-82BD-48C8-81BB-170CFE7E58E8}"/>
    <cellStyle name="Millares 5 4 2 9" xfId="957" xr:uid="{A1A6B5F7-9622-4712-A111-A6BA8E6D8F46}"/>
    <cellStyle name="Millares 5 4 3" xfId="145" xr:uid="{BB8D5FB0-1DC3-4F5A-88D1-FD292EB136EA}"/>
    <cellStyle name="Millares 5 4 3 2" xfId="255" xr:uid="{773C9ECE-2134-4939-AD4E-94DA0E1FD2F0}"/>
    <cellStyle name="Millares 5 4 3 2 2" xfId="455" xr:uid="{8032AB68-0F7E-49B3-9B7C-1FD311E87196}"/>
    <cellStyle name="Millares 5 4 3 2 2 2" xfId="925" xr:uid="{9B2B2C33-5331-4DC8-815B-3D4683595688}"/>
    <cellStyle name="Millares 5 4 3 2 2 2 2" xfId="2462" xr:uid="{8CAABCAA-EDB5-47F5-A188-3AFEBB7A9307}"/>
    <cellStyle name="Millares 5 4 3 2 2 2 3" xfId="1704" xr:uid="{3E02D5BD-0B64-4396-808C-A7A90EC80AE0}"/>
    <cellStyle name="Millares 5 4 3 2 2 3" xfId="648" xr:uid="{0C4BA574-F6D7-43BD-81BF-02E69F08F9A1}"/>
    <cellStyle name="Millares 5 4 3 2 2 3 2" xfId="2186" xr:uid="{E66FF048-EC4B-47BF-A446-5D6166C542EF}"/>
    <cellStyle name="Millares 5 4 3 2 2 3 3" xfId="1428" xr:uid="{5B6F7145-753E-4ED1-826B-C51555A6BE68}"/>
    <cellStyle name="Millares 5 4 3 2 2 4" xfId="2751" xr:uid="{1B8B009C-483D-48C7-9CF3-B40C4F9090D6}"/>
    <cellStyle name="Millares 5 4 3 2 2 5" xfId="1993" xr:uid="{2468783B-DBFE-4395-BE18-8C8E70111D35}"/>
    <cellStyle name="Millares 5 4 3 2 2 6" xfId="1235" xr:uid="{1ACE4207-1FEE-41DD-A287-C6E4581A34E3}"/>
    <cellStyle name="Millares 5 4 3 2 3" xfId="354" xr:uid="{985EF6BD-D5A2-4AE6-A85B-EE3370A6323B}"/>
    <cellStyle name="Millares 5 4 3 2 3 2" xfId="827" xr:uid="{9C713419-552F-4C7C-82FC-DA508C7D2815}"/>
    <cellStyle name="Millares 5 4 3 2 3 2 2" xfId="2365" xr:uid="{7DFE489F-7BBF-41BB-88AF-CE62704423E9}"/>
    <cellStyle name="Millares 5 4 3 2 3 2 3" xfId="1607" xr:uid="{35666032-E921-433D-AB6F-C6D2F550AE0B}"/>
    <cellStyle name="Millares 5 4 3 2 3 3" xfId="2654" xr:uid="{952FD5F9-8546-4AEB-B760-F75956ABB439}"/>
    <cellStyle name="Millares 5 4 3 2 3 4" xfId="1896" xr:uid="{CE322F11-1967-42BF-92D4-2562913555AC}"/>
    <cellStyle name="Millares 5 4 3 2 3 5" xfId="1138" xr:uid="{C399A442-AA42-4C14-AFCD-757D36BCEFEE}"/>
    <cellStyle name="Millares 5 4 3 2 4" xfId="749" xr:uid="{946DFE2A-F396-41BC-AE95-BC24E910CCF6}"/>
    <cellStyle name="Millares 5 4 3 2 4 2" xfId="2287" xr:uid="{FC080619-C22D-4BD1-A682-65CB11B67B6B}"/>
    <cellStyle name="Millares 5 4 3 2 4 3" xfId="1529" xr:uid="{0A9D9AE0-D0E2-4ABF-ADEA-AB786A5BA44D}"/>
    <cellStyle name="Millares 5 4 3 2 5" xfId="550" xr:uid="{FC334322-0468-4016-AB03-2CB68A9753A8}"/>
    <cellStyle name="Millares 5 4 3 2 5 2" xfId="2088" xr:uid="{D06065C6-2004-4ED5-A571-0E7F736279B3}"/>
    <cellStyle name="Millares 5 4 3 2 5 3" xfId="1330" xr:uid="{A9FE3427-396A-4273-B883-796F8276A9AD}"/>
    <cellStyle name="Millares 5 4 3 2 6" xfId="2558" xr:uid="{46100FB2-A4B4-4C26-BB9B-6A1407FD2C57}"/>
    <cellStyle name="Millares 5 4 3 2 7" xfId="1800" xr:uid="{3FB3144B-3EA3-4515-A98C-F6D85DFD1B75}"/>
    <cellStyle name="Millares 5 4 3 2 8" xfId="1042" xr:uid="{3F9AEA5E-1478-4C5A-B121-81E4C1FBE0B2}"/>
    <cellStyle name="Millares 5 4 3 3" xfId="407" xr:uid="{39C4D87B-928C-413A-A59A-6D275E0DE01B}"/>
    <cellStyle name="Millares 5 4 3 3 2" xfId="877" xr:uid="{C8F3C92F-EAED-4460-BC52-0E3D5C840337}"/>
    <cellStyle name="Millares 5 4 3 3 2 2" xfId="2414" xr:uid="{E0498BB7-7134-4E58-AAB4-7CFAC72571BB}"/>
    <cellStyle name="Millares 5 4 3 3 2 3" xfId="1656" xr:uid="{B19FB954-B122-4A38-AC25-277AFA48E9EC}"/>
    <cellStyle name="Millares 5 4 3 3 3" xfId="600" xr:uid="{C6D6E5F6-7C76-479E-AB47-EDA204485214}"/>
    <cellStyle name="Millares 5 4 3 3 3 2" xfId="2138" xr:uid="{86686BEF-6F15-4076-9510-A6F3DB65DFC4}"/>
    <cellStyle name="Millares 5 4 3 3 3 3" xfId="1380" xr:uid="{06B995AF-1151-4030-83D3-1E7C51F08DED}"/>
    <cellStyle name="Millares 5 4 3 3 4" xfId="2703" xr:uid="{7081B840-44A8-45DE-A295-A1B9906DD067}"/>
    <cellStyle name="Millares 5 4 3 3 5" xfId="1945" xr:uid="{3BDF4103-C2CA-4278-A0CC-9B321D282146}"/>
    <cellStyle name="Millares 5 4 3 3 6" xfId="1187" xr:uid="{358AA799-14DB-4F38-A5D9-5DF02353317B}"/>
    <cellStyle name="Millares 5 4 3 4" xfId="306" xr:uid="{91B2013B-EA50-4C74-97C1-E589CD3C5175}"/>
    <cellStyle name="Millares 5 4 3 4 2" xfId="779" xr:uid="{F30C7071-E1F4-4D98-ACC7-0C04E7E6D94A}"/>
    <cellStyle name="Millares 5 4 3 4 2 2" xfId="2317" xr:uid="{54BC3597-7495-48A1-95A2-5B9D45D49105}"/>
    <cellStyle name="Millares 5 4 3 4 2 3" xfId="1559" xr:uid="{27075496-EA98-4215-BB55-594F105BDE2C}"/>
    <cellStyle name="Millares 5 4 3 4 3" xfId="2606" xr:uid="{5E065E55-9E55-4553-9EAC-BB09AB518A05}"/>
    <cellStyle name="Millares 5 4 3 4 4" xfId="1848" xr:uid="{25E46941-A13B-47DE-938A-633B249AA009}"/>
    <cellStyle name="Millares 5 4 3 4 5" xfId="1090" xr:uid="{9F873EA5-086F-4C91-9EC3-9C1DF1F0D562}"/>
    <cellStyle name="Millares 5 4 3 5" xfId="701" xr:uid="{47DFC9CE-84C4-41AB-A4BF-48765E1D0381}"/>
    <cellStyle name="Millares 5 4 3 5 2" xfId="2239" xr:uid="{A34E0A5E-4F50-49E8-AB2E-A1044918EF82}"/>
    <cellStyle name="Millares 5 4 3 5 3" xfId="1481" xr:uid="{0467EBDF-7593-42B7-9E40-8F4432F1810D}"/>
    <cellStyle name="Millares 5 4 3 6" xfId="502" xr:uid="{DF3A7595-A0C3-4DEE-8750-15E0C882158F}"/>
    <cellStyle name="Millares 5 4 3 6 2" xfId="2040" xr:uid="{4D58B5F9-1E3F-402E-B23A-9129E50F3CEE}"/>
    <cellStyle name="Millares 5 4 3 6 3" xfId="1282" xr:uid="{69D9364E-3485-4671-8848-ECE3BA698CEF}"/>
    <cellStyle name="Millares 5 4 3 7" xfId="2510" xr:uid="{BEBBDD22-AF88-4697-A575-015C90F797A9}"/>
    <cellStyle name="Millares 5 4 3 8" xfId="1752" xr:uid="{C57BF832-980C-4519-B7AA-5D9A870189E1}"/>
    <cellStyle name="Millares 5 4 3 9" xfId="973" xr:uid="{AE44F5A4-B6FB-4B52-9531-2CD2A18A9C9F}"/>
    <cellStyle name="Millares 5 4 4" xfId="223" xr:uid="{8167D697-551F-4DDC-8471-801CC06C6EA0}"/>
    <cellStyle name="Millares 5 4 4 2" xfId="425" xr:uid="{20977311-AE9F-4A54-B736-DF73698530AD}"/>
    <cellStyle name="Millares 5 4 4 2 2" xfId="895" xr:uid="{6308AB70-F7D9-4D08-9F8A-81705627DCEF}"/>
    <cellStyle name="Millares 5 4 4 2 2 2" xfId="2432" xr:uid="{E8F2FDD2-B954-4B8F-AD1F-E15919C03B48}"/>
    <cellStyle name="Millares 5 4 4 2 2 3" xfId="1674" xr:uid="{E2DDE4A8-3213-4925-8607-9A08A62BD3F6}"/>
    <cellStyle name="Millares 5 4 4 2 3" xfId="618" xr:uid="{2E745743-6AFA-4C71-BA96-CB379B42834A}"/>
    <cellStyle name="Millares 5 4 4 2 3 2" xfId="2156" xr:uid="{370CBF02-F8C6-4ABC-B65C-2ADB537DF70F}"/>
    <cellStyle name="Millares 5 4 4 2 3 3" xfId="1398" xr:uid="{16D0A256-85FB-4FB6-A9ED-B4FDBDE8A41B}"/>
    <cellStyle name="Millares 5 4 4 2 4" xfId="2721" xr:uid="{AF86D46E-C22F-443D-9386-C2B3BD5CCC80}"/>
    <cellStyle name="Millares 5 4 4 2 5" xfId="1963" xr:uid="{46675B8A-6482-4C0B-95D1-57C2B8735B4D}"/>
    <cellStyle name="Millares 5 4 4 2 6" xfId="1205" xr:uid="{E0B96FA7-718A-403E-A7F1-7C22176215AA}"/>
    <cellStyle name="Millares 5 4 4 3" xfId="324" xr:uid="{2702A810-56F7-4AEB-B5B6-B508E68F9E78}"/>
    <cellStyle name="Millares 5 4 4 3 2" xfId="797" xr:uid="{9E918575-96AF-4F95-A3B4-D04FE7875B5E}"/>
    <cellStyle name="Millares 5 4 4 3 2 2" xfId="2335" xr:uid="{357A3D3E-A3AA-4971-BB1C-84AA7E260CEC}"/>
    <cellStyle name="Millares 5 4 4 3 2 3" xfId="1577" xr:uid="{BF068678-1E23-4FF6-B488-861A416056A4}"/>
    <cellStyle name="Millares 5 4 4 3 3" xfId="2624" xr:uid="{1549C5E1-24CC-49E8-836C-D6DA2591D119}"/>
    <cellStyle name="Millares 5 4 4 3 4" xfId="1866" xr:uid="{A3AE4C27-FDDE-48E6-991F-9B0BDD4D4AF4}"/>
    <cellStyle name="Millares 5 4 4 3 5" xfId="1108" xr:uid="{6E2052ED-6D3D-4ABC-B48C-A4B8384B766D}"/>
    <cellStyle name="Millares 5 4 4 4" xfId="719" xr:uid="{41BDD39F-924C-4326-AED6-C384D314BFD0}"/>
    <cellStyle name="Millares 5 4 4 4 2" xfId="2257" xr:uid="{206DE122-8C45-40CF-8878-64CF55053A32}"/>
    <cellStyle name="Millares 5 4 4 4 3" xfId="1499" xr:uid="{0FEA372B-70A4-4066-9EA0-895B7BC9C6BF}"/>
    <cellStyle name="Millares 5 4 4 5" xfId="520" xr:uid="{E865D6DE-A5FF-49F9-BD74-3174715B61D1}"/>
    <cellStyle name="Millares 5 4 4 5 2" xfId="2058" xr:uid="{DEAC51D0-B3D6-4ADC-ACEF-9A2AA515E1CE}"/>
    <cellStyle name="Millares 5 4 4 5 3" xfId="1300" xr:uid="{8634FD68-C704-4A2B-AD97-EA6E60C591E6}"/>
    <cellStyle name="Millares 5 4 4 6" xfId="2528" xr:uid="{22C07508-8546-4357-8F7D-806FB88C9622}"/>
    <cellStyle name="Millares 5 4 4 7" xfId="1770" xr:uid="{7CD4C901-3290-4001-BFFC-68CE76EBD224}"/>
    <cellStyle name="Millares 5 4 4 8" xfId="1012" xr:uid="{708AC99B-2EF3-40DC-845E-30E130714059}"/>
    <cellStyle name="Millares 5 4 5" xfId="377" xr:uid="{BCB050BE-0391-48C3-94F9-84E01230118D}"/>
    <cellStyle name="Millares 5 4 5 2" xfId="847" xr:uid="{5DDB70F6-66FB-41EB-B762-7F501742594B}"/>
    <cellStyle name="Millares 5 4 5 2 2" xfId="2384" xr:uid="{687C9225-D542-4D8B-8AA0-E5FB1F3D0B07}"/>
    <cellStyle name="Millares 5 4 5 2 3" xfId="1626" xr:uid="{8F690B72-DC70-4719-850A-3E5E881C03AB}"/>
    <cellStyle name="Millares 5 4 5 3" xfId="570" xr:uid="{8592EB50-5ED0-4004-AB91-9983D9DECF98}"/>
    <cellStyle name="Millares 5 4 5 3 2" xfId="2108" xr:uid="{713E020E-06B6-4709-9EA4-BCC32ACB53CA}"/>
    <cellStyle name="Millares 5 4 5 3 3" xfId="1350" xr:uid="{3705F7A2-8E4E-4672-BC6D-22E08D97DDF7}"/>
    <cellStyle name="Millares 5 4 5 4" xfId="2673" xr:uid="{5B68960A-E200-4B8A-99ED-AFF09DC53741}"/>
    <cellStyle name="Millares 5 4 5 5" xfId="1915" xr:uid="{C0BF3089-9E1B-4FFC-81EB-8F18477378B9}"/>
    <cellStyle name="Millares 5 4 5 6" xfId="1157" xr:uid="{113A06DF-C51D-45E8-8695-5AF9CD0AD7F3}"/>
    <cellStyle name="Millares 5 4 6" xfId="276" xr:uid="{CA354D28-31FE-4935-B9C7-CD464B302B4E}"/>
    <cellStyle name="Millares 5 4 6 2" xfId="673" xr:uid="{233B2CC9-EA64-4807-89F6-C68437FFAE46}"/>
    <cellStyle name="Millares 5 4 6 2 2" xfId="2211" xr:uid="{1BCA26CF-2740-4DD9-A832-147DE51CD69A}"/>
    <cellStyle name="Millares 5 4 6 2 3" xfId="1453" xr:uid="{EB7DA109-3653-4326-AA5F-247592B03A02}"/>
    <cellStyle name="Millares 5 4 6 3" xfId="2576" xr:uid="{1C4A090A-FF7D-40BD-93BC-16C0FA5D4FC1}"/>
    <cellStyle name="Millares 5 4 6 4" xfId="1818" xr:uid="{0268C682-07CC-4BC1-AE0A-3224D8645B98}"/>
    <cellStyle name="Millares 5 4 6 5" xfId="1060" xr:uid="{DBDB111E-A992-4C09-A81C-12DC447EE242}"/>
    <cellStyle name="Millares 5 4 7" xfId="472" xr:uid="{63F09029-65B9-4F4A-AD5C-EBDF16E13FA1}"/>
    <cellStyle name="Millares 5 4 7 2" xfId="2010" xr:uid="{BB931354-BE50-42B4-874B-9B54FFBD2341}"/>
    <cellStyle name="Millares 5 4 7 3" xfId="1252" xr:uid="{30232BD5-2164-490E-9206-CE171A5ABDE9}"/>
    <cellStyle name="Millares 5 4 8" xfId="2480" xr:uid="{3C861F98-069C-46F7-8021-3528418770E5}"/>
    <cellStyle name="Millares 5 4 9" xfId="1722" xr:uid="{B9C0D239-0452-4DFD-A3AB-8353C0280ED6}"/>
    <cellStyle name="Millares 5 5" xfId="89" xr:uid="{4E6777C6-7481-4E15-8D09-31E9C61189B9}"/>
    <cellStyle name="Millares 5 5 10" xfId="944" xr:uid="{D3DB815F-8200-4D3A-9659-3265437A5E17}"/>
    <cellStyle name="Millares 5 5 2" xfId="121" xr:uid="{C7FD3B79-4CE8-4335-A2F8-27B982B57F10}"/>
    <cellStyle name="Millares 5 5 2 2" xfId="240" xr:uid="{02DB16D0-ACFC-44D1-BDBE-FA13174F6C2E}"/>
    <cellStyle name="Millares 5 5 2 2 2" xfId="440" xr:uid="{B7B8915F-F7CD-42E8-B4D7-D122E6BE1327}"/>
    <cellStyle name="Millares 5 5 2 2 2 2" xfId="910" xr:uid="{3BFF05CB-8FC1-4FB7-AB71-8A7E4C9B26F4}"/>
    <cellStyle name="Millares 5 5 2 2 2 2 2" xfId="2447" xr:uid="{D8648352-0694-4030-86B3-F2DC07A2C7CA}"/>
    <cellStyle name="Millares 5 5 2 2 2 2 3" xfId="1689" xr:uid="{DBDBBFF7-2FA0-4F20-A040-1B5CEA24C088}"/>
    <cellStyle name="Millares 5 5 2 2 2 3" xfId="633" xr:uid="{58986C3A-9E6F-4356-A227-9F6604001DFC}"/>
    <cellStyle name="Millares 5 5 2 2 2 3 2" xfId="2171" xr:uid="{CDE51D17-B350-4F5C-9D59-13F934F4EE2A}"/>
    <cellStyle name="Millares 5 5 2 2 2 3 3" xfId="1413" xr:uid="{7108C08C-47A0-4609-8237-7E1A14FFC50B}"/>
    <cellStyle name="Millares 5 5 2 2 2 4" xfId="2736" xr:uid="{C040D061-C62B-4FBB-BCA3-ADA229C0474E}"/>
    <cellStyle name="Millares 5 5 2 2 2 5" xfId="1978" xr:uid="{96826CA0-6D73-4BD4-8FDD-EB4A38400632}"/>
    <cellStyle name="Millares 5 5 2 2 2 6" xfId="1220" xr:uid="{36ABB7F4-1D1C-47B8-BE16-B9FC5C1077C3}"/>
    <cellStyle name="Millares 5 5 2 2 3" xfId="339" xr:uid="{F38732CB-3F30-4F1E-AB12-310EE4A54C30}"/>
    <cellStyle name="Millares 5 5 2 2 3 2" xfId="812" xr:uid="{B93C2BF8-39D7-4ED4-A6AD-8257BBF9DA50}"/>
    <cellStyle name="Millares 5 5 2 2 3 2 2" xfId="2350" xr:uid="{969729C5-AF3B-4956-8B6A-0CEB8832ECBC}"/>
    <cellStyle name="Millares 5 5 2 2 3 2 3" xfId="1592" xr:uid="{DF478CDD-7E8B-4286-9EF1-0A44438BD6F9}"/>
    <cellStyle name="Millares 5 5 2 2 3 3" xfId="2639" xr:uid="{F3B7BC3B-E1F0-469B-973C-8748D2FCABA0}"/>
    <cellStyle name="Millares 5 5 2 2 3 4" xfId="1881" xr:uid="{3BA6BA33-A5C9-4C33-A919-2DEAA79F918F}"/>
    <cellStyle name="Millares 5 5 2 2 3 5" xfId="1123" xr:uid="{6EED35A6-A8F9-48E4-9128-C762D21AE4D4}"/>
    <cellStyle name="Millares 5 5 2 2 4" xfId="734" xr:uid="{A990B076-2C5F-4C36-A411-D215BBD570FF}"/>
    <cellStyle name="Millares 5 5 2 2 4 2" xfId="2272" xr:uid="{688235B2-6496-4D7E-8370-8513B2A9E41E}"/>
    <cellStyle name="Millares 5 5 2 2 4 3" xfId="1514" xr:uid="{76A747EA-FF5B-431D-A6FA-3D60279F67B7}"/>
    <cellStyle name="Millares 5 5 2 2 5" xfId="535" xr:uid="{7D435398-BFA5-4BD1-9733-9DF57F5C2C06}"/>
    <cellStyle name="Millares 5 5 2 2 5 2" xfId="2073" xr:uid="{84AD5998-201F-4591-BA7C-1C4D9ECCCEB8}"/>
    <cellStyle name="Millares 5 5 2 2 5 3" xfId="1315" xr:uid="{1F9E12E0-E6F4-46BC-97DC-D8C371133103}"/>
    <cellStyle name="Millares 5 5 2 2 6" xfId="2543" xr:uid="{9EB13D6B-1E70-4026-BDB1-EAEB4B2A5646}"/>
    <cellStyle name="Millares 5 5 2 2 7" xfId="1785" xr:uid="{432C64AE-6BE0-44B7-986F-1B17E30F3E62}"/>
    <cellStyle name="Millares 5 5 2 2 8" xfId="1027" xr:uid="{9B961594-48F2-4797-99EF-128F9C05F29B}"/>
    <cellStyle name="Millares 5 5 2 3" xfId="392" xr:uid="{2870DD52-B4C7-4DCB-9497-C89D352F870B}"/>
    <cellStyle name="Millares 5 5 2 3 2" xfId="862" xr:uid="{C9F6E794-058C-4CC4-A211-B35FDC6B3418}"/>
    <cellStyle name="Millares 5 5 2 3 2 2" xfId="2399" xr:uid="{1571E0B7-7B65-43CA-AAD0-F023AF5A2310}"/>
    <cellStyle name="Millares 5 5 2 3 2 3" xfId="1641" xr:uid="{4FDA1FBB-5C51-4DC5-8BBE-E7EC3E04B059}"/>
    <cellStyle name="Millares 5 5 2 3 3" xfId="585" xr:uid="{B5EC5EF4-A6A9-498B-BA3F-E4CC2F69DD8C}"/>
    <cellStyle name="Millares 5 5 2 3 3 2" xfId="2123" xr:uid="{189C80DA-FE26-43CD-8868-C11CD91AC5A3}"/>
    <cellStyle name="Millares 5 5 2 3 3 3" xfId="1365" xr:uid="{0CE551CB-719A-432E-8CF6-C343B8855BE1}"/>
    <cellStyle name="Millares 5 5 2 3 4" xfId="2688" xr:uid="{A5865589-CAE9-4DFE-9668-A947EAAA3984}"/>
    <cellStyle name="Millares 5 5 2 3 5" xfId="1930" xr:uid="{E632E42F-2496-459D-88AD-55CC37E16BD8}"/>
    <cellStyle name="Millares 5 5 2 3 6" xfId="1172" xr:uid="{D00072BA-D2FD-4FDB-9D92-B588CE80C57B}"/>
    <cellStyle name="Millares 5 5 2 4" xfId="291" xr:uid="{3130228B-3A66-45E2-B097-E46C788B1DF7}"/>
    <cellStyle name="Millares 5 5 2 4 2" xfId="764" xr:uid="{475B71F4-717F-4282-9BB4-28C9F09F5CFA}"/>
    <cellStyle name="Millares 5 5 2 4 2 2" xfId="2302" xr:uid="{086670C3-B772-4306-9C91-AE7BDD1A82AD}"/>
    <cellStyle name="Millares 5 5 2 4 2 3" xfId="1544" xr:uid="{B60C30A6-C793-4872-A14F-CE365BF2175E}"/>
    <cellStyle name="Millares 5 5 2 4 3" xfId="2591" xr:uid="{7DE11669-F7CB-4D90-81E2-89001BD26497}"/>
    <cellStyle name="Millares 5 5 2 4 4" xfId="1833" xr:uid="{B4C82AAF-9D8C-4805-BDBD-311FD2F2433D}"/>
    <cellStyle name="Millares 5 5 2 4 5" xfId="1075" xr:uid="{35AE688B-049F-45B5-B1A5-BA2711B8A447}"/>
    <cellStyle name="Millares 5 5 2 5" xfId="686" xr:uid="{08F935B7-7F83-40A4-8A79-DE5188207C80}"/>
    <cellStyle name="Millares 5 5 2 5 2" xfId="2224" xr:uid="{A3566ABB-267A-4D6D-A349-F08871B711EB}"/>
    <cellStyle name="Millares 5 5 2 5 3" xfId="1466" xr:uid="{75211C54-67DA-41FD-9EA4-CD0F05AD4616}"/>
    <cellStyle name="Millares 5 5 2 6" xfId="487" xr:uid="{8A3ACB2C-69E7-4B20-A08B-694AE82C9672}"/>
    <cellStyle name="Millares 5 5 2 6 2" xfId="2025" xr:uid="{D433C9C9-3D59-44E2-91BB-1B243FE3CD3F}"/>
    <cellStyle name="Millares 5 5 2 6 3" xfId="1267" xr:uid="{CAB325B7-90B0-438F-A28F-8732D54107CA}"/>
    <cellStyle name="Millares 5 5 2 7" xfId="2495" xr:uid="{962FC32E-A5D2-4CC4-9F43-67EC7E53FB96}"/>
    <cellStyle name="Millares 5 5 2 8" xfId="1737" xr:uid="{BA92EA93-ABE4-4823-BACC-DEAF76BD3B05}"/>
    <cellStyle name="Millares 5 5 2 9" xfId="958" xr:uid="{CD13F518-A73A-41CB-9C01-38F891CB9CC9}"/>
    <cellStyle name="Millares 5 5 3" xfId="146" xr:uid="{4D7D8134-05C1-4A4B-9E52-72D786DD5A88}"/>
    <cellStyle name="Millares 5 5 3 2" xfId="256" xr:uid="{7012603C-F197-48EF-89B5-0D2442075672}"/>
    <cellStyle name="Millares 5 5 3 2 2" xfId="456" xr:uid="{9870CBC1-BFC6-4B53-91B7-3B119448EAD5}"/>
    <cellStyle name="Millares 5 5 3 2 2 2" xfId="926" xr:uid="{5FE86206-888B-4FDB-9C1E-00C6A1317472}"/>
    <cellStyle name="Millares 5 5 3 2 2 2 2" xfId="2463" xr:uid="{4CD73FFA-1F03-411E-9B0C-18985F140821}"/>
    <cellStyle name="Millares 5 5 3 2 2 2 3" xfId="1705" xr:uid="{12D620CE-14F1-4EEB-B79E-B59AD3E5651F}"/>
    <cellStyle name="Millares 5 5 3 2 2 3" xfId="649" xr:uid="{10BA7C0D-3E52-4FAE-A21A-65B0D6C87A99}"/>
    <cellStyle name="Millares 5 5 3 2 2 3 2" xfId="2187" xr:uid="{09FFCE02-2B51-49E9-9C3A-D63EBC2FF737}"/>
    <cellStyle name="Millares 5 5 3 2 2 3 3" xfId="1429" xr:uid="{8BFC2077-CF8A-4A1E-AB4B-613FC7F71303}"/>
    <cellStyle name="Millares 5 5 3 2 2 4" xfId="2752" xr:uid="{FA23E1D5-DC3F-4266-9991-009CF3B3A59E}"/>
    <cellStyle name="Millares 5 5 3 2 2 5" xfId="1994" xr:uid="{72658358-FE93-4257-92F9-4AD20E40523C}"/>
    <cellStyle name="Millares 5 5 3 2 2 6" xfId="1236" xr:uid="{4D76A717-6604-475C-8865-AFF96020A3CB}"/>
    <cellStyle name="Millares 5 5 3 2 3" xfId="355" xr:uid="{744049FE-84A3-4EEF-B573-77F26FF98E2B}"/>
    <cellStyle name="Millares 5 5 3 2 3 2" xfId="828" xr:uid="{28EC511E-2FD2-409C-816D-E08EFDC51ABA}"/>
    <cellStyle name="Millares 5 5 3 2 3 2 2" xfId="2366" xr:uid="{1E26B251-6F6D-4D55-9D30-1AD45EAEB596}"/>
    <cellStyle name="Millares 5 5 3 2 3 2 3" xfId="1608" xr:uid="{1633362F-B382-489B-8AC5-F8B468E7B1D6}"/>
    <cellStyle name="Millares 5 5 3 2 3 3" xfId="2655" xr:uid="{3AA25B96-A14D-4523-B547-BEB159DC6163}"/>
    <cellStyle name="Millares 5 5 3 2 3 4" xfId="1897" xr:uid="{3D22C3AD-5F59-4FA9-A0BC-097E0343F8C9}"/>
    <cellStyle name="Millares 5 5 3 2 3 5" xfId="1139" xr:uid="{922FE553-871A-4DEE-854C-9DEA9468B993}"/>
    <cellStyle name="Millares 5 5 3 2 4" xfId="750" xr:uid="{C3A849F5-2334-478D-9637-DCC1E963EFD2}"/>
    <cellStyle name="Millares 5 5 3 2 4 2" xfId="2288" xr:uid="{F6E3B6C6-9803-465F-A7F7-4BA7DB3B916C}"/>
    <cellStyle name="Millares 5 5 3 2 4 3" xfId="1530" xr:uid="{2CBD8D1C-8F23-481F-9F59-20815E72A458}"/>
    <cellStyle name="Millares 5 5 3 2 5" xfId="551" xr:uid="{09887BB8-9396-44DC-9236-1F1FD8DE51AF}"/>
    <cellStyle name="Millares 5 5 3 2 5 2" xfId="2089" xr:uid="{68586D56-7E56-42C4-9E80-43144F7F7748}"/>
    <cellStyle name="Millares 5 5 3 2 5 3" xfId="1331" xr:uid="{5F90E728-C221-4A1A-9C63-4325B60A15ED}"/>
    <cellStyle name="Millares 5 5 3 2 6" xfId="2559" xr:uid="{15C83001-AC19-4CB6-8C25-A43927459B4B}"/>
    <cellStyle name="Millares 5 5 3 2 7" xfId="1801" xr:uid="{F2ABA9B5-FFF6-4DF1-ABE8-3E2F95988C31}"/>
    <cellStyle name="Millares 5 5 3 2 8" xfId="1043" xr:uid="{50E2502B-8499-438D-B2D1-95292378DF94}"/>
    <cellStyle name="Millares 5 5 3 3" xfId="408" xr:uid="{98F8F065-B35C-4821-9E6D-BBAED39F26DA}"/>
    <cellStyle name="Millares 5 5 3 3 2" xfId="878" xr:uid="{79A652E8-6B99-495A-99CA-E895D5ED995C}"/>
    <cellStyle name="Millares 5 5 3 3 2 2" xfId="2415" xr:uid="{ED6A44A0-BFAD-4DD1-AF9F-4672D9680B45}"/>
    <cellStyle name="Millares 5 5 3 3 2 3" xfId="1657" xr:uid="{3F23DD7B-F938-4CF0-B148-72D107B2DD29}"/>
    <cellStyle name="Millares 5 5 3 3 3" xfId="601" xr:uid="{8BBCFD79-CA40-42C7-876B-2570428E2159}"/>
    <cellStyle name="Millares 5 5 3 3 3 2" xfId="2139" xr:uid="{6FEE68BD-A6F1-4841-9219-576A53747E42}"/>
    <cellStyle name="Millares 5 5 3 3 3 3" xfId="1381" xr:uid="{E494C03D-C85D-4CBF-9780-36414EB48CE9}"/>
    <cellStyle name="Millares 5 5 3 3 4" xfId="2704" xr:uid="{81C56923-04A8-4C3F-9B8C-98F489B95531}"/>
    <cellStyle name="Millares 5 5 3 3 5" xfId="1946" xr:uid="{48822FA6-1A3F-4B81-B7BF-6272F6E37CF0}"/>
    <cellStyle name="Millares 5 5 3 3 6" xfId="1188" xr:uid="{E81491CC-FB42-4331-B551-5BA195E091B4}"/>
    <cellStyle name="Millares 5 5 3 4" xfId="307" xr:uid="{80175685-7FC3-4128-9E86-A497B4555119}"/>
    <cellStyle name="Millares 5 5 3 4 2" xfId="780" xr:uid="{FFF5952F-C3B3-4909-A313-F06F0B1F9E32}"/>
    <cellStyle name="Millares 5 5 3 4 2 2" xfId="2318" xr:uid="{EBE72DBF-E622-4A9B-A937-5E2A4466B451}"/>
    <cellStyle name="Millares 5 5 3 4 2 3" xfId="1560" xr:uid="{16EB365C-AC6B-4F65-9571-778B574E99D4}"/>
    <cellStyle name="Millares 5 5 3 4 3" xfId="2607" xr:uid="{4FCE0F14-9EF8-4557-8F85-FEE9D7B8D8B7}"/>
    <cellStyle name="Millares 5 5 3 4 4" xfId="1849" xr:uid="{32C6D841-554A-4B86-9114-90D853FB5AB9}"/>
    <cellStyle name="Millares 5 5 3 4 5" xfId="1091" xr:uid="{B19B5F87-DC7B-474D-894E-4747133238EC}"/>
    <cellStyle name="Millares 5 5 3 5" xfId="702" xr:uid="{7BD75183-F5AE-45FA-8BD9-7296C552E764}"/>
    <cellStyle name="Millares 5 5 3 5 2" xfId="2240" xr:uid="{A05E0045-C224-428D-AEF4-3789CF7E9CC4}"/>
    <cellStyle name="Millares 5 5 3 5 3" xfId="1482" xr:uid="{7ADF2F57-6FD5-423A-B3D9-183545B7DD50}"/>
    <cellStyle name="Millares 5 5 3 6" xfId="503" xr:uid="{48288554-9B3B-4B02-8274-078A4E98AC9C}"/>
    <cellStyle name="Millares 5 5 3 6 2" xfId="2041" xr:uid="{81E85917-C386-4FC9-A964-57FF547AE872}"/>
    <cellStyle name="Millares 5 5 3 6 3" xfId="1283" xr:uid="{7BA028FA-02BC-442E-8E15-AB37549ADFCC}"/>
    <cellStyle name="Millares 5 5 3 7" xfId="2511" xr:uid="{3A88D9A1-AD57-4E4D-9B4F-D9E637358970}"/>
    <cellStyle name="Millares 5 5 3 8" xfId="1753" xr:uid="{6947BF33-3967-4929-9FA3-2FB482E3A356}"/>
    <cellStyle name="Millares 5 5 3 9" xfId="974" xr:uid="{5EFD2BD4-16D4-4493-816E-763116973E09}"/>
    <cellStyle name="Millares 5 5 4" xfId="224" xr:uid="{2917731B-3FF2-4F0E-9658-184D3BBDC8EE}"/>
    <cellStyle name="Millares 5 5 4 2" xfId="426" xr:uid="{853672AA-1ABB-46F4-B9C3-AAE50805510F}"/>
    <cellStyle name="Millares 5 5 4 2 2" xfId="896" xr:uid="{F0EE4EE8-2120-4BD7-B336-3E7C31463252}"/>
    <cellStyle name="Millares 5 5 4 2 2 2" xfId="2433" xr:uid="{4653EEFA-1A41-4F85-8365-658C3C8CE006}"/>
    <cellStyle name="Millares 5 5 4 2 2 3" xfId="1675" xr:uid="{93CC0694-999C-4531-A878-60C1578A38C1}"/>
    <cellStyle name="Millares 5 5 4 2 3" xfId="619" xr:uid="{9F708D4A-638C-46A0-AA8F-D0FC5729567B}"/>
    <cellStyle name="Millares 5 5 4 2 3 2" xfId="2157" xr:uid="{75CA8064-CFCD-4696-AF75-A18EC5C362F4}"/>
    <cellStyle name="Millares 5 5 4 2 3 3" xfId="1399" xr:uid="{1FF7AE98-6990-44AC-B03C-9A37EE64F1EF}"/>
    <cellStyle name="Millares 5 5 4 2 4" xfId="2722" xr:uid="{0F9C4146-66B8-41E6-ADE8-459EA0FE834C}"/>
    <cellStyle name="Millares 5 5 4 2 5" xfId="1964" xr:uid="{A18E4AAA-BB75-456C-B616-F4F9EAFF1E48}"/>
    <cellStyle name="Millares 5 5 4 2 6" xfId="1206" xr:uid="{BDC1D4B3-6177-41FA-BCD2-7752E65CB350}"/>
    <cellStyle name="Millares 5 5 4 3" xfId="325" xr:uid="{5AE0F892-CC70-422F-B414-0B5E613C8CBD}"/>
    <cellStyle name="Millares 5 5 4 3 2" xfId="798" xr:uid="{AB879B96-9D1C-4652-BEE4-01CFBC7E9171}"/>
    <cellStyle name="Millares 5 5 4 3 2 2" xfId="2336" xr:uid="{BF81D689-703D-46C6-8860-94F841064A26}"/>
    <cellStyle name="Millares 5 5 4 3 2 3" xfId="1578" xr:uid="{CFF059E1-A30B-4B03-86DE-F0F3080AE7EA}"/>
    <cellStyle name="Millares 5 5 4 3 3" xfId="2625" xr:uid="{DECA8652-8AAE-4285-93B8-544FC0D4AD72}"/>
    <cellStyle name="Millares 5 5 4 3 4" xfId="1867" xr:uid="{05D49644-4D7D-43D1-A296-C2CA7DE1C322}"/>
    <cellStyle name="Millares 5 5 4 3 5" xfId="1109" xr:uid="{1035E84C-A160-4FE8-A43C-634666A3E3DC}"/>
    <cellStyle name="Millares 5 5 4 4" xfId="720" xr:uid="{8E1071B0-331E-41EA-9BD4-4E713E927557}"/>
    <cellStyle name="Millares 5 5 4 4 2" xfId="2258" xr:uid="{AB067556-9238-4BEB-9613-6E6F99194A0B}"/>
    <cellStyle name="Millares 5 5 4 4 3" xfId="1500" xr:uid="{873483F9-20E2-474B-ACE9-E3A946F8251E}"/>
    <cellStyle name="Millares 5 5 4 5" xfId="521" xr:uid="{2B5E1BA4-5C1D-4903-AA63-29DD6C2EEBF0}"/>
    <cellStyle name="Millares 5 5 4 5 2" xfId="2059" xr:uid="{4F154AA3-5DAF-46C8-8D70-8852F6104944}"/>
    <cellStyle name="Millares 5 5 4 5 3" xfId="1301" xr:uid="{75C1EBE4-E232-468D-A382-CA0684F758FB}"/>
    <cellStyle name="Millares 5 5 4 6" xfId="2529" xr:uid="{5DA04DB0-F4BC-4FC6-A6BC-43A2902B2C38}"/>
    <cellStyle name="Millares 5 5 4 7" xfId="1771" xr:uid="{C4494AE3-0D29-4974-8EE3-C2FF65F6CBFB}"/>
    <cellStyle name="Millares 5 5 4 8" xfId="1013" xr:uid="{5BAEBADD-1C8D-46E9-A467-A32A895C6628}"/>
    <cellStyle name="Millares 5 5 5" xfId="378" xr:uid="{6A742869-D9AA-4E2D-A176-CB5BE1880203}"/>
    <cellStyle name="Millares 5 5 5 2" xfId="848" xr:uid="{7D50CAC4-0212-4B25-AA54-B5DAFE240CC6}"/>
    <cellStyle name="Millares 5 5 5 2 2" xfId="2385" xr:uid="{D1CF58B6-7DEA-4952-9E20-F6B444ADCBCC}"/>
    <cellStyle name="Millares 5 5 5 2 3" xfId="1627" xr:uid="{7521B6B1-86EC-478B-8FAE-980874959E5A}"/>
    <cellStyle name="Millares 5 5 5 3" xfId="571" xr:uid="{B80A3E1E-CB29-4751-B6A0-1095A6AC7B39}"/>
    <cellStyle name="Millares 5 5 5 3 2" xfId="2109" xr:uid="{EA1B3D5F-25CF-4630-ADBF-D84DDCB6BB5E}"/>
    <cellStyle name="Millares 5 5 5 3 3" xfId="1351" xr:uid="{BBEA75B5-C444-4FE6-AAA1-FB78E8756A63}"/>
    <cellStyle name="Millares 5 5 5 4" xfId="2674" xr:uid="{2EDF9A64-C6D1-45BE-83FE-A66BA23F36FB}"/>
    <cellStyle name="Millares 5 5 5 5" xfId="1916" xr:uid="{C4250079-CC0E-442B-960F-6A9663AF7A94}"/>
    <cellStyle name="Millares 5 5 5 6" xfId="1158" xr:uid="{212496F2-3101-428B-84E7-F4874A5CC139}"/>
    <cellStyle name="Millares 5 5 6" xfId="277" xr:uid="{FC955639-0435-440C-A42A-040E881E171D}"/>
    <cellStyle name="Millares 5 5 6 2" xfId="674" xr:uid="{FECB7802-55AE-4141-BD62-E1B9A5F5D3D9}"/>
    <cellStyle name="Millares 5 5 6 2 2" xfId="2212" xr:uid="{7A3DF187-9645-4712-8AD3-DDC4CDD9285F}"/>
    <cellStyle name="Millares 5 5 6 2 3" xfId="1454" xr:uid="{5A844EBA-AA71-4762-B53C-066FAC64FD9C}"/>
    <cellStyle name="Millares 5 5 6 3" xfId="2577" xr:uid="{86674EF8-C0AB-4FC1-BB72-3BBD5DD43692}"/>
    <cellStyle name="Millares 5 5 6 4" xfId="1819" xr:uid="{B5BE94F0-18F8-4895-B176-4B0D709707DF}"/>
    <cellStyle name="Millares 5 5 6 5" xfId="1061" xr:uid="{C32273C5-2E25-4897-80A5-04F74E5E1B5B}"/>
    <cellStyle name="Millares 5 5 7" xfId="473" xr:uid="{A46420D3-DC53-4988-A3D9-4FBA2ECB465F}"/>
    <cellStyle name="Millares 5 5 7 2" xfId="2011" xr:uid="{2EE69862-35BF-43B2-8551-A2E35217AD17}"/>
    <cellStyle name="Millares 5 5 7 3" xfId="1253" xr:uid="{A91A58F9-D463-47EB-BA62-8AC9AE887D2E}"/>
    <cellStyle name="Millares 5 5 8" xfId="2481" xr:uid="{C0399198-91F1-441B-8575-D00F2BFF03F5}"/>
    <cellStyle name="Millares 5 5 9" xfId="1723" xr:uid="{27C82308-6F39-4343-99AD-D65342E424D8}"/>
    <cellStyle name="Millares 5 6" xfId="97" xr:uid="{56602230-05B5-4C0C-98A6-705A0440D0A8}"/>
    <cellStyle name="Millares 5 6 2" xfId="149" xr:uid="{A46D571B-430A-477D-9301-D15A305EEA87}"/>
    <cellStyle name="Millares 5 6 2 2" xfId="259" xr:uid="{C79DE8F2-A55A-4771-8FA3-A424F45C854D}"/>
    <cellStyle name="Millares 5 6 2 2 2" xfId="459" xr:uid="{CD514A54-A0DA-4427-97E5-1984359A48D7}"/>
    <cellStyle name="Millares 5 6 2 2 2 2" xfId="929" xr:uid="{ECF224F7-19B1-4E8A-9EFC-420A4541D7DE}"/>
    <cellStyle name="Millares 5 6 2 2 2 2 2" xfId="2466" xr:uid="{5AB4531B-ACE2-4EB3-8676-883E993C870A}"/>
    <cellStyle name="Millares 5 6 2 2 2 2 3" xfId="1708" xr:uid="{E0BEE7EA-3C59-4931-8458-C32FC27091F0}"/>
    <cellStyle name="Millares 5 6 2 2 2 3" xfId="652" xr:uid="{712DB5E7-332E-452C-9761-1CD4735C93A9}"/>
    <cellStyle name="Millares 5 6 2 2 2 3 2" xfId="2190" xr:uid="{C65230C8-13E2-49F1-9F1B-31B4FCA09196}"/>
    <cellStyle name="Millares 5 6 2 2 2 3 3" xfId="1432" xr:uid="{19F507C9-9B8C-4809-9AA7-0AE45571B3D2}"/>
    <cellStyle name="Millares 5 6 2 2 2 4" xfId="2755" xr:uid="{D9E91B29-F7EC-4FAE-903A-8135943123A0}"/>
    <cellStyle name="Millares 5 6 2 2 2 5" xfId="1997" xr:uid="{9F408C36-4024-47A6-AEE3-51A53844E4D2}"/>
    <cellStyle name="Millares 5 6 2 2 2 6" xfId="1239" xr:uid="{103AE7C5-699F-446D-B5F2-79E4AB2B2940}"/>
    <cellStyle name="Millares 5 6 2 2 3" xfId="358" xr:uid="{233CEA06-C8C7-4066-87AF-EB08E3C17F63}"/>
    <cellStyle name="Millares 5 6 2 2 3 2" xfId="831" xr:uid="{D0339661-C713-47E4-B33B-805E16E703B4}"/>
    <cellStyle name="Millares 5 6 2 2 3 2 2" xfId="2369" xr:uid="{1574B83D-BF2E-44AB-8EEC-E2C5D144F1CA}"/>
    <cellStyle name="Millares 5 6 2 2 3 2 3" xfId="1611" xr:uid="{800B1B40-8C85-4A21-A28E-5BB753C2C220}"/>
    <cellStyle name="Millares 5 6 2 2 3 3" xfId="2658" xr:uid="{1D6A962A-0A1A-4D56-A96B-7D19714470AC}"/>
    <cellStyle name="Millares 5 6 2 2 3 4" xfId="1900" xr:uid="{2259F268-27FF-417E-BCA4-12B0103FBAE9}"/>
    <cellStyle name="Millares 5 6 2 2 3 5" xfId="1142" xr:uid="{68E247B3-4878-4289-9BD4-6BC270E8C0AA}"/>
    <cellStyle name="Millares 5 6 2 2 4" xfId="753" xr:uid="{E5A4E86F-A652-4F3F-B4CD-4CDE02320535}"/>
    <cellStyle name="Millares 5 6 2 2 4 2" xfId="2291" xr:uid="{2D18D2EC-2C19-469D-9858-5908835F9069}"/>
    <cellStyle name="Millares 5 6 2 2 4 3" xfId="1533" xr:uid="{C2416F05-4618-40DF-ACE4-E13B2328BFEA}"/>
    <cellStyle name="Millares 5 6 2 2 5" xfId="554" xr:uid="{D388F6C4-4418-4A6F-A5AC-A27B26C8CEB7}"/>
    <cellStyle name="Millares 5 6 2 2 5 2" xfId="2092" xr:uid="{FEE0F887-2B7A-4DA5-8932-60C6ADAF7227}"/>
    <cellStyle name="Millares 5 6 2 2 5 3" xfId="1334" xr:uid="{4A27E415-0B80-4D3C-94AB-10D9B4F72F39}"/>
    <cellStyle name="Millares 5 6 2 2 6" xfId="2562" xr:uid="{31344418-D6EC-4BA2-B8ED-4AEDD2D5253C}"/>
    <cellStyle name="Millares 5 6 2 2 7" xfId="1804" xr:uid="{7F338AEB-AD3E-4702-8E4F-35B90843970E}"/>
    <cellStyle name="Millares 5 6 2 2 8" xfId="1046" xr:uid="{B2BBEBFB-951D-43FF-BA4E-A12FA89C023D}"/>
    <cellStyle name="Millares 5 6 2 3" xfId="411" xr:uid="{BDF29A78-A0DB-40A5-8AF6-A8AA3A9C5278}"/>
    <cellStyle name="Millares 5 6 2 3 2" xfId="881" xr:uid="{8DEE4F59-056B-4A55-90E8-676E37AC1A53}"/>
    <cellStyle name="Millares 5 6 2 3 2 2" xfId="2418" xr:uid="{3FDF57DF-A5B9-4B28-983B-75D0CCCCD0E5}"/>
    <cellStyle name="Millares 5 6 2 3 2 3" xfId="1660" xr:uid="{96A2A83B-42DD-45CF-B979-8AF9B003DF24}"/>
    <cellStyle name="Millares 5 6 2 3 3" xfId="604" xr:uid="{BA91ADF2-45A8-4C3C-B9AC-51BC3C63E817}"/>
    <cellStyle name="Millares 5 6 2 3 3 2" xfId="2142" xr:uid="{3634E7BC-B02A-4F7A-B43B-BB789B611843}"/>
    <cellStyle name="Millares 5 6 2 3 3 3" xfId="1384" xr:uid="{D9C1E345-2241-465B-A1B4-BB05EEA709E3}"/>
    <cellStyle name="Millares 5 6 2 3 4" xfId="2707" xr:uid="{DC801E9A-4CD6-4AB7-9C1E-1F29FBC9EE15}"/>
    <cellStyle name="Millares 5 6 2 3 5" xfId="1949" xr:uid="{775AC4E9-B7BA-4210-9D32-DAEB40F13BE6}"/>
    <cellStyle name="Millares 5 6 2 3 6" xfId="1191" xr:uid="{2A41F19E-956B-4D1F-B5A1-B0BD06A105D3}"/>
    <cellStyle name="Millares 5 6 2 4" xfId="310" xr:uid="{D9508797-79A8-4C20-8DEA-0ED3D4903567}"/>
    <cellStyle name="Millares 5 6 2 4 2" xfId="783" xr:uid="{9D95F259-9AD1-41A0-BAAA-104F26BA47FB}"/>
    <cellStyle name="Millares 5 6 2 4 2 2" xfId="2321" xr:uid="{CF1E475F-D442-4EA4-8630-565BE7FE6858}"/>
    <cellStyle name="Millares 5 6 2 4 2 3" xfId="1563" xr:uid="{03921139-F9C7-461C-85A0-0BCA3B815079}"/>
    <cellStyle name="Millares 5 6 2 4 3" xfId="2610" xr:uid="{44D6D79A-9579-4BC9-BDC5-7EC71070D808}"/>
    <cellStyle name="Millares 5 6 2 4 4" xfId="1852" xr:uid="{F7312657-0310-4757-A75F-8696EC7B0775}"/>
    <cellStyle name="Millares 5 6 2 4 5" xfId="1094" xr:uid="{295A586E-3310-4F18-A93D-2CCBF5042BE9}"/>
    <cellStyle name="Millares 5 6 2 5" xfId="705" xr:uid="{717C1422-6E92-4511-BC47-4D9C5F70866E}"/>
    <cellStyle name="Millares 5 6 2 5 2" xfId="2243" xr:uid="{67C61CDD-3E4F-4DD3-9326-486EFC870B76}"/>
    <cellStyle name="Millares 5 6 2 5 3" xfId="1485" xr:uid="{8E8CB3A1-7CE2-49FB-9465-AEB13F18ABE6}"/>
    <cellStyle name="Millares 5 6 2 6" xfId="506" xr:uid="{60748246-0F30-4832-9D2B-90BD1D33D54C}"/>
    <cellStyle name="Millares 5 6 2 6 2" xfId="2044" xr:uid="{E0F73F4D-BC42-42F8-BEFA-37FE52D92FED}"/>
    <cellStyle name="Millares 5 6 2 6 3" xfId="1286" xr:uid="{62200BE1-8599-4F3C-9BF9-77E9B7982DEE}"/>
    <cellStyle name="Millares 5 6 2 7" xfId="2514" xr:uid="{9C745C1D-CD0D-43D0-ACC2-F622C6E65D9F}"/>
    <cellStyle name="Millares 5 6 2 8" xfId="1756" xr:uid="{FAEDCFDC-1D76-4213-BCE0-3EA15EB8823D}"/>
    <cellStyle name="Millares 5 6 2 9" xfId="977" xr:uid="{8EAD9840-8DBC-46FA-BB2B-037DE627F053}"/>
    <cellStyle name="Millares 5 6 3" xfId="229" xr:uid="{83F82EB6-E382-4283-9B48-D3ACA0C2D8E9}"/>
    <cellStyle name="Millares 5 6 3 2" xfId="429" xr:uid="{2B256E30-0A39-4C36-8CD1-2EC4E2193E9A}"/>
    <cellStyle name="Millares 5 6 3 2 2" xfId="899" xr:uid="{6593CB70-0001-49BA-8DC9-4BBF0A56FEE0}"/>
    <cellStyle name="Millares 5 6 3 2 2 2" xfId="2436" xr:uid="{3FD7A916-A25B-4849-B59C-00CD3AF287D5}"/>
    <cellStyle name="Millares 5 6 3 2 2 3" xfId="1678" xr:uid="{29ECAB6D-5D17-4C6A-AF20-9B5174AAC291}"/>
    <cellStyle name="Millares 5 6 3 2 3" xfId="622" xr:uid="{94E3C788-C69E-4AD2-BB5E-C6AB0CDF25E2}"/>
    <cellStyle name="Millares 5 6 3 2 3 2" xfId="2160" xr:uid="{0862142A-5B89-4C15-9FF2-52E2BBA08214}"/>
    <cellStyle name="Millares 5 6 3 2 3 3" xfId="1402" xr:uid="{E3734F12-3A78-4165-AD15-512105559599}"/>
    <cellStyle name="Millares 5 6 3 2 4" xfId="2725" xr:uid="{2DBED3F4-5F24-40F0-821E-FB9D5E0CE126}"/>
    <cellStyle name="Millares 5 6 3 2 5" xfId="1967" xr:uid="{A686304F-83AC-4333-BE09-1DC8D39001FE}"/>
    <cellStyle name="Millares 5 6 3 2 6" xfId="1209" xr:uid="{694A6066-4C2B-48AF-89B4-F217C89098FC}"/>
    <cellStyle name="Millares 5 6 3 3" xfId="328" xr:uid="{897C4A52-C3EF-43A2-9997-0923B472F35C}"/>
    <cellStyle name="Millares 5 6 3 3 2" xfId="801" xr:uid="{29DE6F75-F387-41C3-97E7-C52BF9AADF18}"/>
    <cellStyle name="Millares 5 6 3 3 2 2" xfId="2339" xr:uid="{8BA96530-DAAD-4346-8200-182F2EB06AF4}"/>
    <cellStyle name="Millares 5 6 3 3 2 3" xfId="1581" xr:uid="{A1CA34ED-3EC7-49AA-8D25-9E3F08BC1431}"/>
    <cellStyle name="Millares 5 6 3 3 3" xfId="2628" xr:uid="{2868F7A1-1FB5-4EB8-BFA4-4BF6814D3965}"/>
    <cellStyle name="Millares 5 6 3 3 4" xfId="1870" xr:uid="{B4F3E6BA-84F2-46CB-9417-6EA3FBAAB825}"/>
    <cellStyle name="Millares 5 6 3 3 5" xfId="1112" xr:uid="{288BA10A-A386-4831-B11E-FBFCD8D8F4D2}"/>
    <cellStyle name="Millares 5 6 3 4" xfId="723" xr:uid="{65CACBB2-2484-43F3-8FFA-6249AA3A8010}"/>
    <cellStyle name="Millares 5 6 3 4 2" xfId="2261" xr:uid="{CE54193A-E3E5-41D8-810C-A32A5403C3AD}"/>
    <cellStyle name="Millares 5 6 3 4 3" xfId="1503" xr:uid="{00A3277E-27BF-4A7D-A08B-A841ADFB88E0}"/>
    <cellStyle name="Millares 5 6 3 5" xfId="524" xr:uid="{7F459B03-FFC1-4072-9359-EE4F02DA741D}"/>
    <cellStyle name="Millares 5 6 3 5 2" xfId="2062" xr:uid="{488FE8AC-0B32-420C-A639-FA0C6FC4C1F3}"/>
    <cellStyle name="Millares 5 6 3 5 3" xfId="1304" xr:uid="{FB1308F1-0740-4F63-B14A-89FBEAE8085D}"/>
    <cellStyle name="Millares 5 6 3 6" xfId="2532" xr:uid="{86346A83-D84C-4A31-A1B4-0804DB377196}"/>
    <cellStyle name="Millares 5 6 3 7" xfId="1774" xr:uid="{1099FAB5-01F2-4510-9FB2-018B185DA2F3}"/>
    <cellStyle name="Millares 5 6 3 8" xfId="1016" xr:uid="{414BDE9C-6512-47C1-94B9-3871465C9915}"/>
    <cellStyle name="Millares 5 6 4" xfId="381" xr:uid="{8DF538C2-7166-4AE5-A187-3B9D412DFC61}"/>
    <cellStyle name="Millares 5 6 4 2" xfId="851" xr:uid="{53F8D9C9-36C7-4AA0-A648-56A7888825CF}"/>
    <cellStyle name="Millares 5 6 4 2 2" xfId="2388" xr:uid="{07727186-4EC3-4C32-B69F-145F7367D99D}"/>
    <cellStyle name="Millares 5 6 4 2 3" xfId="1630" xr:uid="{D2C5D5EA-1E9C-42AC-B7F8-E374A6B1AB7F}"/>
    <cellStyle name="Millares 5 6 4 3" xfId="574" xr:uid="{03667A02-965F-4204-9DD6-58AF6B9BB6AE}"/>
    <cellStyle name="Millares 5 6 4 3 2" xfId="2112" xr:uid="{7FF10683-F185-4D16-922B-4E03BB4276D7}"/>
    <cellStyle name="Millares 5 6 4 3 3" xfId="1354" xr:uid="{FDDEFA2A-4605-495B-A9BC-178C7BA557D1}"/>
    <cellStyle name="Millares 5 6 4 4" xfId="2677" xr:uid="{B58B2F32-DB67-44E1-9AD7-993F835E9A64}"/>
    <cellStyle name="Millares 5 6 4 5" xfId="1919" xr:uid="{835057FB-7093-4640-9E48-90EA184F7CC3}"/>
    <cellStyle name="Millares 5 6 4 6" xfId="1161" xr:uid="{072BA903-8C40-4A0D-AD58-5A61A2D0B4FB}"/>
    <cellStyle name="Millares 5 6 5" xfId="280" xr:uid="{01EC8D94-AEDB-4161-B455-161350628B9C}"/>
    <cellStyle name="Millares 5 6 5 2" xfId="677" xr:uid="{427ACC17-121F-4D56-9B43-04F9C7CD0C7C}"/>
    <cellStyle name="Millares 5 6 5 2 2" xfId="2215" xr:uid="{01846F01-DFD4-49E3-BD93-CCE8EDE0D443}"/>
    <cellStyle name="Millares 5 6 5 2 3" xfId="1457" xr:uid="{B6715501-F53E-4915-BAC8-BC35F0A34F6D}"/>
    <cellStyle name="Millares 5 6 5 3" xfId="2580" xr:uid="{DB7DD274-6E64-42D5-A0AB-42B80B399A5B}"/>
    <cellStyle name="Millares 5 6 5 4" xfId="1822" xr:uid="{F40D09ED-8747-4421-B679-F55773B29FEF}"/>
    <cellStyle name="Millares 5 6 5 5" xfId="1064" xr:uid="{DE9F3DA8-8D60-4BBA-8DF9-69C131C07A3A}"/>
    <cellStyle name="Millares 5 6 6" xfId="476" xr:uid="{E9755CA8-E865-4916-B7C6-BE1E6127B55E}"/>
    <cellStyle name="Millares 5 6 6 2" xfId="2014" xr:uid="{0F1D4AA1-D520-4313-A36F-023F83491B6C}"/>
    <cellStyle name="Millares 5 6 6 3" xfId="1256" xr:uid="{5C0128C5-537E-4B27-8D93-010C333B23B9}"/>
    <cellStyle name="Millares 5 6 7" xfId="2484" xr:uid="{E3C5882F-E61D-422D-A758-A561D8EA3C6D}"/>
    <cellStyle name="Millares 5 6 8" xfId="1726" xr:uid="{70DCACF7-086F-4543-9DB6-98D450B8E5A9}"/>
    <cellStyle name="Millares 5 6 9" xfId="947" xr:uid="{43FEB831-1291-40A5-91E7-6B8269F0DBFE}"/>
    <cellStyle name="Millares 5 7" xfId="135" xr:uid="{6E29D291-3D1D-4585-915A-86ED5E767004}"/>
    <cellStyle name="Millares 5 7 2" xfId="245" xr:uid="{EE6F207B-22D1-498D-A3D4-6306D29C2CEE}"/>
    <cellStyle name="Millares 5 7 2 2" xfId="445" xr:uid="{B98C3682-3243-4B83-AA68-68FCA912D5D0}"/>
    <cellStyle name="Millares 5 7 2 2 2" xfId="915" xr:uid="{913A964E-A4A1-4F5F-A829-87EF9D51F693}"/>
    <cellStyle name="Millares 5 7 2 2 2 2" xfId="2452" xr:uid="{8622382E-CD3B-4D01-8BE5-F8E2521D2667}"/>
    <cellStyle name="Millares 5 7 2 2 2 3" xfId="1694" xr:uid="{8F08809A-CA54-402B-9FB8-EB7F91F4187F}"/>
    <cellStyle name="Millares 5 7 2 2 3" xfId="638" xr:uid="{05A96D27-F559-48B1-BEC7-218625077CFD}"/>
    <cellStyle name="Millares 5 7 2 2 3 2" xfId="2176" xr:uid="{22E17600-BCEB-4838-A8D8-D9B5E8F1BE03}"/>
    <cellStyle name="Millares 5 7 2 2 3 3" xfId="1418" xr:uid="{DF35417A-F702-4EAE-A710-3FF240B4A6F9}"/>
    <cellStyle name="Millares 5 7 2 2 4" xfId="2741" xr:uid="{695DFFBA-C1D3-4411-8043-22F73A157B8E}"/>
    <cellStyle name="Millares 5 7 2 2 5" xfId="1983" xr:uid="{D9B890CD-C133-4ADC-B425-850FF5B1D372}"/>
    <cellStyle name="Millares 5 7 2 2 6" xfId="1225" xr:uid="{5D02385B-95C6-48F8-B684-8EDC72A96D3C}"/>
    <cellStyle name="Millares 5 7 2 3" xfId="344" xr:uid="{7E3FD50E-B7EB-4262-9EA3-4789A85FF393}"/>
    <cellStyle name="Millares 5 7 2 3 2" xfId="817" xr:uid="{A14DD7BF-750C-4BB1-B0D6-2856910CD665}"/>
    <cellStyle name="Millares 5 7 2 3 2 2" xfId="2355" xr:uid="{792679B9-4846-4C10-B32A-18278E7D5AD9}"/>
    <cellStyle name="Millares 5 7 2 3 2 3" xfId="1597" xr:uid="{A5AB3D04-9781-4446-AB97-33A1516E101E}"/>
    <cellStyle name="Millares 5 7 2 3 3" xfId="2644" xr:uid="{61EF36ED-E25A-404C-BDE4-B223D7C7229B}"/>
    <cellStyle name="Millares 5 7 2 3 4" xfId="1886" xr:uid="{7FC10CA6-508E-4B12-91AF-9D88F61340ED}"/>
    <cellStyle name="Millares 5 7 2 3 5" xfId="1128" xr:uid="{3DB00A0B-8234-4A24-A932-94C05BF6B095}"/>
    <cellStyle name="Millares 5 7 2 4" xfId="739" xr:uid="{A6A03BA9-AA7F-4B7B-8E52-DBF289DA1ABD}"/>
    <cellStyle name="Millares 5 7 2 4 2" xfId="2277" xr:uid="{63AABB7F-6234-420E-A071-4E41116573F2}"/>
    <cellStyle name="Millares 5 7 2 4 3" xfId="1519" xr:uid="{EBD25C7E-8FB4-42D1-99AE-22E03227C007}"/>
    <cellStyle name="Millares 5 7 2 5" xfId="540" xr:uid="{48D1E5BF-E600-4E1E-B533-E2FA3C5D7ED4}"/>
    <cellStyle name="Millares 5 7 2 5 2" xfId="2078" xr:uid="{181897FF-FB6A-4B52-A45E-56D9E174D2A4}"/>
    <cellStyle name="Millares 5 7 2 5 3" xfId="1320" xr:uid="{6B5D9230-3A7F-4846-95FA-3326974D5701}"/>
    <cellStyle name="Millares 5 7 2 6" xfId="2548" xr:uid="{9D57EF4A-66DB-4576-8C98-258AB3A203DF}"/>
    <cellStyle name="Millares 5 7 2 7" xfId="1790" xr:uid="{F2629CAC-9A59-45C1-A9BA-2D37F97B66BC}"/>
    <cellStyle name="Millares 5 7 2 8" xfId="1032" xr:uid="{4C560C1B-87D7-47BF-B986-463740A3DAE5}"/>
    <cellStyle name="Millares 5 7 3" xfId="397" xr:uid="{C6A05B6D-143C-4C9F-9864-4623DC9CD132}"/>
    <cellStyle name="Millares 5 7 3 2" xfId="867" xr:uid="{A6870CCA-DC07-4CA4-96D7-01BEA9F429B8}"/>
    <cellStyle name="Millares 5 7 3 2 2" xfId="2404" xr:uid="{7C8F181D-C4EB-4729-9686-400A255C42DA}"/>
    <cellStyle name="Millares 5 7 3 2 3" xfId="1646" xr:uid="{A450F834-5771-4CA7-991C-FDEA1FC774B7}"/>
    <cellStyle name="Millares 5 7 3 3" xfId="590" xr:uid="{F003AB7B-A26F-4477-B09E-B03B69A31B6E}"/>
    <cellStyle name="Millares 5 7 3 3 2" xfId="2128" xr:uid="{836598C2-EBAB-40AA-944F-2A947181FF4F}"/>
    <cellStyle name="Millares 5 7 3 3 3" xfId="1370" xr:uid="{F154C22F-5314-41A3-9BEA-4DF77DA8CA5A}"/>
    <cellStyle name="Millares 5 7 3 4" xfId="2693" xr:uid="{878746CB-E9C6-490C-8068-9D0329D9A577}"/>
    <cellStyle name="Millares 5 7 3 5" xfId="1935" xr:uid="{B5DCD7FB-93F3-48B2-B895-EB7F43339A5E}"/>
    <cellStyle name="Millares 5 7 3 6" xfId="1177" xr:uid="{29ABD354-70FE-4EA3-83CE-997D7E8CC523}"/>
    <cellStyle name="Millares 5 7 4" xfId="296" xr:uid="{0B9231CD-275B-4494-BEC0-93BD5467E7DC}"/>
    <cellStyle name="Millares 5 7 4 2" xfId="769" xr:uid="{F9389EBA-1EFB-4CFC-A835-6F7EFD913503}"/>
    <cellStyle name="Millares 5 7 4 2 2" xfId="2307" xr:uid="{35E512FB-45CB-4C7F-A4D1-351B9B207E2C}"/>
    <cellStyle name="Millares 5 7 4 2 3" xfId="1549" xr:uid="{E7E874E2-93E3-4E74-B881-3ED23802DD78}"/>
    <cellStyle name="Millares 5 7 4 3" xfId="2596" xr:uid="{B1DF4EA2-90ED-4469-B535-5831EBA830E3}"/>
    <cellStyle name="Millares 5 7 4 4" xfId="1838" xr:uid="{52142E41-279C-44CD-9FDF-37ECE1552D01}"/>
    <cellStyle name="Millares 5 7 4 5" xfId="1080" xr:uid="{BC2983EA-2310-4D6E-B6C6-AF26FFDCB614}"/>
    <cellStyle name="Millares 5 7 5" xfId="691" xr:uid="{674FFA83-43B0-4F2E-B609-9B60286DB15A}"/>
    <cellStyle name="Millares 5 7 5 2" xfId="2229" xr:uid="{3CDB858E-DA74-45D6-82D4-362CC7CAE25D}"/>
    <cellStyle name="Millares 5 7 5 3" xfId="1471" xr:uid="{9C4D06A9-E0EC-48E8-BBDA-4C0019F220B3}"/>
    <cellStyle name="Millares 5 7 6" xfId="492" xr:uid="{C1EB0A28-6E08-4745-BC2D-8998E7F17404}"/>
    <cellStyle name="Millares 5 7 6 2" xfId="2030" xr:uid="{A1B8AB17-8DF8-42EC-B692-D03CD60B90CF}"/>
    <cellStyle name="Millares 5 7 6 3" xfId="1272" xr:uid="{9435560C-E86C-4E7D-BB08-C5BF835289D4}"/>
    <cellStyle name="Millares 5 7 7" xfId="2500" xr:uid="{8F9C4153-8576-4A08-974B-7CA2D4E43C53}"/>
    <cellStyle name="Millares 5 7 8" xfId="1742" xr:uid="{BDAC3C81-1ED8-4A9D-944F-7CCC1D477263}"/>
    <cellStyle name="Millares 5 7 9" xfId="963" xr:uid="{DCF772D3-9B02-49FF-AC0B-716216B7BCB0}"/>
    <cellStyle name="Millares 5 8" xfId="210" xr:uid="{B7681F40-3D66-4E34-B990-11D76E2EE25B}"/>
    <cellStyle name="Millares 5 8 2" xfId="419" xr:uid="{400FADEE-CFF6-48AA-A096-A10B47DF95E3}"/>
    <cellStyle name="Millares 5 8 2 2" xfId="889" xr:uid="{4F7D0ADE-4953-492B-9AA9-61C093B69524}"/>
    <cellStyle name="Millares 5 8 2 2 2" xfId="2426" xr:uid="{072CC13D-3B72-44F2-A2C1-33394050D105}"/>
    <cellStyle name="Millares 5 8 2 2 3" xfId="1668" xr:uid="{4737E2DF-C7D5-4F3D-A1BE-83A2FB5FA686}"/>
    <cellStyle name="Millares 5 8 2 3" xfId="612" xr:uid="{FD545891-90DF-41CC-9739-145FA40BA869}"/>
    <cellStyle name="Millares 5 8 2 3 2" xfId="2150" xr:uid="{A3710E12-F753-4E5B-831E-C23BE7CE3A07}"/>
    <cellStyle name="Millares 5 8 2 3 3" xfId="1392" xr:uid="{F4FE9030-7B22-46DA-A9C0-650596B49AE9}"/>
    <cellStyle name="Millares 5 8 2 4" xfId="2715" xr:uid="{03F6631F-7620-48ED-91B5-247727ACD915}"/>
    <cellStyle name="Millares 5 8 2 5" xfId="1957" xr:uid="{4E01255C-87EA-4EF1-8536-2AD2AE6DAF09}"/>
    <cellStyle name="Millares 5 8 2 6" xfId="1199" xr:uid="{0BBC52B9-4FD3-4359-8009-99AF1CFC468E}"/>
    <cellStyle name="Millares 5 8 3" xfId="318" xr:uid="{A31EDA75-B76E-460E-964D-FF01CDFF5949}"/>
    <cellStyle name="Millares 5 8 3 2" xfId="791" xr:uid="{4E512288-59C9-4587-B006-0E450A909A9D}"/>
    <cellStyle name="Millares 5 8 3 2 2" xfId="2329" xr:uid="{FC2E8A91-D00F-4562-BEAB-1B6DB98099BC}"/>
    <cellStyle name="Millares 5 8 3 2 3" xfId="1571" xr:uid="{A4AD3227-35B9-49B9-946D-C88210D3D228}"/>
    <cellStyle name="Millares 5 8 3 3" xfId="2618" xr:uid="{583281A6-0215-4AD6-A4BC-EA19A0CA27E1}"/>
    <cellStyle name="Millares 5 8 3 4" xfId="1860" xr:uid="{FB740D13-DEE1-4E23-93BC-0C29903F4F94}"/>
    <cellStyle name="Millares 5 8 3 5" xfId="1102" xr:uid="{F83BE63D-3417-4465-A360-50D17643C77E}"/>
    <cellStyle name="Millares 5 8 4" xfId="713" xr:uid="{201B3FDA-8458-4055-BA8A-0AAD543D310E}"/>
    <cellStyle name="Millares 5 8 4 2" xfId="2251" xr:uid="{11128F07-A676-479B-AA42-F3021B786A2E}"/>
    <cellStyle name="Millares 5 8 4 3" xfId="1493" xr:uid="{92AB0868-D4F9-47A0-AD86-EF77339BF9F1}"/>
    <cellStyle name="Millares 5 8 5" xfId="514" xr:uid="{A1C1CFE5-A38A-41B3-BF7B-ECFA1635DC99}"/>
    <cellStyle name="Millares 5 8 5 2" xfId="2052" xr:uid="{FDC239F5-D91A-41EF-8D55-63FA9956C0CE}"/>
    <cellStyle name="Millares 5 8 5 3" xfId="1294" xr:uid="{354A1509-B0CA-43AE-8BF5-79301D20F8CF}"/>
    <cellStyle name="Millares 5 8 6" xfId="2522" xr:uid="{0B458851-F675-4118-86AB-B7C16FF790FF}"/>
    <cellStyle name="Millares 5 8 7" xfId="1764" xr:uid="{CA66F807-A4F7-4FB6-B049-B8757B8FC9E3}"/>
    <cellStyle name="Millares 5 8 8" xfId="1006" xr:uid="{C551F338-64E9-4D4A-B8C2-6B1CE1974495}"/>
    <cellStyle name="Millares 5 9" xfId="192" xr:uid="{774DAE73-83CA-4FD0-9B52-9BFEF73E8719}"/>
    <cellStyle name="Millares 5 9 2" xfId="416" xr:uid="{1B716275-018B-4738-953F-226A7FD9CC98}"/>
    <cellStyle name="Millares 5 9 2 2" xfId="886" xr:uid="{21517BF5-0514-4EF2-B05A-1A1EC7AC34C3}"/>
    <cellStyle name="Millares 5 9 2 2 2" xfId="2423" xr:uid="{3FB6701E-B44F-411B-96A8-AAEB0137DF9D}"/>
    <cellStyle name="Millares 5 9 2 2 3" xfId="1665" xr:uid="{CDBA2B86-45CF-4834-B6E7-B78CA69EE00D}"/>
    <cellStyle name="Millares 5 9 2 3" xfId="609" xr:uid="{251138AA-2743-4163-B8FA-847CEFE42D07}"/>
    <cellStyle name="Millares 5 9 2 3 2" xfId="2147" xr:uid="{8198E46F-5307-4153-8CD3-7726CF3B6C86}"/>
    <cellStyle name="Millares 5 9 2 3 3" xfId="1389" xr:uid="{D9BAEC37-52ED-453F-9B62-AD366EE79B17}"/>
    <cellStyle name="Millares 5 9 2 4" xfId="2712" xr:uid="{3C238CC4-B0D4-4714-BF80-A3E933555E02}"/>
    <cellStyle name="Millares 5 9 2 5" xfId="1954" xr:uid="{84CF7BEE-BE13-4CB0-8CC7-5982FECDDF5D}"/>
    <cellStyle name="Millares 5 9 2 6" xfId="1196" xr:uid="{6E9F4509-5E78-4E94-80E4-91EF12D194A7}"/>
    <cellStyle name="Millares 5 9 3" xfId="315" xr:uid="{0C481C39-4626-4B14-B0EC-12E81747CCA7}"/>
    <cellStyle name="Millares 5 9 3 2" xfId="788" xr:uid="{BE568563-EF3D-46F1-9496-A5AC5EF643A2}"/>
    <cellStyle name="Millares 5 9 3 2 2" xfId="2326" xr:uid="{BA96B6BF-74D6-4B19-A60E-8442F81D2136}"/>
    <cellStyle name="Millares 5 9 3 2 3" xfId="1568" xr:uid="{56F3C427-F27E-46C8-A0B2-C0CCDB79E865}"/>
    <cellStyle name="Millares 5 9 3 3" xfId="2615" xr:uid="{1621D14C-3E4E-4C6F-AC83-92EBF5B0290B}"/>
    <cellStyle name="Millares 5 9 3 4" xfId="1857" xr:uid="{B5D10440-6F05-46A7-845B-2CB7904853DE}"/>
    <cellStyle name="Millares 5 9 3 5" xfId="1099" xr:uid="{348DA901-5526-4399-9617-526DDFD3E8CC}"/>
    <cellStyle name="Millares 5 9 4" xfId="710" xr:uid="{FA3DA89A-8D84-43BF-87A6-EC308C79F8ED}"/>
    <cellStyle name="Millares 5 9 4 2" xfId="2248" xr:uid="{A1C88493-6185-477E-96C2-69DB4E19A7BE}"/>
    <cellStyle name="Millares 5 9 4 3" xfId="1490" xr:uid="{D602B655-E74E-4627-ACEE-D0E839F4DD6B}"/>
    <cellStyle name="Millares 5 9 5" xfId="511" xr:uid="{D61E9DE3-83F9-4DC8-B34B-995BF8952485}"/>
    <cellStyle name="Millares 5 9 5 2" xfId="2049" xr:uid="{AE512C5F-A641-4DAA-B1B6-41D0A07A397E}"/>
    <cellStyle name="Millares 5 9 5 3" xfId="1291" xr:uid="{3A8ABDC6-070B-49EF-A610-E133F4F4B942}"/>
    <cellStyle name="Millares 5 9 6" xfId="2519" xr:uid="{4FC1B82C-B696-431D-BA4D-35AE41EF17B0}"/>
    <cellStyle name="Millares 5 9 7" xfId="1761" xr:uid="{B60E4BFC-4F14-40DA-A6CD-885FE02E08A7}"/>
    <cellStyle name="Millares 5 9 8" xfId="1003" xr:uid="{467B4275-5318-4246-98EE-51B001F688DF}"/>
    <cellStyle name="Millares 6" xfId="86" xr:uid="{EB3D0F08-4C90-427F-81D2-61F82829A108}"/>
    <cellStyle name="Millares 6 10" xfId="942" xr:uid="{C4283CF6-6221-4614-BD42-DCD23D64E14A}"/>
    <cellStyle name="Millares 6 2" xfId="119" xr:uid="{D71036E0-75E4-40AA-B0F9-D3298D51BF79}"/>
    <cellStyle name="Millares 6 2 2" xfId="238" xr:uid="{04513ACC-3D0C-411F-9693-565E7C3EEC7B}"/>
    <cellStyle name="Millares 6 2 2 2" xfId="438" xr:uid="{7A827E75-496A-4BBA-B430-CEFB1F4467EC}"/>
    <cellStyle name="Millares 6 2 2 2 2" xfId="908" xr:uid="{E9E4134C-C3E4-44E3-BF96-9485A92B33D4}"/>
    <cellStyle name="Millares 6 2 2 2 2 2" xfId="2445" xr:uid="{45B18B5E-96D7-4F89-A4D5-69B461F1F0C4}"/>
    <cellStyle name="Millares 6 2 2 2 2 3" xfId="1687" xr:uid="{55618A8D-6EDD-4594-8303-F31252D6C9C6}"/>
    <cellStyle name="Millares 6 2 2 2 3" xfId="631" xr:uid="{E14A8270-04CC-4072-8D2B-B3AC3A4DC1F3}"/>
    <cellStyle name="Millares 6 2 2 2 3 2" xfId="2169" xr:uid="{1703D744-D0FB-4029-AB76-878540386C93}"/>
    <cellStyle name="Millares 6 2 2 2 3 3" xfId="1411" xr:uid="{90B01A18-C325-4DE2-9632-72F149D184C8}"/>
    <cellStyle name="Millares 6 2 2 2 4" xfId="2734" xr:uid="{0F33F2ED-C579-48CD-B9EB-35E6FF18663D}"/>
    <cellStyle name="Millares 6 2 2 2 5" xfId="1976" xr:uid="{72C9E116-2CE2-45E9-86C4-149810514DA9}"/>
    <cellStyle name="Millares 6 2 2 2 6" xfId="1218" xr:uid="{98A620B8-3AD9-4FC5-805F-97C2DEB03124}"/>
    <cellStyle name="Millares 6 2 2 3" xfId="337" xr:uid="{A1AF867B-D7E9-4DE1-BB16-D4A9FD76B23F}"/>
    <cellStyle name="Millares 6 2 2 3 2" xfId="810" xr:uid="{8A0075C7-1F6B-4AE1-AC76-E08C0AFCE4C6}"/>
    <cellStyle name="Millares 6 2 2 3 2 2" xfId="2348" xr:uid="{6D105139-5E98-4C6A-A345-1905A569E0AC}"/>
    <cellStyle name="Millares 6 2 2 3 2 3" xfId="1590" xr:uid="{9635AC3D-41B2-4663-8822-662CE479C5C5}"/>
    <cellStyle name="Millares 6 2 2 3 3" xfId="2637" xr:uid="{BA7876EC-0E9A-467E-B844-D12B91B98F3A}"/>
    <cellStyle name="Millares 6 2 2 3 4" xfId="1879" xr:uid="{BA0F1844-7FEF-4F96-AFE2-5D53FE68F348}"/>
    <cellStyle name="Millares 6 2 2 3 5" xfId="1121" xr:uid="{BDDD180D-B33B-494F-862B-0F26B06501CC}"/>
    <cellStyle name="Millares 6 2 2 4" xfId="732" xr:uid="{D464EBE6-82AB-4F84-BBDF-D8C4B796673D}"/>
    <cellStyle name="Millares 6 2 2 4 2" xfId="2270" xr:uid="{23F50722-44BC-4BDB-AE45-573A1D3367D8}"/>
    <cellStyle name="Millares 6 2 2 4 3" xfId="1512" xr:uid="{EF293E72-1E01-4D29-A811-A49FA8C8524D}"/>
    <cellStyle name="Millares 6 2 2 5" xfId="533" xr:uid="{2204DB0D-1BBC-4A5D-84B4-CC8E32BB44A8}"/>
    <cellStyle name="Millares 6 2 2 5 2" xfId="2071" xr:uid="{3131B795-1807-4351-BE2C-2953F2E5B312}"/>
    <cellStyle name="Millares 6 2 2 5 3" xfId="1313" xr:uid="{08F1695D-FF9D-4787-9F80-45B1D474A05C}"/>
    <cellStyle name="Millares 6 2 2 6" xfId="2541" xr:uid="{98E70C12-C274-474A-A357-E7CFABD897D2}"/>
    <cellStyle name="Millares 6 2 2 7" xfId="1783" xr:uid="{6C05ECA1-6818-4236-8F90-C5B353D928C3}"/>
    <cellStyle name="Millares 6 2 2 8" xfId="1025" xr:uid="{AECE26DF-5F1F-4CA9-87D3-4BAC74F37721}"/>
    <cellStyle name="Millares 6 2 3" xfId="390" xr:uid="{2D2CB31B-6761-45D7-8B4A-88AC621EAA8F}"/>
    <cellStyle name="Millares 6 2 3 2" xfId="860" xr:uid="{3235FBE2-9448-4F04-AAFB-E192F329E4D1}"/>
    <cellStyle name="Millares 6 2 3 2 2" xfId="2397" xr:uid="{99ADC1DE-F9CD-4876-8AC8-23CA27277CCC}"/>
    <cellStyle name="Millares 6 2 3 2 3" xfId="1639" xr:uid="{FB33943A-B7D5-491A-93D1-71A1EB02F977}"/>
    <cellStyle name="Millares 6 2 3 3" xfId="583" xr:uid="{D84D0946-F102-4A37-985F-E5B5A26EDE8A}"/>
    <cellStyle name="Millares 6 2 3 3 2" xfId="2121" xr:uid="{8F789649-8B37-41DC-8A58-48B23807A053}"/>
    <cellStyle name="Millares 6 2 3 3 3" xfId="1363" xr:uid="{E3926C00-3B98-4C85-8C6C-0DB899AE599F}"/>
    <cellStyle name="Millares 6 2 3 4" xfId="2686" xr:uid="{B6AAAF17-A8C3-4059-932A-409F8FCF1878}"/>
    <cellStyle name="Millares 6 2 3 5" xfId="1928" xr:uid="{26B0CC36-3DA2-4319-85F2-B0880CD10D09}"/>
    <cellStyle name="Millares 6 2 3 6" xfId="1170" xr:uid="{7C5094F0-594E-43CC-991A-67F2639C1C97}"/>
    <cellStyle name="Millares 6 2 4" xfId="289" xr:uid="{0C952261-3339-4571-AF5F-7F30B95FF82F}"/>
    <cellStyle name="Millares 6 2 4 2" xfId="762" xr:uid="{E200C749-A31E-41C9-91AC-90131BB8F1DF}"/>
    <cellStyle name="Millares 6 2 4 2 2" xfId="2300" xr:uid="{797D6346-072A-4E86-8C63-F57DD71A4A2E}"/>
    <cellStyle name="Millares 6 2 4 2 3" xfId="1542" xr:uid="{A43A2FEB-BEFC-430D-B8E2-2B7FB8023914}"/>
    <cellStyle name="Millares 6 2 4 3" xfId="2589" xr:uid="{5A39EBCE-3326-4D1E-BA92-61EDF9EF2037}"/>
    <cellStyle name="Millares 6 2 4 4" xfId="1831" xr:uid="{B6E0604D-6C1A-49E9-9C6B-FDE3DD445CCA}"/>
    <cellStyle name="Millares 6 2 4 5" xfId="1073" xr:uid="{1285C7D7-684F-4188-B388-943581BAD4C6}"/>
    <cellStyle name="Millares 6 2 5" xfId="684" xr:uid="{3DEB3E40-6F08-4E38-986C-8A0AEBEFE142}"/>
    <cellStyle name="Millares 6 2 5 2" xfId="2222" xr:uid="{71B342BF-531C-4E38-9C75-BB5E577C22C9}"/>
    <cellStyle name="Millares 6 2 5 3" xfId="1464" xr:uid="{34BA3387-EA4D-4625-899A-6A4DDC5BF750}"/>
    <cellStyle name="Millares 6 2 6" xfId="485" xr:uid="{A9063495-0C24-4D67-97C0-97D0456554F9}"/>
    <cellStyle name="Millares 6 2 6 2" xfId="2023" xr:uid="{79E11528-95A0-48E5-848F-4157E143FA7A}"/>
    <cellStyle name="Millares 6 2 6 3" xfId="1265" xr:uid="{DF38AC6C-208C-4FED-B622-E26041222B90}"/>
    <cellStyle name="Millares 6 2 7" xfId="2493" xr:uid="{F101BFB1-8677-4D5C-88D3-14C11F7228A1}"/>
    <cellStyle name="Millares 6 2 8" xfId="1735" xr:uid="{3932993E-8025-44B5-8BE0-FD13110B40A4}"/>
    <cellStyle name="Millares 6 2 9" xfId="956" xr:uid="{A8311B94-282B-4358-B9F5-FF8BDE43DB6C}"/>
    <cellStyle name="Millares 6 3" xfId="144" xr:uid="{64215108-3DBD-482D-A175-B0324DEEC19B}"/>
    <cellStyle name="Millares 6 3 2" xfId="254" xr:uid="{CD52A707-ACEF-4BF2-8767-47E08C379DD4}"/>
    <cellStyle name="Millares 6 3 2 2" xfId="454" xr:uid="{FA847B18-4DB8-4EF2-A552-C76A629AA1DF}"/>
    <cellStyle name="Millares 6 3 2 2 2" xfId="924" xr:uid="{F800B462-E9D1-45CF-AAD8-58178ADCE3CE}"/>
    <cellStyle name="Millares 6 3 2 2 2 2" xfId="2461" xr:uid="{6B01F08C-C162-4F4D-8DB2-72E2DFEE1985}"/>
    <cellStyle name="Millares 6 3 2 2 2 3" xfId="1703" xr:uid="{D1D55EE3-E206-4B36-AB20-154001CE3819}"/>
    <cellStyle name="Millares 6 3 2 2 3" xfId="647" xr:uid="{E6BF1B17-50F2-4FFD-9939-F5A184BEEF8E}"/>
    <cellStyle name="Millares 6 3 2 2 3 2" xfId="2185" xr:uid="{65BAE6AF-3AB6-4D83-A01A-04F97E8A6516}"/>
    <cellStyle name="Millares 6 3 2 2 3 3" xfId="1427" xr:uid="{C650408A-20E1-41B8-A351-96E934F6CFBA}"/>
    <cellStyle name="Millares 6 3 2 2 4" xfId="2750" xr:uid="{4D33739A-166E-4363-933B-F90E0EA67214}"/>
    <cellStyle name="Millares 6 3 2 2 5" xfId="1992" xr:uid="{F4CFB331-B6FC-4068-893A-D2DB7D1E48BD}"/>
    <cellStyle name="Millares 6 3 2 2 6" xfId="1234" xr:uid="{8521AF58-515D-4E04-B192-C2FFAB824901}"/>
    <cellStyle name="Millares 6 3 2 3" xfId="353" xr:uid="{F9BDCBB8-64C7-4651-82EA-CE2716E33957}"/>
    <cellStyle name="Millares 6 3 2 3 2" xfId="826" xr:uid="{EDA6F408-4C40-4F4E-A8C6-1C1BEA6EEA47}"/>
    <cellStyle name="Millares 6 3 2 3 2 2" xfId="2364" xr:uid="{1E3344D9-3F7D-49B9-A9B3-DD11F52CFCAE}"/>
    <cellStyle name="Millares 6 3 2 3 2 3" xfId="1606" xr:uid="{CD48A625-05F6-431E-A57F-B48265B8B993}"/>
    <cellStyle name="Millares 6 3 2 3 3" xfId="2653" xr:uid="{64BB03B4-99D8-402D-BD20-6A6442855BB2}"/>
    <cellStyle name="Millares 6 3 2 3 4" xfId="1895" xr:uid="{B9B58646-6834-4532-B196-BC6752B55F3E}"/>
    <cellStyle name="Millares 6 3 2 3 5" xfId="1137" xr:uid="{2D3F6A64-08BE-42C2-A368-4C7CF52A77C4}"/>
    <cellStyle name="Millares 6 3 2 4" xfId="748" xr:uid="{7BE3C6AA-F35B-43C5-A91F-A2EF83E4D163}"/>
    <cellStyle name="Millares 6 3 2 4 2" xfId="2286" xr:uid="{E7FC268E-C9CB-4831-AF46-289B0636E27F}"/>
    <cellStyle name="Millares 6 3 2 4 3" xfId="1528" xr:uid="{683E7F0F-3010-4B36-B06E-C8102C0FEB89}"/>
    <cellStyle name="Millares 6 3 2 5" xfId="549" xr:uid="{9BCD2284-AE03-48E4-AC3E-00F5D4F3DEE1}"/>
    <cellStyle name="Millares 6 3 2 5 2" xfId="2087" xr:uid="{741ACE96-67E3-448F-9B6C-1CBDA98FCD29}"/>
    <cellStyle name="Millares 6 3 2 5 3" xfId="1329" xr:uid="{89AD639F-047C-423A-AEFE-88B51105CB5B}"/>
    <cellStyle name="Millares 6 3 2 6" xfId="2557" xr:uid="{BC1C8ACA-68BE-4BBE-A8AF-ED886C624E61}"/>
    <cellStyle name="Millares 6 3 2 7" xfId="1799" xr:uid="{5BB7C971-51E3-4FD7-9E4F-031C7C091888}"/>
    <cellStyle name="Millares 6 3 2 8" xfId="1041" xr:uid="{0C2F560F-14D0-44A7-B913-472EBE86D308}"/>
    <cellStyle name="Millares 6 3 3" xfId="406" xr:uid="{91EA126C-ADDA-4C61-A759-511A49451DAB}"/>
    <cellStyle name="Millares 6 3 3 2" xfId="876" xr:uid="{239C270A-FB53-4316-9CE2-34B52DEB9C89}"/>
    <cellStyle name="Millares 6 3 3 2 2" xfId="2413" xr:uid="{47F22FFD-435F-423A-B460-5E69AD5070C3}"/>
    <cellStyle name="Millares 6 3 3 2 3" xfId="1655" xr:uid="{E29B3238-859D-492D-AF84-ACF6B62B7E44}"/>
    <cellStyle name="Millares 6 3 3 3" xfId="599" xr:uid="{CCD293B5-F9C8-4CB6-9EBB-750F95CAD21B}"/>
    <cellStyle name="Millares 6 3 3 3 2" xfId="2137" xr:uid="{6CAE9D34-6874-49FF-82A3-C68229462AE5}"/>
    <cellStyle name="Millares 6 3 3 3 3" xfId="1379" xr:uid="{C661A0EB-E77E-4905-8174-CC1B1214CCF4}"/>
    <cellStyle name="Millares 6 3 3 4" xfId="2702" xr:uid="{A6CA92DD-973D-44C0-AF49-BB78FEAB75C0}"/>
    <cellStyle name="Millares 6 3 3 5" xfId="1944" xr:uid="{DC3707A2-77EA-4469-9C88-4C80673D3399}"/>
    <cellStyle name="Millares 6 3 3 6" xfId="1186" xr:uid="{ACBCF06B-ABB5-4208-BFF6-4E759BB16603}"/>
    <cellStyle name="Millares 6 3 4" xfId="305" xr:uid="{55449C7A-44E6-4AD8-AECF-6469F3984C19}"/>
    <cellStyle name="Millares 6 3 4 2" xfId="778" xr:uid="{6DC21574-E843-4285-A690-5A896521A133}"/>
    <cellStyle name="Millares 6 3 4 2 2" xfId="2316" xr:uid="{31F2A168-90AD-4EB7-86FD-95D60DED7D80}"/>
    <cellStyle name="Millares 6 3 4 2 3" xfId="1558" xr:uid="{AA71E546-5868-4EE3-9F2E-EDD2E9142716}"/>
    <cellStyle name="Millares 6 3 4 3" xfId="2605" xr:uid="{4956408D-2F1E-46EB-AF13-8EAD84416EBE}"/>
    <cellStyle name="Millares 6 3 4 4" xfId="1847" xr:uid="{FD8F7975-48C6-49D9-8426-00D4C249F4E8}"/>
    <cellStyle name="Millares 6 3 4 5" xfId="1089" xr:uid="{1B3BBCF5-D3F7-41DD-82DF-E216A03E0E0F}"/>
    <cellStyle name="Millares 6 3 5" xfId="700" xr:uid="{A8537513-6FF5-436A-B63D-F2360C2C5B2A}"/>
    <cellStyle name="Millares 6 3 5 2" xfId="2238" xr:uid="{29DCAD6A-ACEC-49B8-A3F2-2A845B04E23F}"/>
    <cellStyle name="Millares 6 3 5 3" xfId="1480" xr:uid="{FE468A79-BC2B-4F08-B3FD-0294F9D9CC6B}"/>
    <cellStyle name="Millares 6 3 6" xfId="501" xr:uid="{596E7565-47DC-45A9-99E2-1AAFA8BBD3C8}"/>
    <cellStyle name="Millares 6 3 6 2" xfId="2039" xr:uid="{43E34F68-D861-4DA0-9E9D-C167DDF240BE}"/>
    <cellStyle name="Millares 6 3 6 3" xfId="1281" xr:uid="{BC132D90-901A-44EB-9833-418C5E22A662}"/>
    <cellStyle name="Millares 6 3 7" xfId="2509" xr:uid="{E0B64CCF-1A56-488F-94D1-C787761AB6CC}"/>
    <cellStyle name="Millares 6 3 8" xfId="1751" xr:uid="{5629B6A3-14FC-4EC5-84DD-7F9EDCDE7DC5}"/>
    <cellStyle name="Millares 6 3 9" xfId="972" xr:uid="{538A929D-ACC1-4C36-A963-14A747FB385C}"/>
    <cellStyle name="Millares 6 4" xfId="222" xr:uid="{BDE67D63-81BB-4C51-965B-4BE300A9FF57}"/>
    <cellStyle name="Millares 6 4 2" xfId="424" xr:uid="{6B00B2AB-A2CE-4843-9696-C1833B26B6DF}"/>
    <cellStyle name="Millares 6 4 2 2" xfId="894" xr:uid="{BD7D7256-5DA0-4CEE-BCAB-A0334BDD3446}"/>
    <cellStyle name="Millares 6 4 2 2 2" xfId="2431" xr:uid="{EBB1C1C2-D474-4898-991D-CF88B30F1761}"/>
    <cellStyle name="Millares 6 4 2 2 3" xfId="1673" xr:uid="{96890F7F-3C0A-47E7-8D49-9261FC387F09}"/>
    <cellStyle name="Millares 6 4 2 3" xfId="617" xr:uid="{7CC38E8A-FB7C-448C-AE3B-BE0BAA01EFFA}"/>
    <cellStyle name="Millares 6 4 2 3 2" xfId="2155" xr:uid="{0863C807-287F-4FD2-832D-6782D14B572C}"/>
    <cellStyle name="Millares 6 4 2 3 3" xfId="1397" xr:uid="{36CD7116-0AAD-4FFC-B4F7-4231D3220DD5}"/>
    <cellStyle name="Millares 6 4 2 4" xfId="2720" xr:uid="{D6740784-666F-4405-BE81-D029F8432C2B}"/>
    <cellStyle name="Millares 6 4 2 5" xfId="1962" xr:uid="{3250EB19-7544-420D-B286-C7F5F104F6AB}"/>
    <cellStyle name="Millares 6 4 2 6" xfId="1204" xr:uid="{A52757D9-3057-4002-BE2E-99E60429957C}"/>
    <cellStyle name="Millares 6 4 3" xfId="323" xr:uid="{741960D4-4FF3-4467-A5B8-88B35A027098}"/>
    <cellStyle name="Millares 6 4 3 2" xfId="796" xr:uid="{3B4ABFDD-008B-469E-8D8A-E14878B623A3}"/>
    <cellStyle name="Millares 6 4 3 2 2" xfId="2334" xr:uid="{A49143A1-85EB-4A07-8FB8-7D8F36AC99CF}"/>
    <cellStyle name="Millares 6 4 3 2 3" xfId="1576" xr:uid="{20D83449-479F-4E0A-BE28-ECD952E6B7DA}"/>
    <cellStyle name="Millares 6 4 3 3" xfId="2623" xr:uid="{A5036526-6EF3-4334-A5EF-B0F4A24DFDD2}"/>
    <cellStyle name="Millares 6 4 3 4" xfId="1865" xr:uid="{9872AB3C-A8AB-4416-9B9F-6BEB2E443D22}"/>
    <cellStyle name="Millares 6 4 3 5" xfId="1107" xr:uid="{3E5E8571-34B5-4319-A206-05FDA8A27C98}"/>
    <cellStyle name="Millares 6 4 4" xfId="718" xr:uid="{9125D39D-02BA-42DA-A5C5-1D61511A0884}"/>
    <cellStyle name="Millares 6 4 4 2" xfId="2256" xr:uid="{C697C654-523E-4E6F-9D37-7FE2ED33B8DC}"/>
    <cellStyle name="Millares 6 4 4 3" xfId="1498" xr:uid="{23937804-EA6D-4DC5-9B08-CFEC4499E268}"/>
    <cellStyle name="Millares 6 4 5" xfId="519" xr:uid="{2BBD643D-053C-4E9A-85E8-17EFBCB97C92}"/>
    <cellStyle name="Millares 6 4 5 2" xfId="2057" xr:uid="{8BCC2603-8BA2-4A23-923D-0C2BF8147DCB}"/>
    <cellStyle name="Millares 6 4 5 3" xfId="1299" xr:uid="{47AB7B32-2AF6-4D32-8FF2-105C362BDFE8}"/>
    <cellStyle name="Millares 6 4 6" xfId="2527" xr:uid="{B6A87B47-4E48-4B7F-9D33-1BF8CF61D2B4}"/>
    <cellStyle name="Millares 6 4 7" xfId="1769" xr:uid="{7CDD9680-E8FF-4D84-B415-82F70696E9C3}"/>
    <cellStyle name="Millares 6 4 8" xfId="1011" xr:uid="{602170E5-A28C-46A2-9692-61CBCFAA5548}"/>
    <cellStyle name="Millares 6 5" xfId="376" xr:uid="{5DD333E6-D013-4C52-A85F-7D8883B6E3B8}"/>
    <cellStyle name="Millares 6 5 2" xfId="846" xr:uid="{A32063D3-F2A4-467C-90EF-FE19CA8DEDA9}"/>
    <cellStyle name="Millares 6 5 2 2" xfId="2383" xr:uid="{F495BDE8-B441-409C-BF42-11D51CA88FB9}"/>
    <cellStyle name="Millares 6 5 2 3" xfId="1625" xr:uid="{A6D5EE46-CEFF-4869-8C07-0258FB45DFD8}"/>
    <cellStyle name="Millares 6 5 3" xfId="569" xr:uid="{D5D743E6-FE1E-4E12-BF4B-E636FFB8BDE5}"/>
    <cellStyle name="Millares 6 5 3 2" xfId="2107" xr:uid="{4F6136BB-E33F-4826-9595-B2C9C78E0B33}"/>
    <cellStyle name="Millares 6 5 3 3" xfId="1349" xr:uid="{9E900255-73F5-498D-84C5-FF53676B0525}"/>
    <cellStyle name="Millares 6 5 4" xfId="2672" xr:uid="{C0C748BE-094F-43EF-83D4-1469A17A3FB0}"/>
    <cellStyle name="Millares 6 5 5" xfId="1914" xr:uid="{7CFA4730-09A6-4D2A-B53D-7802CAD76CB0}"/>
    <cellStyle name="Millares 6 5 6" xfId="1156" xr:uid="{27677D5B-76F1-486A-BF26-928B0636BA75}"/>
    <cellStyle name="Millares 6 6" xfId="275" xr:uid="{EBB93AC4-770B-4EC7-8F5E-7A7283E9E6A8}"/>
    <cellStyle name="Millares 6 6 2" xfId="672" xr:uid="{F3B40FCF-2178-4196-A861-A53816FB87B0}"/>
    <cellStyle name="Millares 6 6 2 2" xfId="2210" xr:uid="{F45239E1-75F2-4C08-844A-3E08B91E4D2D}"/>
    <cellStyle name="Millares 6 6 2 3" xfId="1452" xr:uid="{0A6E3486-C5FF-45F4-A40C-24BDF87C1C5D}"/>
    <cellStyle name="Millares 6 6 3" xfId="2575" xr:uid="{30A62ADD-FEE2-4D7D-B174-CB2E2F2935D0}"/>
    <cellStyle name="Millares 6 6 4" xfId="1817" xr:uid="{10339FD0-601D-44A6-9C18-F0D7FCA72BA2}"/>
    <cellStyle name="Millares 6 6 5" xfId="1059" xr:uid="{78038287-B0C7-4A73-8170-DF0B15FBFC36}"/>
    <cellStyle name="Millares 6 7" xfId="471" xr:uid="{B883A036-47B7-4FC3-931F-448F78C4A9ED}"/>
    <cellStyle name="Millares 6 7 2" xfId="2009" xr:uid="{26956D35-2023-48EE-BC0F-A7506D9C4F65}"/>
    <cellStyle name="Millares 6 7 3" xfId="1251" xr:uid="{B49FEC5B-FF73-4BA6-813C-6A39FB3DDFF0}"/>
    <cellStyle name="Millares 6 8" xfId="2479" xr:uid="{89E09762-5953-4D92-B1FF-1C0A3B4F6D6A}"/>
    <cellStyle name="Millares 6 9" xfId="1721" xr:uid="{76AF1BB9-A41F-4088-B3DA-3E5A8BD966CB}"/>
    <cellStyle name="Millares 7" xfId="96" xr:uid="{FCEBFB2C-72A6-4DB0-987A-2AB16BA1574B}"/>
    <cellStyle name="Millares 7 2" xfId="148" xr:uid="{47390815-D9AB-4B43-A879-A21384FB1B53}"/>
    <cellStyle name="Millares 7 2 2" xfId="258" xr:uid="{8E6422A6-2B28-461E-8578-72DC9311902F}"/>
    <cellStyle name="Millares 7 2 2 2" xfId="458" xr:uid="{5CBDA504-D6B2-48DF-A060-448F23BE122A}"/>
    <cellStyle name="Millares 7 2 2 2 2" xfId="928" xr:uid="{54977828-9E5A-4EAF-A00B-BD81D0733744}"/>
    <cellStyle name="Millares 7 2 2 2 2 2" xfId="2465" xr:uid="{EC84D8AE-15C2-4797-ADBB-1AC9672021F5}"/>
    <cellStyle name="Millares 7 2 2 2 2 3" xfId="1707" xr:uid="{E5CA8ACF-04CD-440C-A85B-23B006C13780}"/>
    <cellStyle name="Millares 7 2 2 2 3" xfId="651" xr:uid="{BCA66037-2082-4A29-B37D-C9B99B86BC10}"/>
    <cellStyle name="Millares 7 2 2 2 3 2" xfId="2189" xr:uid="{DF525954-2978-4379-ABD5-A9946B1B03FA}"/>
    <cellStyle name="Millares 7 2 2 2 3 3" xfId="1431" xr:uid="{4E32EA2D-A104-4176-BB66-98BE3A9DA5B8}"/>
    <cellStyle name="Millares 7 2 2 2 4" xfId="2754" xr:uid="{408B675D-B7BB-400D-BEE2-2ED7485F84BE}"/>
    <cellStyle name="Millares 7 2 2 2 5" xfId="1996" xr:uid="{18DBD68A-3784-415F-95AE-4921320D19E4}"/>
    <cellStyle name="Millares 7 2 2 2 6" xfId="1238" xr:uid="{155CD766-DF1B-4769-83D2-5228A87CC110}"/>
    <cellStyle name="Millares 7 2 2 3" xfId="357" xr:uid="{4616B225-A5AD-47D6-A6C0-D638B2870591}"/>
    <cellStyle name="Millares 7 2 2 3 2" xfId="830" xr:uid="{3E2B94DE-736B-4802-8411-0E3CA6831342}"/>
    <cellStyle name="Millares 7 2 2 3 2 2" xfId="2368" xr:uid="{A2E84D61-564F-4170-B2F9-0CC1025DDDBD}"/>
    <cellStyle name="Millares 7 2 2 3 2 3" xfId="1610" xr:uid="{67A31262-F921-4F9B-AEC5-AAA229C241E2}"/>
    <cellStyle name="Millares 7 2 2 3 3" xfId="2657" xr:uid="{5DB87656-27E0-41F0-A93B-8252D89A966B}"/>
    <cellStyle name="Millares 7 2 2 3 4" xfId="1899" xr:uid="{FEC94096-EE46-4716-AA65-2AE9681A10E6}"/>
    <cellStyle name="Millares 7 2 2 3 5" xfId="1141" xr:uid="{04F6A021-7CC5-457C-A8F7-2EFB6000DE38}"/>
    <cellStyle name="Millares 7 2 2 4" xfId="752" xr:uid="{34B29760-F21C-448D-955E-F985C9452C4C}"/>
    <cellStyle name="Millares 7 2 2 4 2" xfId="2290" xr:uid="{ED5870FE-D28F-43A6-8E9A-DB1D641DB653}"/>
    <cellStyle name="Millares 7 2 2 4 3" xfId="1532" xr:uid="{CFCA4632-F056-42D0-B379-D6177D639B78}"/>
    <cellStyle name="Millares 7 2 2 5" xfId="553" xr:uid="{FC53E56D-5D49-46FE-97A8-7874F4006CD9}"/>
    <cellStyle name="Millares 7 2 2 5 2" xfId="2091" xr:uid="{774AF22D-E8A8-4B3E-9FC7-FA898ADBB29E}"/>
    <cellStyle name="Millares 7 2 2 5 3" xfId="1333" xr:uid="{D056138C-B7B1-4B83-8D18-54B91801F0DD}"/>
    <cellStyle name="Millares 7 2 2 6" xfId="2561" xr:uid="{A018BBCB-8A34-417F-A2C7-5C8F22C86409}"/>
    <cellStyle name="Millares 7 2 2 7" xfId="1803" xr:uid="{ABE9B705-5A1D-495D-A752-F772005E77A6}"/>
    <cellStyle name="Millares 7 2 2 8" xfId="1045" xr:uid="{1026688D-0A1F-4AE1-923D-F23A5DF291C0}"/>
    <cellStyle name="Millares 7 2 3" xfId="410" xr:uid="{80A807CE-D74A-44A2-87E9-26634FD5B83F}"/>
    <cellStyle name="Millares 7 2 3 2" xfId="880" xr:uid="{FDE3D3A5-48FC-4F84-842B-9891FE221542}"/>
    <cellStyle name="Millares 7 2 3 2 2" xfId="2417" xr:uid="{AF10BF09-D836-441B-A4B1-9DF96549BF9D}"/>
    <cellStyle name="Millares 7 2 3 2 3" xfId="1659" xr:uid="{E64BCD4F-C93C-4B0C-81E7-C865E779B31B}"/>
    <cellStyle name="Millares 7 2 3 3" xfId="603" xr:uid="{7AD7CE55-8DFA-4EEF-AA50-F80FB6854DB7}"/>
    <cellStyle name="Millares 7 2 3 3 2" xfId="2141" xr:uid="{793D6FA8-EA94-47B1-855B-9D66E40B1A14}"/>
    <cellStyle name="Millares 7 2 3 3 3" xfId="1383" xr:uid="{F6B73246-59BB-4603-A7BE-665AFA5734DB}"/>
    <cellStyle name="Millares 7 2 3 4" xfId="2706" xr:uid="{287E9093-0FA8-4231-828F-9DE57C926165}"/>
    <cellStyle name="Millares 7 2 3 5" xfId="1948" xr:uid="{F0D16C48-0728-41DE-BB4D-752C04DC5D71}"/>
    <cellStyle name="Millares 7 2 3 6" xfId="1190" xr:uid="{817741C6-2F77-4EBA-9372-C5F918271524}"/>
    <cellStyle name="Millares 7 2 4" xfId="309" xr:uid="{F46B98FE-CB97-4D9D-A4CD-C04825E6A35B}"/>
    <cellStyle name="Millares 7 2 4 2" xfId="782" xr:uid="{FB503D91-88DD-4DE7-9B01-AA6AD3016964}"/>
    <cellStyle name="Millares 7 2 4 2 2" xfId="2320" xr:uid="{CDF818A7-0203-4071-A5DC-E9DF02CDD0F5}"/>
    <cellStyle name="Millares 7 2 4 2 3" xfId="1562" xr:uid="{61717475-71C8-4083-8E3E-DDBE76A9E267}"/>
    <cellStyle name="Millares 7 2 4 3" xfId="2609" xr:uid="{52EA7ED3-9FEE-4053-9E78-20FA9540CD57}"/>
    <cellStyle name="Millares 7 2 4 4" xfId="1851" xr:uid="{DDBE5733-ADED-4D50-BEEF-942CBDF10757}"/>
    <cellStyle name="Millares 7 2 4 5" xfId="1093" xr:uid="{BAA962B4-8FFC-4B7D-80DC-E2862286A11D}"/>
    <cellStyle name="Millares 7 2 5" xfId="704" xr:uid="{B410905D-F14A-45E5-A329-75F25D5EA7A9}"/>
    <cellStyle name="Millares 7 2 5 2" xfId="2242" xr:uid="{D8546435-8E9A-4CE7-8772-B70491043837}"/>
    <cellStyle name="Millares 7 2 5 3" xfId="1484" xr:uid="{0C7285C3-BFEE-44F0-9064-D04AC9F7CBC2}"/>
    <cellStyle name="Millares 7 2 6" xfId="505" xr:uid="{E61CE28F-97C2-4FD0-90B2-B8455C55084F}"/>
    <cellStyle name="Millares 7 2 6 2" xfId="2043" xr:uid="{3DBED83A-45A6-4502-AA5F-94A3B5A2B22F}"/>
    <cellStyle name="Millares 7 2 6 3" xfId="1285" xr:uid="{0E951540-85E0-4523-877C-DB05655F6C67}"/>
    <cellStyle name="Millares 7 2 7" xfId="2513" xr:uid="{62F73C46-4FB9-4AAF-A61D-70EE0265493C}"/>
    <cellStyle name="Millares 7 2 8" xfId="1755" xr:uid="{60F9984B-3754-438E-83AE-684D860B08E6}"/>
    <cellStyle name="Millares 7 2 9" xfId="976" xr:uid="{B465FB6D-510F-498D-8CD3-0A6629EBE6AD}"/>
    <cellStyle name="Millares 7 3" xfId="228" xr:uid="{75FCA07B-CAA7-4485-A984-4149FCB93823}"/>
    <cellStyle name="Millares 7 3 2" xfId="428" xr:uid="{DFCF969C-4A6C-4098-BDE5-5A473F27EA76}"/>
    <cellStyle name="Millares 7 3 2 2" xfId="898" xr:uid="{661D6287-897F-4BBE-9A94-8118D255ACCE}"/>
    <cellStyle name="Millares 7 3 2 2 2" xfId="2435" xr:uid="{FD6F6062-4844-4874-ABA9-3F7628E1D5F6}"/>
    <cellStyle name="Millares 7 3 2 2 3" xfId="1677" xr:uid="{11C63A42-97C2-45A4-B89B-511B294F54A3}"/>
    <cellStyle name="Millares 7 3 2 3" xfId="621" xr:uid="{E248F380-D4F8-4296-B669-1E67F54F448D}"/>
    <cellStyle name="Millares 7 3 2 3 2" xfId="2159" xr:uid="{95297F72-8494-466F-B952-C29595193390}"/>
    <cellStyle name="Millares 7 3 2 3 3" xfId="1401" xr:uid="{FC3020D3-B9C7-4DC0-B06D-F45F623A31D0}"/>
    <cellStyle name="Millares 7 3 2 4" xfId="2724" xr:uid="{97DDB1C4-9A92-4D0F-A704-C50F2835F8D4}"/>
    <cellStyle name="Millares 7 3 2 5" xfId="1966" xr:uid="{243D7024-26B8-4ACD-B348-67C46C308793}"/>
    <cellStyle name="Millares 7 3 2 6" xfId="1208" xr:uid="{21D803D5-7E34-42DC-A54B-F881CB25B104}"/>
    <cellStyle name="Millares 7 3 3" xfId="327" xr:uid="{F2EDF3D3-7C0E-43A7-B82E-A6392FF8217E}"/>
    <cellStyle name="Millares 7 3 3 2" xfId="800" xr:uid="{82F8F144-086F-4ED9-9618-8BBAC9EDD833}"/>
    <cellStyle name="Millares 7 3 3 2 2" xfId="2338" xr:uid="{F18C1F96-D583-4769-A95D-78AC89EF2A50}"/>
    <cellStyle name="Millares 7 3 3 2 3" xfId="1580" xr:uid="{64BE5845-50D2-4761-BF36-17092242EF57}"/>
    <cellStyle name="Millares 7 3 3 3" xfId="2627" xr:uid="{EA985C2E-7978-45CA-9C20-F53CEA82F005}"/>
    <cellStyle name="Millares 7 3 3 4" xfId="1869" xr:uid="{09965749-C7B3-47E2-A695-8898BCEEA19A}"/>
    <cellStyle name="Millares 7 3 3 5" xfId="1111" xr:uid="{AC70911F-E057-4FC0-BBC1-D0C7D3684F48}"/>
    <cellStyle name="Millares 7 3 4" xfId="722" xr:uid="{786B1DB3-44A5-4BED-8CE4-26D6B185576A}"/>
    <cellStyle name="Millares 7 3 4 2" xfId="2260" xr:uid="{F633207B-D7B7-44E1-91A6-0540AB1CDD78}"/>
    <cellStyle name="Millares 7 3 4 3" xfId="1502" xr:uid="{61A9E8DA-F1C6-4389-9455-9AF990EDD51C}"/>
    <cellStyle name="Millares 7 3 5" xfId="523" xr:uid="{581A2DEA-7339-4887-930F-0A61A3726332}"/>
    <cellStyle name="Millares 7 3 5 2" xfId="2061" xr:uid="{4686C1D2-9E4D-42E0-91EE-3ED5480450A3}"/>
    <cellStyle name="Millares 7 3 5 3" xfId="1303" xr:uid="{F33CDAFF-D07C-4943-9809-E8FF2827806A}"/>
    <cellStyle name="Millares 7 3 6" xfId="2531" xr:uid="{54863836-F60F-400E-AD3F-F3AE1E0697E6}"/>
    <cellStyle name="Millares 7 3 7" xfId="1773" xr:uid="{2EA8D820-BDAE-4D31-B82D-FEF458877082}"/>
    <cellStyle name="Millares 7 3 8" xfId="1015" xr:uid="{2B17A2B3-8ACD-410E-B907-E864533E1436}"/>
    <cellStyle name="Millares 7 4" xfId="380" xr:uid="{8B2600F2-E548-44B2-9C77-9C952F2FE5A7}"/>
    <cellStyle name="Millares 7 4 2" xfId="850" xr:uid="{9A1C3CEC-C009-480E-A229-82FE792D6A99}"/>
    <cellStyle name="Millares 7 4 2 2" xfId="2387" xr:uid="{93155364-E566-49C0-B4D8-B495B1A6AEB4}"/>
    <cellStyle name="Millares 7 4 2 3" xfId="1629" xr:uid="{82BC5DD2-B3DA-4475-AD82-F95A13712462}"/>
    <cellStyle name="Millares 7 4 3" xfId="573" xr:uid="{4B883A4B-0819-42C9-B4AC-5C68B9B12663}"/>
    <cellStyle name="Millares 7 4 3 2" xfId="2111" xr:uid="{DF41BD44-31A4-4725-B2AD-36450A7CEAF9}"/>
    <cellStyle name="Millares 7 4 3 3" xfId="1353" xr:uid="{BB7DCCD1-DC33-4927-A4E5-07C7E0D40E4D}"/>
    <cellStyle name="Millares 7 4 4" xfId="2676" xr:uid="{B5DD68DB-BBF6-4D3E-9352-6F92E5114DC4}"/>
    <cellStyle name="Millares 7 4 5" xfId="1918" xr:uid="{5207974A-B2F7-4228-AA03-F3F9D3E31287}"/>
    <cellStyle name="Millares 7 4 6" xfId="1160" xr:uid="{7B3AB011-18E2-4D0D-8446-E7529D7E140E}"/>
    <cellStyle name="Millares 7 5" xfId="279" xr:uid="{6C9C0554-2918-4939-9B6D-6A43A0E57A9E}"/>
    <cellStyle name="Millares 7 5 2" xfId="676" xr:uid="{297308F3-643A-4D1A-AE6E-8D5CE93FB109}"/>
    <cellStyle name="Millares 7 5 2 2" xfId="2214" xr:uid="{CBDB2CCC-1A6F-4684-AF1B-A662D3AABAE7}"/>
    <cellStyle name="Millares 7 5 2 3" xfId="1456" xr:uid="{02E3182C-F4A5-4D24-95CB-C02DE842A01F}"/>
    <cellStyle name="Millares 7 5 3" xfId="2579" xr:uid="{B75C461D-718D-4C4E-811F-605C9F527193}"/>
    <cellStyle name="Millares 7 5 4" xfId="1821" xr:uid="{979CAA64-D0E9-4DD2-9937-C39C10A09167}"/>
    <cellStyle name="Millares 7 5 5" xfId="1063" xr:uid="{53E0A74B-5255-44B4-885B-96E65BDCEDF7}"/>
    <cellStyle name="Millares 7 6" xfId="475" xr:uid="{D1EA30AF-A016-49B2-8871-E3C9A992A5AE}"/>
    <cellStyle name="Millares 7 6 2" xfId="2013" xr:uid="{17EDD43D-6C06-4E38-948B-98D240B48F10}"/>
    <cellStyle name="Millares 7 6 3" xfId="1255" xr:uid="{7F53F046-C503-4A24-AF76-DCC45FC82F3A}"/>
    <cellStyle name="Millares 7 7" xfId="2483" xr:uid="{404EBA6D-572C-45F6-88CD-3CD469AAFFB8}"/>
    <cellStyle name="Millares 7 8" xfId="1725" xr:uid="{E4B305C4-8022-473E-9A9C-78E7490EBA0C}"/>
    <cellStyle name="Millares 7 9" xfId="946" xr:uid="{232614CD-4FFF-4028-AF4E-947ED15C8416}"/>
    <cellStyle name="Millares 8" xfId="110" xr:uid="{6BDA1CBB-2877-434E-9458-D14EAEF54F17}"/>
    <cellStyle name="Millares 9" xfId="134" xr:uid="{869A8EDC-50F7-46FB-83C7-C07FF83D1E7E}"/>
    <cellStyle name="Millares 9 2" xfId="244" xr:uid="{BED104E2-8696-4B08-A7E9-122BA92A04B5}"/>
    <cellStyle name="Millares 9 2 2" xfId="444" xr:uid="{65D3DB46-E62B-49B6-8635-DCF1622E6C3D}"/>
    <cellStyle name="Millares 9 2 2 2" xfId="914" xr:uid="{EEE4648F-4DE8-410A-AB23-AF86051E4BEC}"/>
    <cellStyle name="Millares 9 2 2 2 2" xfId="2451" xr:uid="{ECD8D45F-BA4D-4940-8E3C-C37ACB0D585F}"/>
    <cellStyle name="Millares 9 2 2 2 3" xfId="1693" xr:uid="{6E1B727B-E2F2-4CDF-A127-967B3EF955EA}"/>
    <cellStyle name="Millares 9 2 2 3" xfId="637" xr:uid="{EC05F888-57A1-4EBC-B824-0B831AC5B43F}"/>
    <cellStyle name="Millares 9 2 2 3 2" xfId="2175" xr:uid="{1995668D-CF9A-46CB-8F75-BF492B93D0D9}"/>
    <cellStyle name="Millares 9 2 2 3 3" xfId="1417" xr:uid="{27EC324C-891C-4607-B124-ACC539FEC9A8}"/>
    <cellStyle name="Millares 9 2 2 4" xfId="2740" xr:uid="{8A102BDC-9538-46EF-838B-F8FE9467CCE8}"/>
    <cellStyle name="Millares 9 2 2 5" xfId="1982" xr:uid="{BAD54DCB-9F46-4384-89FC-0238581649AD}"/>
    <cellStyle name="Millares 9 2 2 6" xfId="1224" xr:uid="{18E7E3AC-637A-4CFF-8322-8F3ACC69483E}"/>
    <cellStyle name="Millares 9 2 3" xfId="343" xr:uid="{6731CC3C-4325-47B4-A9CF-F0C00CA63CCF}"/>
    <cellStyle name="Millares 9 2 3 2" xfId="816" xr:uid="{2F4B21FA-BBC4-4FD2-9343-09504029BFFE}"/>
    <cellStyle name="Millares 9 2 3 2 2" xfId="2354" xr:uid="{3C2BBE8A-A3A9-47EF-B925-8C334607AF4B}"/>
    <cellStyle name="Millares 9 2 3 2 3" xfId="1596" xr:uid="{7A9DC325-C816-41E0-BE97-0E9639C32F79}"/>
    <cellStyle name="Millares 9 2 3 3" xfId="2643" xr:uid="{A59805E0-3E49-4EFB-A893-3C4A9633B569}"/>
    <cellStyle name="Millares 9 2 3 4" xfId="1885" xr:uid="{44E45D70-2A0B-4A73-8FC3-765BB0F7AFDA}"/>
    <cellStyle name="Millares 9 2 3 5" xfId="1127" xr:uid="{1B61F1B1-C538-4FA1-A8F0-2749C0E6D375}"/>
    <cellStyle name="Millares 9 2 4" xfId="738" xr:uid="{1E655B19-C07F-4EA5-98D8-6C6DCC9BDD10}"/>
    <cellStyle name="Millares 9 2 4 2" xfId="2276" xr:uid="{2ACE7CBD-0FF2-4607-8D2A-FD7B4F068070}"/>
    <cellStyle name="Millares 9 2 4 3" xfId="1518" xr:uid="{BC4F8E1E-0155-4D8B-B81F-6F275A9C21BC}"/>
    <cellStyle name="Millares 9 2 5" xfId="539" xr:uid="{48A83657-AAB6-4DD1-999F-FCEAC556F9C3}"/>
    <cellStyle name="Millares 9 2 5 2" xfId="2077" xr:uid="{32EF9ABD-6922-4891-88CD-EFBF36F9081E}"/>
    <cellStyle name="Millares 9 2 5 3" xfId="1319" xr:uid="{58FDAC5F-95A8-4CAF-8175-FA46ECCE39C4}"/>
    <cellStyle name="Millares 9 2 6" xfId="2547" xr:uid="{8A5DE778-CDEB-4EFA-8723-959B60CE0017}"/>
    <cellStyle name="Millares 9 2 7" xfId="1789" xr:uid="{E4A19C10-ECFC-4E68-B6DC-C5233F1F4653}"/>
    <cellStyle name="Millares 9 2 8" xfId="1031" xr:uid="{2FC82C73-4605-4C76-80C5-3E3AEB097AFB}"/>
    <cellStyle name="Millares 9 3" xfId="396" xr:uid="{F71EF7BE-7AF1-4CF8-8BBE-288FAC52458F}"/>
    <cellStyle name="Millares 9 3 2" xfId="866" xr:uid="{A5462B20-ED06-4717-AFA9-215DAEFC707E}"/>
    <cellStyle name="Millares 9 3 2 2" xfId="2403" xr:uid="{A80E1A9F-EA8A-4C71-9162-520C6C25515E}"/>
    <cellStyle name="Millares 9 3 2 3" xfId="1645" xr:uid="{C5CFC4A7-7905-4875-8C96-8E4CFE2F708A}"/>
    <cellStyle name="Millares 9 3 3" xfId="589" xr:uid="{40483EAA-41F6-4364-8147-E78D85028BB3}"/>
    <cellStyle name="Millares 9 3 3 2" xfId="2127" xr:uid="{5059DB7D-800F-4B1A-BBBE-649F3BA5E342}"/>
    <cellStyle name="Millares 9 3 3 3" xfId="1369" xr:uid="{A09805DB-5D7E-4AD9-8E79-B8A37AD9FCAC}"/>
    <cellStyle name="Millares 9 3 4" xfId="2692" xr:uid="{C2D8F803-5D26-41FF-915F-82B74BDB6B12}"/>
    <cellStyle name="Millares 9 3 5" xfId="1934" xr:uid="{60603B38-746F-46BE-961C-E4E2E33F57EC}"/>
    <cellStyle name="Millares 9 3 6" xfId="1176" xr:uid="{1F402B0D-7005-4381-8413-8F52C805FC6D}"/>
    <cellStyle name="Millares 9 4" xfId="295" xr:uid="{B7588C46-D801-4939-88C7-DF57340C1D20}"/>
    <cellStyle name="Millares 9 4 2" xfId="768" xr:uid="{22EC1A31-4A56-4155-BD86-F6A89A20A468}"/>
    <cellStyle name="Millares 9 4 2 2" xfId="2306" xr:uid="{A18E9C69-A801-460A-B593-D1111EDF7D58}"/>
    <cellStyle name="Millares 9 4 2 3" xfId="1548" xr:uid="{763BAF3A-F12E-4F5F-AAB3-EF47C927809B}"/>
    <cellStyle name="Millares 9 4 3" xfId="2595" xr:uid="{678FD29B-1D3D-4D42-950C-701F607727E5}"/>
    <cellStyle name="Millares 9 4 4" xfId="1837" xr:uid="{2CF9031E-1C9F-4E7B-9A94-D12F2AE289FC}"/>
    <cellStyle name="Millares 9 4 5" xfId="1079" xr:uid="{2513B1F0-80D4-4E98-849A-ECFB5021EBD8}"/>
    <cellStyle name="Millares 9 5" xfId="690" xr:uid="{47329877-0298-42AC-8862-9EF79C5F217C}"/>
    <cellStyle name="Millares 9 5 2" xfId="2228" xr:uid="{18DD78C5-B93B-4372-9BCC-0967AECB213B}"/>
    <cellStyle name="Millares 9 5 3" xfId="1470" xr:uid="{CEED2FCC-6B16-4734-8EBA-6E51D6B42311}"/>
    <cellStyle name="Millares 9 6" xfId="491" xr:uid="{9E0A6BFD-558C-4FF8-B629-4E7FB289084D}"/>
    <cellStyle name="Millares 9 6 2" xfId="2029" xr:uid="{9EAE625C-0281-4C89-ADC4-D6F5CE5166FB}"/>
    <cellStyle name="Millares 9 6 3" xfId="1271" xr:uid="{8C65709F-1D9D-4D04-966E-BA3F5365DFD4}"/>
    <cellStyle name="Millares 9 7" xfId="2499" xr:uid="{014E69FA-40BD-47ED-B645-6EBD82D2B455}"/>
    <cellStyle name="Millares 9 8" xfId="1741" xr:uid="{08A2D371-B98D-4383-82D8-026222B48ED9}"/>
    <cellStyle name="Millares 9 9" xfId="962" xr:uid="{A8F0288B-291D-4019-A4C9-CACFA2DA3805}"/>
    <cellStyle name="Neutral 2" xfId="74" xr:uid="{2142A321-5002-4FEE-89FF-442C6439F9D3}"/>
    <cellStyle name="Neutral 2 2" xfId="211" xr:uid="{4AD7DB0E-538C-4444-AEB1-A77BB7271A1F}"/>
    <cellStyle name="Neutral 2 3" xfId="157" xr:uid="{6842F2ED-1310-4715-BCED-EAAFE9226060}"/>
    <cellStyle name="Neutral 3" xfId="103" xr:uid="{4E2BA36C-2033-4B59-8C75-166CD4664ED4}"/>
    <cellStyle name="Neutral 4" xfId="197" xr:uid="{CBC9F513-E777-4B8D-B85C-3C89042DD3DE}"/>
    <cellStyle name="Neutral 5" xfId="49" xr:uid="{09F8A8DD-0EDF-4DA6-AD2E-84C20C4D3FDE}"/>
    <cellStyle name="Neutral 6" xfId="11" xr:uid="{BE3B56A8-5993-48AE-A46D-0C574781117E}"/>
    <cellStyle name="Normal" xfId="0" builtinId="0"/>
    <cellStyle name="Normal 10 2" xfId="65" xr:uid="{62944D5A-B44A-4986-BBA9-56DB0057BA26}"/>
    <cellStyle name="Normal 13" xfId="64" xr:uid="{521743A6-9686-4EF8-B9FE-7F85C4AC4DFF}"/>
    <cellStyle name="Normal 16" xfId="66" xr:uid="{D8A8F0F0-F7B6-48EF-9065-4FCFD898FD9F}"/>
    <cellStyle name="Normal 2" xfId="8" xr:uid="{86700584-736A-416D-A743-65714634F48D}"/>
    <cellStyle name="Normal 2 10" xfId="47" xr:uid="{D6D3B5C3-7E0E-4AD4-A591-AABB4F319B6B}"/>
    <cellStyle name="Normal 2 2" xfId="61" xr:uid="{0DC9966E-4A19-48DD-9C44-D91BAB3B943C}"/>
    <cellStyle name="Normal 2 2 2" xfId="208" xr:uid="{18163AE3-A816-4D8A-A691-A76521FBE813}"/>
    <cellStyle name="Normal 2 2 3" xfId="194" xr:uid="{14171CE1-9225-4B5F-ABFC-13984FD5D8B2}"/>
    <cellStyle name="Normal 2 3" xfId="70" xr:uid="{D4F83B85-BD68-4919-9057-82DEF453D345}"/>
    <cellStyle name="Normal 2 4" xfId="85" xr:uid="{A24940AF-F051-4E03-94BC-EB58523A81B4}"/>
    <cellStyle name="Normal 2 5" xfId="88" xr:uid="{DBF18ED5-E33B-438C-A5D2-E88DFD67ADD8}"/>
    <cellStyle name="Normal 2 6" xfId="113" xr:uid="{97B3EFDB-C728-4967-B87C-3FA97CC64A24}"/>
    <cellStyle name="Normal 2 7" xfId="206" xr:uid="{D14962F4-F99C-48DE-8FEE-9039C485C670}"/>
    <cellStyle name="Normal 2 8" xfId="59" xr:uid="{943D8E1D-A822-42BF-B756-626848DD39F2}"/>
    <cellStyle name="Normal 2 9" xfId="364" xr:uid="{ED76EABC-C871-4759-9358-96CC222B206A}"/>
    <cellStyle name="Normal 3" xfId="60" xr:uid="{87DEBC8B-02BF-437B-B2E9-474EE53DB9B0}"/>
    <cellStyle name="Normal 3 2" xfId="71" xr:uid="{6E478182-3B31-4616-8E46-3184AF268E63}"/>
    <cellStyle name="Normal 3 3" xfId="46" xr:uid="{0F2DBD72-BFA5-48B0-9480-C1D3CDE09FF0}"/>
    <cellStyle name="Normal 3 4" xfId="114" xr:uid="{ECD03BE6-A9C3-4E4E-9C2F-6EF5F9FF1FEB}"/>
    <cellStyle name="Normal 3 5" xfId="122" xr:uid="{CF30EED1-CF2F-4C39-9745-1720FB4D701C}"/>
    <cellStyle name="Normal 3 6" xfId="154" xr:uid="{F842BCB8-ADE5-4D3B-9D39-7155697AC794}"/>
    <cellStyle name="Normal 3 6 2" xfId="982" xr:uid="{5E9D2851-06B0-4A40-9E96-DFB64D2DE4BF}"/>
    <cellStyle name="Normal 3 7" xfId="207" xr:uid="{15803786-7767-4C50-8156-19ACA1ECF009}"/>
    <cellStyle name="Normal 3 8" xfId="265" xr:uid="{DF17D4FC-B20D-4EB3-AF28-A775934B9742}"/>
    <cellStyle name="Normal 3 9" xfId="367" xr:uid="{9CEE37CA-9A88-4FE6-BEA5-0EB3447EBFE1}"/>
    <cellStyle name="Normal 4" xfId="93" xr:uid="{84BC3843-272C-4A5C-BEB4-C9695E235148}"/>
    <cellStyle name="Normal 4 2" xfId="125" xr:uid="{2297CADE-9DED-4F4D-B853-A8BAAD9CCBD3}"/>
    <cellStyle name="Normal 4 3" xfId="225" xr:uid="{5D4B521A-5D7A-4756-BBA2-211B21D35E20}"/>
    <cellStyle name="Normal 4 4" xfId="195" xr:uid="{821289FA-530C-4F5F-A528-BF2207C18EF5}"/>
    <cellStyle name="Normal 5" xfId="92" xr:uid="{E1F7268A-DFBF-4087-91E2-7B36F0C9976C}"/>
    <cellStyle name="Normal 5 2" xfId="127" xr:uid="{63C2329F-247A-4A47-B6DC-3FB5CF8A648E}"/>
    <cellStyle name="Normal 6" xfId="128" xr:uid="{97552FB9-D031-4E1E-8E32-CC4918626F33}"/>
    <cellStyle name="Normal 7" xfId="129" xr:uid="{DED30E1E-6F66-4EFD-8836-49BA611856DF}"/>
    <cellStyle name="Normal 9 2" xfId="63" xr:uid="{214B0928-1F81-4828-90CB-DCD4BAD9E3E7}"/>
    <cellStyle name="Normal 9 3" xfId="123" xr:uid="{B5E8F22D-3B38-4429-B3E8-FCB105E911C9}"/>
    <cellStyle name="Notas" xfId="7" builtinId="10" customBuiltin="1"/>
    <cellStyle name="Notas 2" xfId="164" xr:uid="{7D6BF834-D1F2-43CE-AC4A-CCCA28B5553C}"/>
    <cellStyle name="Notas 2 2" xfId="983" xr:uid="{387A4157-FAE6-41A6-A78E-174A9FAD375A}"/>
    <cellStyle name="Porcentaje 2" xfId="94" xr:uid="{624BD5BC-0FBD-450F-B07E-BD3DCB1ABD2F}"/>
    <cellStyle name="Porcentaje 2 2" xfId="226" xr:uid="{6FBBC88A-C73C-41F9-9BFD-1DCE28FA965A}"/>
    <cellStyle name="Porcentaje 2 3" xfId="191" xr:uid="{0FEF2622-9475-4B53-9DCD-E01525E08EDC}"/>
    <cellStyle name="Porcentaje 2 3 2" xfId="1002" xr:uid="{57095AAC-03AA-44E0-A3A4-09F5CD4A3174}"/>
    <cellStyle name="Porcentaje 2 4" xfId="267" xr:uid="{509A16EB-F152-4772-BB51-D0CEF5C4F13E}"/>
    <cellStyle name="Salida 2" xfId="159" xr:uid="{4010B6B9-4988-482D-B814-74FCC72014A0}"/>
    <cellStyle name="Salida 3" xfId="13" xr:uid="{567A954B-D7BD-4B5A-8960-27ABBFFA1AA5}"/>
    <cellStyle name="Texto de advertencia 2" xfId="163" xr:uid="{085C6EB8-4B4E-4E0A-998E-F29C6D0E23C7}"/>
    <cellStyle name="Texto de advertencia 3" xfId="17" xr:uid="{A4A7D40F-6FEA-4FA7-9C52-86C44321E526}"/>
    <cellStyle name="Texto explicativo 2" xfId="165" xr:uid="{97D2B531-A628-4CE2-A526-8E5FAF4E3D5D}"/>
    <cellStyle name="Texto explicativo 3" xfId="18" xr:uid="{060393BD-7C2E-4A31-9D82-7CAC13A40CCA}"/>
    <cellStyle name="Título" xfId="2" builtinId="15" customBuiltin="1"/>
    <cellStyle name="Título 2" xfId="4" builtinId="17" customBuiltin="1"/>
    <cellStyle name="Título 3" xfId="5" builtinId="18" customBuiltin="1"/>
    <cellStyle name="Título 4" xfId="73" xr:uid="{4C865C5C-47D4-4336-8E74-285046853AB5}"/>
    <cellStyle name="Título 5" xfId="102" xr:uid="{981187FA-B848-44EC-9C39-BC9CDFBEC8F9}"/>
    <cellStyle name="Título 6" xfId="196" xr:uid="{785290D2-C77C-41B4-8B58-0673433F804A}"/>
    <cellStyle name="Título 7" xfId="48" xr:uid="{15572F2F-9A64-4ADE-AE75-00C4F9765BA5}"/>
    <cellStyle name="Total 2" xfId="166" xr:uid="{164B98C2-70C4-477F-B05E-A032B299FD53}"/>
    <cellStyle name="Total 3" xfId="19" xr:uid="{BE866F33-55CD-45C7-B503-55A121269F09}"/>
  </cellStyles>
  <dxfs count="198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ianfranco.castagnola" TargetMode="External"/><Relationship Id="rId21" Type="http://schemas.openxmlformats.org/officeDocument/2006/relationships/hyperlink" Target="https://www.facebook.com/walter.prammer" TargetMode="External"/><Relationship Id="rId42" Type="http://schemas.openxmlformats.org/officeDocument/2006/relationships/hyperlink" Target="https://www.facebook.com/joseantonio.baertlmontori" TargetMode="External"/><Relationship Id="rId63" Type="http://schemas.openxmlformats.org/officeDocument/2006/relationships/hyperlink" Target="https://www.facebook.com/Mozinmavila" TargetMode="External"/><Relationship Id="rId84" Type="http://schemas.openxmlformats.org/officeDocument/2006/relationships/hyperlink" Target="https://www.facebook.com/elio.crocco.9" TargetMode="External"/><Relationship Id="rId138" Type="http://schemas.openxmlformats.org/officeDocument/2006/relationships/hyperlink" Target="https://www.facebook.com/willy.tirado.96" TargetMode="External"/><Relationship Id="rId159" Type="http://schemas.openxmlformats.org/officeDocument/2006/relationships/hyperlink" Target="https://www.facebook.com/jorge.rehder" TargetMode="External"/><Relationship Id="rId170" Type="http://schemas.openxmlformats.org/officeDocument/2006/relationships/hyperlink" Target="https://www.facebook.com/jorgeluis.cubahidalgo" TargetMode="External"/><Relationship Id="rId191" Type="http://schemas.openxmlformats.org/officeDocument/2006/relationships/hyperlink" Target="https://www.facebook.com/vera.chlimper" TargetMode="External"/><Relationship Id="rId205" Type="http://schemas.openxmlformats.org/officeDocument/2006/relationships/hyperlink" Target="https://www.facebook.com/Irene.Czermak" TargetMode="External"/><Relationship Id="rId107" Type="http://schemas.openxmlformats.org/officeDocument/2006/relationships/hyperlink" Target="https://www.facebook.com/hdezela" TargetMode="External"/><Relationship Id="rId11" Type="http://schemas.openxmlformats.org/officeDocument/2006/relationships/hyperlink" Target="https://www.facebook.com/santiago.casaretto?ref=br_rs" TargetMode="External"/><Relationship Id="rId32" Type="http://schemas.openxmlformats.org/officeDocument/2006/relationships/hyperlink" Target="https://www.facebook.com/bruno.ascenzo.75" TargetMode="External"/><Relationship Id="rId53" Type="http://schemas.openxmlformats.org/officeDocument/2006/relationships/hyperlink" Target="https://www.facebook.com/srocaser" TargetMode="External"/><Relationship Id="rId74" Type="http://schemas.openxmlformats.org/officeDocument/2006/relationships/hyperlink" Target="https://www.facebook.com/profile.php?id=100006074959457" TargetMode="External"/><Relationship Id="rId128" Type="http://schemas.openxmlformats.org/officeDocument/2006/relationships/hyperlink" Target="https://www.facebook.com/cristobal.galjufnieto" TargetMode="External"/><Relationship Id="rId149" Type="http://schemas.openxmlformats.org/officeDocument/2006/relationships/hyperlink" Target="https://www.facebook.com/luismiguel.chocanopita" TargetMode="External"/><Relationship Id="rId5" Type="http://schemas.openxmlformats.org/officeDocument/2006/relationships/hyperlink" Target="https://www.facebook.com/gerardo.delapiedra" TargetMode="External"/><Relationship Id="rId95" Type="http://schemas.openxmlformats.org/officeDocument/2006/relationships/hyperlink" Target="https://www.facebook.com/jesus.vilcamasias.3" TargetMode="External"/><Relationship Id="rId160" Type="http://schemas.openxmlformats.org/officeDocument/2006/relationships/hyperlink" Target="https://www.facebook.com/jaime.reusche.31" TargetMode="External"/><Relationship Id="rId181" Type="http://schemas.openxmlformats.org/officeDocument/2006/relationships/hyperlink" Target="https://www.facebook.com/nathaly.camperolonga" TargetMode="External"/><Relationship Id="rId216" Type="http://schemas.openxmlformats.org/officeDocument/2006/relationships/hyperlink" Target="https://www.facebook.com/giuseppe.bertolero" TargetMode="External"/><Relationship Id="rId22" Type="http://schemas.openxmlformats.org/officeDocument/2006/relationships/hyperlink" Target="https://www.facebook.com/alfredo.ferreyros" TargetMode="External"/><Relationship Id="rId43" Type="http://schemas.openxmlformats.org/officeDocument/2006/relationships/hyperlink" Target="https://www.facebook.com/diego.haltenhof" TargetMode="External"/><Relationship Id="rId64" Type="http://schemas.openxmlformats.org/officeDocument/2006/relationships/hyperlink" Target="https://www.facebook.com/profile.php?id=1306164509" TargetMode="External"/><Relationship Id="rId118" Type="http://schemas.openxmlformats.org/officeDocument/2006/relationships/hyperlink" Target="https://www.facebook.com/carlos.byrnesantamaria" TargetMode="External"/><Relationship Id="rId139" Type="http://schemas.openxmlformats.org/officeDocument/2006/relationships/hyperlink" Target="https://www.facebook.com/gunther.vollmers" TargetMode="External"/><Relationship Id="rId85" Type="http://schemas.openxmlformats.org/officeDocument/2006/relationships/hyperlink" Target="https://www.facebook.com/gisela.bittrich" TargetMode="External"/><Relationship Id="rId150" Type="http://schemas.openxmlformats.org/officeDocument/2006/relationships/hyperlink" Target="https://www.facebook.com/rodolfo.trelles" TargetMode="External"/><Relationship Id="rId171" Type="http://schemas.openxmlformats.org/officeDocument/2006/relationships/hyperlink" Target="https://www.facebook.com/maria.t.normand" TargetMode="External"/><Relationship Id="rId192" Type="http://schemas.openxmlformats.org/officeDocument/2006/relationships/hyperlink" Target="https://www.facebook.com/josesamanez22" TargetMode="External"/><Relationship Id="rId206" Type="http://schemas.openxmlformats.org/officeDocument/2006/relationships/hyperlink" Target="https://www.facebook.com/jose.antoniocanseco.71" TargetMode="External"/><Relationship Id="rId12" Type="http://schemas.openxmlformats.org/officeDocument/2006/relationships/hyperlink" Target="https://www.facebook.com/victor.arpasi.1" TargetMode="External"/><Relationship Id="rId33" Type="http://schemas.openxmlformats.org/officeDocument/2006/relationships/hyperlink" Target="https://www.facebook.com/alfonso.delosheros.12?ref=br_rs" TargetMode="External"/><Relationship Id="rId108" Type="http://schemas.openxmlformats.org/officeDocument/2006/relationships/hyperlink" Target="https://www.facebook.com/chinahortensia" TargetMode="External"/><Relationship Id="rId129" Type="http://schemas.openxmlformats.org/officeDocument/2006/relationships/hyperlink" Target="https://www.facebook.com/enrique.miyasato.1" TargetMode="External"/><Relationship Id="rId54" Type="http://schemas.openxmlformats.org/officeDocument/2006/relationships/hyperlink" Target="https://www.facebook.com/juliocarlos.masiasromero" TargetMode="External"/><Relationship Id="rId75" Type="http://schemas.openxmlformats.org/officeDocument/2006/relationships/hyperlink" Target="https://www.facebook.com/profile.php?id=100010550582563" TargetMode="External"/><Relationship Id="rId96" Type="http://schemas.openxmlformats.org/officeDocument/2006/relationships/hyperlink" Target="https://www.facebook.com/juancarlosvallejoblanco" TargetMode="External"/><Relationship Id="rId140" Type="http://schemas.openxmlformats.org/officeDocument/2006/relationships/hyperlink" Target="https://www.facebook.com/enrique.bozabarrios" TargetMode="External"/><Relationship Id="rId161" Type="http://schemas.openxmlformats.org/officeDocument/2006/relationships/hyperlink" Target="https://www.facebook.com/mario.suito.75" TargetMode="External"/><Relationship Id="rId182" Type="http://schemas.openxmlformats.org/officeDocument/2006/relationships/hyperlink" Target="https://www.facebook.com/jorge.thornberry.98" TargetMode="External"/><Relationship Id="rId217" Type="http://schemas.openxmlformats.org/officeDocument/2006/relationships/hyperlink" Target="https://www.facebook.com/riccardo.trovarelli.3" TargetMode="External"/><Relationship Id="rId6" Type="http://schemas.openxmlformats.org/officeDocument/2006/relationships/hyperlink" Target="https://www.facebook.com/felipe.morris" TargetMode="External"/><Relationship Id="rId23" Type="http://schemas.openxmlformats.org/officeDocument/2006/relationships/hyperlink" Target="https://www.facebook.com/fiorellalari" TargetMode="External"/><Relationship Id="rId119" Type="http://schemas.openxmlformats.org/officeDocument/2006/relationships/hyperlink" Target="https://www.facebook.com/MariaPaz.RuilobaRossel" TargetMode="External"/><Relationship Id="rId44" Type="http://schemas.openxmlformats.org/officeDocument/2006/relationships/hyperlink" Target="https://www.facebook.com/idelapiedra1" TargetMode="External"/><Relationship Id="rId65" Type="http://schemas.openxmlformats.org/officeDocument/2006/relationships/hyperlink" Target="https://www.facebook.com/guillermo.lombardic" TargetMode="External"/><Relationship Id="rId86" Type="http://schemas.openxmlformats.org/officeDocument/2006/relationships/hyperlink" Target="https://www.facebook.com/hugo.marroquin.779205" TargetMode="External"/><Relationship Id="rId130" Type="http://schemas.openxmlformats.org/officeDocument/2006/relationships/hyperlink" Target="https://www.facebook.com/grimaldo.delsolarcortez" TargetMode="External"/><Relationship Id="rId151" Type="http://schemas.openxmlformats.org/officeDocument/2006/relationships/hyperlink" Target="https://www.facebook.com/profile.php?id=100017077237915" TargetMode="External"/><Relationship Id="rId172" Type="http://schemas.openxmlformats.org/officeDocument/2006/relationships/hyperlink" Target="https://www.facebook.com/enrique.normand.1" TargetMode="External"/><Relationship Id="rId193" Type="http://schemas.openxmlformats.org/officeDocument/2006/relationships/hyperlink" Target="https://www.facebook.com/profile.php?id=100008111496871" TargetMode="External"/><Relationship Id="rId207" Type="http://schemas.openxmlformats.org/officeDocument/2006/relationships/hyperlink" Target="https://www.facebook.com/fernando.cermak" TargetMode="External"/><Relationship Id="rId13" Type="http://schemas.openxmlformats.org/officeDocument/2006/relationships/hyperlink" Target="https://www.facebook.com/JCblanco82" TargetMode="External"/><Relationship Id="rId109" Type="http://schemas.openxmlformats.org/officeDocument/2006/relationships/hyperlink" Target="https://www.facebook.com/arnaldo.demarzi.7" TargetMode="External"/><Relationship Id="rId34" Type="http://schemas.openxmlformats.org/officeDocument/2006/relationships/hyperlink" Target="https://www.facebook.com/konrad.linder.39" TargetMode="External"/><Relationship Id="rId55" Type="http://schemas.openxmlformats.org/officeDocument/2006/relationships/hyperlink" Target="https://www.facebook.com/jaime.p.febres" TargetMode="External"/><Relationship Id="rId76" Type="http://schemas.openxmlformats.org/officeDocument/2006/relationships/hyperlink" Target="https://www.facebook.com/pablo.zimmermann.56" TargetMode="External"/><Relationship Id="rId97" Type="http://schemas.openxmlformats.org/officeDocument/2006/relationships/hyperlink" Target="https://www.facebook.com/eduardo.cappelleti" TargetMode="External"/><Relationship Id="rId120" Type="http://schemas.openxmlformats.org/officeDocument/2006/relationships/hyperlink" Target="https://www.facebook.com/carmen.graham.338" TargetMode="External"/><Relationship Id="rId141" Type="http://schemas.openxmlformats.org/officeDocument/2006/relationships/hyperlink" Target="https://www.facebook.com/italo.marsano.5" TargetMode="External"/><Relationship Id="rId7" Type="http://schemas.openxmlformats.org/officeDocument/2006/relationships/hyperlink" Target="https://www.facebook.com/eqch123?ref=br_rs" TargetMode="External"/><Relationship Id="rId162" Type="http://schemas.openxmlformats.org/officeDocument/2006/relationships/hyperlink" Target="https://www.facebook.com/juanleonardo.guerra" TargetMode="External"/><Relationship Id="rId183" Type="http://schemas.openxmlformats.org/officeDocument/2006/relationships/hyperlink" Target="https://www.facebook.com/jaime.neumann.31" TargetMode="External"/><Relationship Id="rId218" Type="http://schemas.openxmlformats.org/officeDocument/2006/relationships/hyperlink" Target="https://www.facebook.com/gonzalo.a.delvillar" TargetMode="External"/><Relationship Id="rId24" Type="http://schemas.openxmlformats.org/officeDocument/2006/relationships/hyperlink" Target="https://www.facebook.com/profile.php?id=100029876510300" TargetMode="External"/><Relationship Id="rId45" Type="http://schemas.openxmlformats.org/officeDocument/2006/relationships/hyperlink" Target="https://www.facebook.com/sonia.rizopatronleguia" TargetMode="External"/><Relationship Id="rId66" Type="http://schemas.openxmlformats.org/officeDocument/2006/relationships/hyperlink" Target="https://www.facebook.com/ingrid.stange.7" TargetMode="External"/><Relationship Id="rId87" Type="http://schemas.openxmlformats.org/officeDocument/2006/relationships/hyperlink" Target="https://www.facebook.com/victor.lunavictoria" TargetMode="External"/><Relationship Id="rId110" Type="http://schemas.openxmlformats.org/officeDocument/2006/relationships/hyperlink" Target="https://www.facebook.com/guido.parodi.56" TargetMode="External"/><Relationship Id="rId131" Type="http://schemas.openxmlformats.org/officeDocument/2006/relationships/hyperlink" Target="https://www.facebook.com/mirian.sumarkalinowski" TargetMode="External"/><Relationship Id="rId152" Type="http://schemas.openxmlformats.org/officeDocument/2006/relationships/hyperlink" Target="https://www.facebook.com/profile.php?id=778910360" TargetMode="External"/><Relationship Id="rId173" Type="http://schemas.openxmlformats.org/officeDocument/2006/relationships/hyperlink" Target="https://www.facebook.com/esperanza.badenes" TargetMode="External"/><Relationship Id="rId194" Type="http://schemas.openxmlformats.org/officeDocument/2006/relationships/hyperlink" Target="https://www.facebook.com/alfonsodela" TargetMode="External"/><Relationship Id="rId208" Type="http://schemas.openxmlformats.org/officeDocument/2006/relationships/hyperlink" Target="https://www.facebook.com/pierluigi.pierinelli" TargetMode="External"/><Relationship Id="rId14" Type="http://schemas.openxmlformats.org/officeDocument/2006/relationships/hyperlink" Target="https://www.facebook.com/hector.caram.54" TargetMode="External"/><Relationship Id="rId35" Type="http://schemas.openxmlformats.org/officeDocument/2006/relationships/hyperlink" Target="https://www.facebook.com/daniela.camaiora" TargetMode="External"/><Relationship Id="rId56" Type="http://schemas.openxmlformats.org/officeDocument/2006/relationships/hyperlink" Target="https://www.facebook.com/patricia.f.debrou" TargetMode="External"/><Relationship Id="rId77" Type="http://schemas.openxmlformats.org/officeDocument/2006/relationships/hyperlink" Target="https://www.facebook.com/franko.galjuf" TargetMode="External"/><Relationship Id="rId100" Type="http://schemas.openxmlformats.org/officeDocument/2006/relationships/hyperlink" Target="https://www.facebook.com/luisfecastellanos" TargetMode="External"/><Relationship Id="rId8" Type="http://schemas.openxmlformats.org/officeDocument/2006/relationships/hyperlink" Target="https://www.facebook.com/jaime.pardo.507?ref=br_rs" TargetMode="External"/><Relationship Id="rId51" Type="http://schemas.openxmlformats.org/officeDocument/2006/relationships/hyperlink" Target="https://www.facebook.com/nelly.okuyama" TargetMode="External"/><Relationship Id="rId72" Type="http://schemas.openxmlformats.org/officeDocument/2006/relationships/hyperlink" Target="https://www.facebook.com/profile.php?id=100010080939676" TargetMode="External"/><Relationship Id="rId93" Type="http://schemas.openxmlformats.org/officeDocument/2006/relationships/hyperlink" Target="https://www.facebook.com/alicia.bogdanovich" TargetMode="External"/><Relationship Id="rId98" Type="http://schemas.openxmlformats.org/officeDocument/2006/relationships/hyperlink" Target="https://www.facebook.com/juanjose.reusche" TargetMode="External"/><Relationship Id="rId121" Type="http://schemas.openxmlformats.org/officeDocument/2006/relationships/hyperlink" Target="https://www.facebook.com/susanamejiaporturas" TargetMode="External"/><Relationship Id="rId142" Type="http://schemas.openxmlformats.org/officeDocument/2006/relationships/hyperlink" Target="https://www.facebook.com/nicolas.kajatt" TargetMode="External"/><Relationship Id="rId163" Type="http://schemas.openxmlformats.org/officeDocument/2006/relationships/hyperlink" Target="https://www.facebook.com/orocia.minetti" TargetMode="External"/><Relationship Id="rId184" Type="http://schemas.openxmlformats.org/officeDocument/2006/relationships/hyperlink" Target="https://www.facebook.com/mariana.pinillos.5" TargetMode="External"/><Relationship Id="rId189" Type="http://schemas.openxmlformats.org/officeDocument/2006/relationships/hyperlink" Target="https://www.facebook.com/carlos.reusche.1" TargetMode="External"/><Relationship Id="rId219" Type="http://schemas.openxmlformats.org/officeDocument/2006/relationships/hyperlink" Target="https://www.facebook.com/juanalejandro.farahgiha" TargetMode="External"/><Relationship Id="rId3" Type="http://schemas.openxmlformats.org/officeDocument/2006/relationships/hyperlink" Target="https://www.facebook.com/jorge.gallocalvo?ref=br_rs" TargetMode="External"/><Relationship Id="rId214" Type="http://schemas.openxmlformats.org/officeDocument/2006/relationships/hyperlink" Target="https://www.facebook.com/allanroberto.vizcarramayorga.9" TargetMode="External"/><Relationship Id="rId25" Type="http://schemas.openxmlformats.org/officeDocument/2006/relationships/hyperlink" Target="https://www.facebook.com/lfbellido" TargetMode="External"/><Relationship Id="rId46" Type="http://schemas.openxmlformats.org/officeDocument/2006/relationships/hyperlink" Target="https://www.facebook.com/francisco.barua.56" TargetMode="External"/><Relationship Id="rId67" Type="http://schemas.openxmlformats.org/officeDocument/2006/relationships/hyperlink" Target="https://www.facebook.com/felipe.barreda.5" TargetMode="External"/><Relationship Id="rId116" Type="http://schemas.openxmlformats.org/officeDocument/2006/relationships/hyperlink" Target="https://www.facebook.com/profile.php?id=100011411501748" TargetMode="External"/><Relationship Id="rId137" Type="http://schemas.openxmlformats.org/officeDocument/2006/relationships/hyperlink" Target="https://www.facebook.com/esther.rey.3" TargetMode="External"/><Relationship Id="rId158" Type="http://schemas.openxmlformats.org/officeDocument/2006/relationships/hyperlink" Target="https://www.facebook.com/profile.php?id=100011421501665" TargetMode="External"/><Relationship Id="rId20" Type="http://schemas.openxmlformats.org/officeDocument/2006/relationships/hyperlink" Target="https://www.facebook.com/renato.riva.524" TargetMode="External"/><Relationship Id="rId41" Type="http://schemas.openxmlformats.org/officeDocument/2006/relationships/hyperlink" Target="https://www.facebook.com/patriciapinillosc" TargetMode="External"/><Relationship Id="rId62" Type="http://schemas.openxmlformats.org/officeDocument/2006/relationships/hyperlink" Target="https://www.facebook.com/dionelvelasquez" TargetMode="External"/><Relationship Id="rId83" Type="http://schemas.openxmlformats.org/officeDocument/2006/relationships/hyperlink" Target="https://www.facebook.com/luisalfredo.malatestaanderson" TargetMode="External"/><Relationship Id="rId88" Type="http://schemas.openxmlformats.org/officeDocument/2006/relationships/hyperlink" Target="https://www.facebook.com/PiolinRL" TargetMode="External"/><Relationship Id="rId111" Type="http://schemas.openxmlformats.org/officeDocument/2006/relationships/hyperlink" Target="https://www.facebook.com/martin.vidou" TargetMode="External"/><Relationship Id="rId132" Type="http://schemas.openxmlformats.org/officeDocument/2006/relationships/hyperlink" Target="https://www.facebook.com/renzo.lari" TargetMode="External"/><Relationship Id="rId153" Type="http://schemas.openxmlformats.org/officeDocument/2006/relationships/hyperlink" Target="https://www.facebook.com/luis.estradaperalta" TargetMode="External"/><Relationship Id="rId174" Type="http://schemas.openxmlformats.org/officeDocument/2006/relationships/hyperlink" Target="https://www.facebook.com/cgarciamiro" TargetMode="External"/><Relationship Id="rId179" Type="http://schemas.openxmlformats.org/officeDocument/2006/relationships/hyperlink" Target="https://www.facebook.com/Enrique.J.Campero" TargetMode="External"/><Relationship Id="rId195" Type="http://schemas.openxmlformats.org/officeDocument/2006/relationships/hyperlink" Target="https://www.facebook.com/mlgazmuri" TargetMode="External"/><Relationship Id="rId209" Type="http://schemas.openxmlformats.org/officeDocument/2006/relationships/hyperlink" Target="https://www.facebook.com/luchohb" TargetMode="External"/><Relationship Id="rId190" Type="http://schemas.openxmlformats.org/officeDocument/2006/relationships/hyperlink" Target="https://www.facebook.com/sandra.stoessel.7" TargetMode="External"/><Relationship Id="rId204" Type="http://schemas.openxmlformats.org/officeDocument/2006/relationships/hyperlink" Target="https://www.facebook.com/dora.bazdira" TargetMode="External"/><Relationship Id="rId220" Type="http://schemas.openxmlformats.org/officeDocument/2006/relationships/hyperlink" Target="https://www.facebook.com/profile.php?id=100001816426911" TargetMode="External"/><Relationship Id="rId15" Type="http://schemas.openxmlformats.org/officeDocument/2006/relationships/hyperlink" Target="https://www.facebook.com/eduardo.solano.374" TargetMode="External"/><Relationship Id="rId36" Type="http://schemas.openxmlformats.org/officeDocument/2006/relationships/hyperlink" Target="https://www.facebook.com/profile.php?id=649943181&amp;lst=1312390584%3A649943181%3A1589757345&amp;sk=timeline" TargetMode="External"/><Relationship Id="rId57" Type="http://schemas.openxmlformats.org/officeDocument/2006/relationships/hyperlink" Target="https://www.facebook.com/emilio.majluf" TargetMode="External"/><Relationship Id="rId106" Type="http://schemas.openxmlformats.org/officeDocument/2006/relationships/hyperlink" Target="https://www.facebook.com/profile.php?id=100010907310822" TargetMode="External"/><Relationship Id="rId127" Type="http://schemas.openxmlformats.org/officeDocument/2006/relationships/hyperlink" Target="https://www.facebook.com/alberto.castillocollazos" TargetMode="External"/><Relationship Id="rId10" Type="http://schemas.openxmlformats.org/officeDocument/2006/relationships/hyperlink" Target="https://www.facebook.com/genesisne16" TargetMode="External"/><Relationship Id="rId31" Type="http://schemas.openxmlformats.org/officeDocument/2006/relationships/hyperlink" Target="https://www.facebook.com/richardcuster1" TargetMode="External"/><Relationship Id="rId52" Type="http://schemas.openxmlformats.org/officeDocument/2006/relationships/hyperlink" Target="https://www.facebook.com/annalyda.gerbolini" TargetMode="External"/><Relationship Id="rId73" Type="http://schemas.openxmlformats.org/officeDocument/2006/relationships/hyperlink" Target="https://www.facebook.com/enrico.publio" TargetMode="External"/><Relationship Id="rId78" Type="http://schemas.openxmlformats.org/officeDocument/2006/relationships/hyperlink" Target="https://www.facebook.com/gustavo.lari" TargetMode="External"/><Relationship Id="rId94" Type="http://schemas.openxmlformats.org/officeDocument/2006/relationships/hyperlink" Target="https://www.facebook.com/maximiliano.alfaro.5" TargetMode="External"/><Relationship Id="rId99" Type="http://schemas.openxmlformats.org/officeDocument/2006/relationships/hyperlink" Target="https://www.facebook.com/zoilagabriela.verasteguicalderon" TargetMode="External"/><Relationship Id="rId101" Type="http://schemas.openxmlformats.org/officeDocument/2006/relationships/hyperlink" Target="https://www.facebook.com/profile.php?id=100048799156249" TargetMode="External"/><Relationship Id="rId122" Type="http://schemas.openxmlformats.org/officeDocument/2006/relationships/hyperlink" Target="https://www.facebook.com/elisabeth.strobachdepittaluga" TargetMode="External"/><Relationship Id="rId143" Type="http://schemas.openxmlformats.org/officeDocument/2006/relationships/hyperlink" Target="https://www.facebook.com/belisario.rosas" TargetMode="External"/><Relationship Id="rId148" Type="http://schemas.openxmlformats.org/officeDocument/2006/relationships/hyperlink" Target="https://www.facebook.com/alberto.oyaguebaertl" TargetMode="External"/><Relationship Id="rId164" Type="http://schemas.openxmlformats.org/officeDocument/2006/relationships/hyperlink" Target="https://www.facebook.com/ilse.rehder.3" TargetMode="External"/><Relationship Id="rId169" Type="http://schemas.openxmlformats.org/officeDocument/2006/relationships/hyperlink" Target="https://www.facebook.com/eduardo.reusche" TargetMode="External"/><Relationship Id="rId185" Type="http://schemas.openxmlformats.org/officeDocument/2006/relationships/hyperlink" Target="https://www.facebook.com/david.efekalin" TargetMode="External"/><Relationship Id="rId4" Type="http://schemas.openxmlformats.org/officeDocument/2006/relationships/hyperlink" Target="https://www.facebook.com/mariabeatriz.normandsparks" TargetMode="External"/><Relationship Id="rId9" Type="http://schemas.openxmlformats.org/officeDocument/2006/relationships/hyperlink" Target="https://www.facebook.com/cesar.martinellifreundt" TargetMode="External"/><Relationship Id="rId180" Type="http://schemas.openxmlformats.org/officeDocument/2006/relationships/hyperlink" Target="https://www.facebook.com/gerwerpm14" TargetMode="External"/><Relationship Id="rId210" Type="http://schemas.openxmlformats.org/officeDocument/2006/relationships/hyperlink" Target="https://www.facebook.com/tambo1681/" TargetMode="External"/><Relationship Id="rId215" Type="http://schemas.openxmlformats.org/officeDocument/2006/relationships/hyperlink" Target="https://www.facebook.com/miguel.uccelli" TargetMode="External"/><Relationship Id="rId26" Type="http://schemas.openxmlformats.org/officeDocument/2006/relationships/hyperlink" Target="https://www.facebook.com/buserollin" TargetMode="External"/><Relationship Id="rId47" Type="http://schemas.openxmlformats.org/officeDocument/2006/relationships/hyperlink" Target="https://www.facebook.com/fernando.caillaux.1" TargetMode="External"/><Relationship Id="rId68" Type="http://schemas.openxmlformats.org/officeDocument/2006/relationships/hyperlink" Target="https://www.facebook.com/silvia.mihovilovich" TargetMode="External"/><Relationship Id="rId89" Type="http://schemas.openxmlformats.org/officeDocument/2006/relationships/hyperlink" Target="https://www.facebook.com/luis.carrascosaldarriaga" TargetMode="External"/><Relationship Id="rId112" Type="http://schemas.openxmlformats.org/officeDocument/2006/relationships/hyperlink" Target="https://www.facebook.com/rubinim" TargetMode="External"/><Relationship Id="rId133" Type="http://schemas.openxmlformats.org/officeDocument/2006/relationships/hyperlink" Target="https://www.facebook.com/jose.valderrama.33633344" TargetMode="External"/><Relationship Id="rId154" Type="http://schemas.openxmlformats.org/officeDocument/2006/relationships/hyperlink" Target="https://www.facebook.com/gittyfdg" TargetMode="External"/><Relationship Id="rId175" Type="http://schemas.openxmlformats.org/officeDocument/2006/relationships/hyperlink" Target="https://www.facebook.com/manuel.villaran" TargetMode="External"/><Relationship Id="rId196" Type="http://schemas.openxmlformats.org/officeDocument/2006/relationships/hyperlink" Target="https://www.facebook.com/ernestocortesrubio" TargetMode="External"/><Relationship Id="rId200" Type="http://schemas.openxmlformats.org/officeDocument/2006/relationships/hyperlink" Target="https://www.facebook.com/italo.pierinelli" TargetMode="External"/><Relationship Id="rId16" Type="http://schemas.openxmlformats.org/officeDocument/2006/relationships/hyperlink" Target="https://www.facebook.com/rafael.marroquinmartinez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gianangelo.nava?ref=br_rs" TargetMode="External"/><Relationship Id="rId58" Type="http://schemas.openxmlformats.org/officeDocument/2006/relationships/hyperlink" Target="https://www.facebook.com/profile.php?id=100007609397992" TargetMode="External"/><Relationship Id="rId79" Type="http://schemas.openxmlformats.org/officeDocument/2006/relationships/hyperlink" Target="https://www.facebook.com/jaime.mirandasousa" TargetMode="External"/><Relationship Id="rId102" Type="http://schemas.openxmlformats.org/officeDocument/2006/relationships/hyperlink" Target="https://www.facebook.com/diego.lazarte.376" TargetMode="External"/><Relationship Id="rId123" Type="http://schemas.openxmlformats.org/officeDocument/2006/relationships/hyperlink" Target="https://www.facebook.com/alida.barclay" TargetMode="External"/><Relationship Id="rId144" Type="http://schemas.openxmlformats.org/officeDocument/2006/relationships/hyperlink" Target="https://www.facebook.com/rfuentevg" TargetMode="External"/><Relationship Id="rId90" Type="http://schemas.openxmlformats.org/officeDocument/2006/relationships/hyperlink" Target="https://www.facebook.com/isac.burstein" TargetMode="External"/><Relationship Id="rId165" Type="http://schemas.openxmlformats.org/officeDocument/2006/relationships/hyperlink" Target="https://www.facebook.com/paula.silvacanessa" TargetMode="External"/><Relationship Id="rId186" Type="http://schemas.openxmlformats.org/officeDocument/2006/relationships/hyperlink" Target="https://www.facebook.com/rmvarona" TargetMode="External"/><Relationship Id="rId211" Type="http://schemas.openxmlformats.org/officeDocument/2006/relationships/hyperlink" Target="https://www.facebook.com/pierinelli" TargetMode="External"/><Relationship Id="rId27" Type="http://schemas.openxmlformats.org/officeDocument/2006/relationships/hyperlink" Target="https://www.facebook.com/marianella.zaza" TargetMode="External"/><Relationship Id="rId48" Type="http://schemas.openxmlformats.org/officeDocument/2006/relationships/hyperlink" Target="https://www.facebook.com/pili.benavides" TargetMode="External"/><Relationship Id="rId69" Type="http://schemas.openxmlformats.org/officeDocument/2006/relationships/hyperlink" Target="https://www.facebook.com/antonio.forcelledo.9" TargetMode="External"/><Relationship Id="rId113" Type="http://schemas.openxmlformats.org/officeDocument/2006/relationships/hyperlink" Target="https://www.facebook.com/juliocesar.valerini.5" TargetMode="External"/><Relationship Id="rId134" Type="http://schemas.openxmlformats.org/officeDocument/2006/relationships/hyperlink" Target="https://www.facebook.com/carlos.costavotobernales" TargetMode="External"/><Relationship Id="rId80" Type="http://schemas.openxmlformats.org/officeDocument/2006/relationships/hyperlink" Target="https://www.facebook.com/jaime.cordobaz" TargetMode="External"/><Relationship Id="rId155" Type="http://schemas.openxmlformats.org/officeDocument/2006/relationships/hyperlink" Target="https://www.facebook.com/michelfort" TargetMode="External"/><Relationship Id="rId176" Type="http://schemas.openxmlformats.org/officeDocument/2006/relationships/hyperlink" Target="https://www.facebook.com/luisalberto.palaciosvaldiviezo" TargetMode="External"/><Relationship Id="rId197" Type="http://schemas.openxmlformats.org/officeDocument/2006/relationships/hyperlink" Target="https://www.facebook.com/luis.arosemena.581" TargetMode="External"/><Relationship Id="rId201" Type="http://schemas.openxmlformats.org/officeDocument/2006/relationships/hyperlink" Target="https://www.facebook.com/profile.php?id=100008885382181" TargetMode="External"/><Relationship Id="rId17" Type="http://schemas.openxmlformats.org/officeDocument/2006/relationships/hyperlink" Target="https://www.facebook.com/pierluigi.menchellibotta.9?ref=br_rs" TargetMode="External"/><Relationship Id="rId38" Type="http://schemas.openxmlformats.org/officeDocument/2006/relationships/hyperlink" Target="https://www.facebook.com/cesar.canales.39395" TargetMode="External"/><Relationship Id="rId59" Type="http://schemas.openxmlformats.org/officeDocument/2006/relationships/hyperlink" Target="https://www.facebook.com/Cuscokid" TargetMode="External"/><Relationship Id="rId103" Type="http://schemas.openxmlformats.org/officeDocument/2006/relationships/hyperlink" Target="https://www.facebook.com/Charlie.Alvarado.Piccinini" TargetMode="External"/><Relationship Id="rId124" Type="http://schemas.openxmlformats.org/officeDocument/2006/relationships/hyperlink" Target="https://www.facebook.com/pati.camet" TargetMode="External"/><Relationship Id="rId70" Type="http://schemas.openxmlformats.org/officeDocument/2006/relationships/hyperlink" Target="https://www.facebook.com/gferreraspillaga" TargetMode="External"/><Relationship Id="rId91" Type="http://schemas.openxmlformats.org/officeDocument/2006/relationships/hyperlink" Target="https://www.facebook.com/josesantos.perezallen" TargetMode="External"/><Relationship Id="rId145" Type="http://schemas.openxmlformats.org/officeDocument/2006/relationships/hyperlink" Target="https://www.facebook.com/petermariano.angulorueggeberg" TargetMode="External"/><Relationship Id="rId166" Type="http://schemas.openxmlformats.org/officeDocument/2006/relationships/hyperlink" Target="https://www.facebook.com/jorge.falconi.10" TargetMode="External"/><Relationship Id="rId187" Type="http://schemas.openxmlformats.org/officeDocument/2006/relationships/hyperlink" Target="https://www.facebook.com/erika.sturmann" TargetMode="External"/><Relationship Id="rId1" Type="http://schemas.openxmlformats.org/officeDocument/2006/relationships/hyperlink" Target="https://www.facebook.com/zaidi.cans" TargetMode="External"/><Relationship Id="rId212" Type="http://schemas.openxmlformats.org/officeDocument/2006/relationships/hyperlink" Target="https://www.facebook.com/hernando.desotopolar.9" TargetMode="External"/><Relationship Id="rId28" Type="http://schemas.openxmlformats.org/officeDocument/2006/relationships/hyperlink" Target="https://www.facebook.com/luis.f.santisteban" TargetMode="External"/><Relationship Id="rId49" Type="http://schemas.openxmlformats.org/officeDocument/2006/relationships/hyperlink" Target="https://www.facebook.com/profile.php?id=100000170092037" TargetMode="External"/><Relationship Id="rId114" Type="http://schemas.openxmlformats.org/officeDocument/2006/relationships/hyperlink" Target="https://www.facebook.com/profile.php?id=100005266848569" TargetMode="External"/><Relationship Id="rId60" Type="http://schemas.openxmlformats.org/officeDocument/2006/relationships/hyperlink" Target="https://www.facebook.com/martin.corsoorams" TargetMode="External"/><Relationship Id="rId81" Type="http://schemas.openxmlformats.org/officeDocument/2006/relationships/hyperlink" Target="https://www.facebook.com/maria.fiorentino.549" TargetMode="External"/><Relationship Id="rId135" Type="http://schemas.openxmlformats.org/officeDocument/2006/relationships/hyperlink" Target="https://www.facebook.com/daniel.blancobenvenutti" TargetMode="External"/><Relationship Id="rId156" Type="http://schemas.openxmlformats.org/officeDocument/2006/relationships/hyperlink" Target="https://www.facebook.com/maria.gonzalezalgaba.56" TargetMode="External"/><Relationship Id="rId177" Type="http://schemas.openxmlformats.org/officeDocument/2006/relationships/hyperlink" Target="https://www.facebook.com/dolores.longa.129" TargetMode="External"/><Relationship Id="rId198" Type="http://schemas.openxmlformats.org/officeDocument/2006/relationships/hyperlink" Target="https://www.facebook.com/liliana.doberti" TargetMode="External"/><Relationship Id="rId202" Type="http://schemas.openxmlformats.org/officeDocument/2006/relationships/hyperlink" Target="https://www.facebook.com/jaime.rizopatron" TargetMode="External"/><Relationship Id="rId18" Type="http://schemas.openxmlformats.org/officeDocument/2006/relationships/hyperlink" Target="https://www.facebook.com/gonzalo.raffodelavalle" TargetMode="External"/><Relationship Id="rId39" Type="http://schemas.openxmlformats.org/officeDocument/2006/relationships/hyperlink" Target="https://www.facebook.com/juan.stoessel" TargetMode="External"/><Relationship Id="rId50" Type="http://schemas.openxmlformats.org/officeDocument/2006/relationships/hyperlink" Target="https://www.facebook.com/luisantonio.matzumurakasano" TargetMode="External"/><Relationship Id="rId104" Type="http://schemas.openxmlformats.org/officeDocument/2006/relationships/hyperlink" Target="https://www.facebook.com/francisco.murro.5" TargetMode="External"/><Relationship Id="rId125" Type="http://schemas.openxmlformats.org/officeDocument/2006/relationships/hyperlink" Target="https://www.facebook.com/augusto.barreto.355" TargetMode="External"/><Relationship Id="rId146" Type="http://schemas.openxmlformats.org/officeDocument/2006/relationships/hyperlink" Target="https://www.facebook.com/miguelabugattas" TargetMode="External"/><Relationship Id="rId167" Type="http://schemas.openxmlformats.org/officeDocument/2006/relationships/hyperlink" Target="https://www.facebook.com/jdelapiedra" TargetMode="External"/><Relationship Id="rId188" Type="http://schemas.openxmlformats.org/officeDocument/2006/relationships/hyperlink" Target="https://www.facebook.com/gaston.coros" TargetMode="External"/><Relationship Id="rId71" Type="http://schemas.openxmlformats.org/officeDocument/2006/relationships/hyperlink" Target="https://www.facebook.com/profile.php?id=100011672540608" TargetMode="External"/><Relationship Id="rId92" Type="http://schemas.openxmlformats.org/officeDocument/2006/relationships/hyperlink" Target="https://www.facebook.com/profile.php?id=100015397082161" TargetMode="External"/><Relationship Id="rId213" Type="http://schemas.openxmlformats.org/officeDocument/2006/relationships/hyperlink" Target="https://www.facebook.com/isabel.leggs.1" TargetMode="External"/><Relationship Id="rId2" Type="http://schemas.openxmlformats.org/officeDocument/2006/relationships/hyperlink" Target="https://www.facebook.com/boris.delapiedra.3" TargetMode="External"/><Relationship Id="rId29" Type="http://schemas.openxmlformats.org/officeDocument/2006/relationships/hyperlink" Target="https://www.facebook.com/elizabeth.tola.35" TargetMode="External"/><Relationship Id="rId40" Type="http://schemas.openxmlformats.org/officeDocument/2006/relationships/hyperlink" Target="https://www.facebook.com/elsa.checkley" TargetMode="External"/><Relationship Id="rId115" Type="http://schemas.openxmlformats.org/officeDocument/2006/relationships/hyperlink" Target="https://www.facebook.com/wolfram.manselglienke" TargetMode="External"/><Relationship Id="rId136" Type="http://schemas.openxmlformats.org/officeDocument/2006/relationships/hyperlink" Target="https://www.facebook.com/lorenzo.tschudi" TargetMode="External"/><Relationship Id="rId157" Type="http://schemas.openxmlformats.org/officeDocument/2006/relationships/hyperlink" Target="https://www.facebook.com/monica.magnifico.1" TargetMode="External"/><Relationship Id="rId178" Type="http://schemas.openxmlformats.org/officeDocument/2006/relationships/hyperlink" Target="https://www.facebook.com/eloy.campero.7" TargetMode="External"/><Relationship Id="rId61" Type="http://schemas.openxmlformats.org/officeDocument/2006/relationships/hyperlink" Target="https://www.facebook.com/uncevichitollostay.llostay" TargetMode="External"/><Relationship Id="rId82" Type="http://schemas.openxmlformats.org/officeDocument/2006/relationships/hyperlink" Target="https://www.facebook.com/claudia.fernandini.5" TargetMode="External"/><Relationship Id="rId199" Type="http://schemas.openxmlformats.org/officeDocument/2006/relationships/hyperlink" Target="https://www.facebook.com/rchopitea" TargetMode="External"/><Relationship Id="rId203" Type="http://schemas.openxmlformats.org/officeDocument/2006/relationships/hyperlink" Target="https://www.facebook.com/profile.php?id=100003037016395" TargetMode="External"/><Relationship Id="rId19" Type="http://schemas.openxmlformats.org/officeDocument/2006/relationships/hyperlink" Target="https://www.facebook.com/fernando.ferrero.33" TargetMode="External"/><Relationship Id="rId30" Type="http://schemas.openxmlformats.org/officeDocument/2006/relationships/hyperlink" Target="https://www.facebook.com/monica.valenciadongo" TargetMode="External"/><Relationship Id="rId105" Type="http://schemas.openxmlformats.org/officeDocument/2006/relationships/hyperlink" Target="https://www.facebook.com/antonio.ferrecciodelrio.9q" TargetMode="External"/><Relationship Id="rId126" Type="http://schemas.openxmlformats.org/officeDocument/2006/relationships/hyperlink" Target="https://www.facebook.com/carlos.zunigaquiroz.9" TargetMode="External"/><Relationship Id="rId147" Type="http://schemas.openxmlformats.org/officeDocument/2006/relationships/hyperlink" Target="https://www.facebook.com/rafo.falconemontalva" TargetMode="External"/><Relationship Id="rId168" Type="http://schemas.openxmlformats.org/officeDocument/2006/relationships/hyperlink" Target="https://www.facebook.com/luis.gamero.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DAEF-8348-4564-ADD9-D215AC6B921C}">
  <dimension ref="A1:I465"/>
  <sheetViews>
    <sheetView showGridLines="0" tabSelected="1" zoomScale="85" zoomScaleNormal="85" workbookViewId="0">
      <pane ySplit="1" topLeftCell="A439" activePane="bottomLeft" state="frozen"/>
      <selection pane="bottomLeft" activeCell="D468" sqref="D468"/>
    </sheetView>
  </sheetViews>
  <sheetFormatPr baseColWidth="10" defaultRowHeight="13.8"/>
  <cols>
    <col min="1" max="2" width="11.5546875" style="1"/>
    <col min="3" max="3" width="11.44140625" style="5" customWidth="1"/>
    <col min="4" max="4" width="46.109375" style="1" customWidth="1"/>
    <col min="5" max="5" width="54.88671875" style="8" customWidth="1"/>
    <col min="6" max="6" width="22.44140625" style="37" customWidth="1"/>
    <col min="7" max="7" width="11.88671875" style="13" bestFit="1" customWidth="1"/>
    <col min="8" max="16384" width="11.5546875" style="1"/>
  </cols>
  <sheetData>
    <row r="1" spans="1:9">
      <c r="A1" s="38" t="s">
        <v>0</v>
      </c>
      <c r="B1" s="38" t="s">
        <v>1</v>
      </c>
      <c r="C1" s="38" t="s">
        <v>116</v>
      </c>
      <c r="D1" s="38" t="s">
        <v>2</v>
      </c>
      <c r="E1" s="7" t="s">
        <v>3</v>
      </c>
      <c r="F1" s="33" t="s">
        <v>77</v>
      </c>
      <c r="G1" s="12" t="s">
        <v>115</v>
      </c>
    </row>
    <row r="2" spans="1:9">
      <c r="A2" s="4">
        <v>5001</v>
      </c>
      <c r="B2" s="2">
        <v>10665</v>
      </c>
      <c r="C2" s="14">
        <v>1</v>
      </c>
      <c r="D2" s="9" t="s">
        <v>4</v>
      </c>
      <c r="E2" s="11" t="s">
        <v>5</v>
      </c>
      <c r="F2" s="34" t="s">
        <v>78</v>
      </c>
      <c r="G2" s="16">
        <v>62</v>
      </c>
      <c r="H2" s="23"/>
    </row>
    <row r="3" spans="1:9">
      <c r="A3" s="4">
        <v>5001</v>
      </c>
      <c r="B3" s="2">
        <v>10578</v>
      </c>
      <c r="C3" s="14">
        <v>2</v>
      </c>
      <c r="D3" s="9" t="s">
        <v>6</v>
      </c>
      <c r="E3" s="11" t="s">
        <v>7</v>
      </c>
      <c r="F3" s="34" t="s">
        <v>79</v>
      </c>
      <c r="G3" s="16">
        <v>15</v>
      </c>
      <c r="H3" s="23"/>
    </row>
    <row r="4" spans="1:9">
      <c r="A4" s="4">
        <v>5001</v>
      </c>
      <c r="B4" s="2">
        <v>11934</v>
      </c>
      <c r="C4" s="14">
        <v>3</v>
      </c>
      <c r="D4" s="9" t="s">
        <v>8</v>
      </c>
      <c r="E4" s="11" t="s">
        <v>9</v>
      </c>
      <c r="F4" s="34" t="s">
        <v>80</v>
      </c>
      <c r="G4" s="16">
        <v>69</v>
      </c>
      <c r="H4" s="23"/>
    </row>
    <row r="5" spans="1:9">
      <c r="A5" s="4">
        <v>5001</v>
      </c>
      <c r="B5" s="2">
        <v>10313</v>
      </c>
      <c r="C5" s="14">
        <v>4</v>
      </c>
      <c r="D5" s="9" t="s">
        <v>10</v>
      </c>
      <c r="E5" s="11" t="s">
        <v>11</v>
      </c>
      <c r="F5" s="34" t="s">
        <v>81</v>
      </c>
      <c r="G5" s="16">
        <v>9</v>
      </c>
      <c r="H5" s="23"/>
    </row>
    <row r="6" spans="1:9">
      <c r="A6" s="4">
        <v>5003</v>
      </c>
      <c r="B6" s="2">
        <v>10676</v>
      </c>
      <c r="C6" s="14">
        <v>5</v>
      </c>
      <c r="D6" s="9" t="s">
        <v>12</v>
      </c>
      <c r="E6" s="11" t="s">
        <v>13</v>
      </c>
      <c r="F6" s="34" t="s">
        <v>82</v>
      </c>
      <c r="G6" s="16">
        <v>356</v>
      </c>
      <c r="H6" s="23"/>
    </row>
    <row r="7" spans="1:9">
      <c r="A7" s="4">
        <v>5004</v>
      </c>
      <c r="B7" s="2">
        <v>10762</v>
      </c>
      <c r="C7" s="14">
        <v>6</v>
      </c>
      <c r="D7" s="9" t="s">
        <v>14</v>
      </c>
      <c r="E7" s="11" t="s">
        <v>15</v>
      </c>
      <c r="F7" s="34" t="s">
        <v>83</v>
      </c>
      <c r="G7" s="16">
        <v>505</v>
      </c>
      <c r="H7" s="23"/>
    </row>
    <row r="8" spans="1:9">
      <c r="A8" s="4">
        <v>5005</v>
      </c>
      <c r="B8" s="3">
        <v>11415</v>
      </c>
      <c r="C8" s="14">
        <v>7</v>
      </c>
      <c r="D8" s="9" t="s">
        <v>16</v>
      </c>
      <c r="E8" s="11" t="s">
        <v>17</v>
      </c>
      <c r="F8" s="34" t="s">
        <v>84</v>
      </c>
      <c r="G8" s="16">
        <v>145</v>
      </c>
      <c r="H8" s="23"/>
    </row>
    <row r="9" spans="1:9">
      <c r="A9" s="4">
        <v>5005</v>
      </c>
      <c r="B9" s="3">
        <v>12295</v>
      </c>
      <c r="C9" s="14">
        <v>8</v>
      </c>
      <c r="D9" s="9" t="s">
        <v>18</v>
      </c>
      <c r="E9" s="11" t="s">
        <v>19</v>
      </c>
      <c r="F9" s="34" t="s">
        <v>85</v>
      </c>
      <c r="G9" s="16">
        <v>646</v>
      </c>
      <c r="H9" s="23"/>
    </row>
    <row r="10" spans="1:9">
      <c r="A10" s="4">
        <v>5005</v>
      </c>
      <c r="B10" s="2">
        <v>10273</v>
      </c>
      <c r="C10" s="14">
        <v>9</v>
      </c>
      <c r="D10" s="9" t="s">
        <v>20</v>
      </c>
      <c r="E10" s="11" t="s">
        <v>21</v>
      </c>
      <c r="F10" s="35" t="s">
        <v>86</v>
      </c>
      <c r="G10" s="32"/>
      <c r="H10" s="23"/>
    </row>
    <row r="11" spans="1:9">
      <c r="A11" s="4">
        <v>5005</v>
      </c>
      <c r="B11" s="2">
        <v>13904</v>
      </c>
      <c r="C11" s="14">
        <v>10</v>
      </c>
      <c r="D11" s="9" t="s">
        <v>22</v>
      </c>
      <c r="E11" s="11" t="s">
        <v>23</v>
      </c>
      <c r="F11" s="34" t="s">
        <v>87</v>
      </c>
      <c r="G11" s="16">
        <f>94+78+36+31+2</f>
        <v>241</v>
      </c>
      <c r="H11" s="23"/>
    </row>
    <row r="12" spans="1:9">
      <c r="A12" s="4">
        <v>5022</v>
      </c>
      <c r="B12" s="2">
        <v>10083</v>
      </c>
      <c r="C12" s="14">
        <v>11</v>
      </c>
      <c r="D12" s="9" t="s">
        <v>24</v>
      </c>
      <c r="E12" s="11" t="s">
        <v>25</v>
      </c>
      <c r="F12" s="34" t="s">
        <v>88</v>
      </c>
      <c r="G12" s="16">
        <v>46</v>
      </c>
      <c r="H12" s="23"/>
    </row>
    <row r="13" spans="1:9">
      <c r="A13" s="4">
        <v>5022</v>
      </c>
      <c r="B13" s="3">
        <v>12637</v>
      </c>
      <c r="C13" s="14">
        <v>12</v>
      </c>
      <c r="D13" s="9" t="s">
        <v>26</v>
      </c>
      <c r="E13" s="11" t="s">
        <v>27</v>
      </c>
      <c r="F13" s="34" t="s">
        <v>89</v>
      </c>
      <c r="G13" s="16">
        <v>23</v>
      </c>
      <c r="H13" s="23"/>
      <c r="I13" s="39"/>
    </row>
    <row r="14" spans="1:9">
      <c r="A14" s="4">
        <v>5022</v>
      </c>
      <c r="B14" s="3">
        <v>102770</v>
      </c>
      <c r="C14" s="14">
        <v>13</v>
      </c>
      <c r="D14" s="9" t="s">
        <v>28</v>
      </c>
      <c r="E14" s="11" t="s">
        <v>29</v>
      </c>
      <c r="F14" s="34" t="s">
        <v>90</v>
      </c>
      <c r="G14" s="16">
        <f>101+71+43+38+30+20+18+17+10</f>
        <v>348</v>
      </c>
      <c r="H14" s="23"/>
    </row>
    <row r="15" spans="1:9">
      <c r="A15" s="4">
        <v>5026</v>
      </c>
      <c r="B15" s="2">
        <v>13960</v>
      </c>
      <c r="C15" s="14">
        <v>14</v>
      </c>
      <c r="D15" s="9" t="s">
        <v>30</v>
      </c>
      <c r="E15" s="11" t="s">
        <v>31</v>
      </c>
      <c r="F15" s="34" t="s">
        <v>91</v>
      </c>
      <c r="G15" s="16">
        <v>160</v>
      </c>
      <c r="H15" s="23"/>
    </row>
    <row r="16" spans="1:9">
      <c r="A16" s="4">
        <v>5031</v>
      </c>
      <c r="B16" s="3">
        <v>102214</v>
      </c>
      <c r="C16" s="14">
        <v>15</v>
      </c>
      <c r="D16" s="9" t="s">
        <v>32</v>
      </c>
      <c r="E16" s="11" t="s">
        <v>33</v>
      </c>
      <c r="F16" s="34" t="s">
        <v>92</v>
      </c>
      <c r="G16" s="16">
        <v>660</v>
      </c>
      <c r="H16" s="23"/>
    </row>
    <row r="17" spans="1:9">
      <c r="A17" s="4">
        <v>5040</v>
      </c>
      <c r="B17" s="3">
        <v>10269</v>
      </c>
      <c r="C17" s="14">
        <v>16</v>
      </c>
      <c r="D17" s="9" t="s">
        <v>34</v>
      </c>
      <c r="E17" s="11" t="s">
        <v>35</v>
      </c>
      <c r="F17" s="34" t="s">
        <v>93</v>
      </c>
      <c r="G17" s="16">
        <v>109</v>
      </c>
      <c r="H17" s="23"/>
    </row>
    <row r="18" spans="1:9">
      <c r="A18" s="4">
        <v>5040</v>
      </c>
      <c r="B18" s="2">
        <v>14404</v>
      </c>
      <c r="C18" s="14">
        <v>17</v>
      </c>
      <c r="D18" s="9" t="s">
        <v>36</v>
      </c>
      <c r="E18" s="11" t="s">
        <v>37</v>
      </c>
      <c r="F18" s="35" t="s">
        <v>94</v>
      </c>
      <c r="G18" s="32"/>
      <c r="H18" s="23"/>
    </row>
    <row r="19" spans="1:9">
      <c r="A19" s="4">
        <v>5040</v>
      </c>
      <c r="B19" s="2">
        <v>12511</v>
      </c>
      <c r="C19" s="14">
        <v>18</v>
      </c>
      <c r="D19" s="9" t="s">
        <v>38</v>
      </c>
      <c r="E19" s="11" t="s">
        <v>39</v>
      </c>
      <c r="F19" s="34" t="s">
        <v>95</v>
      </c>
      <c r="G19" s="16">
        <v>532</v>
      </c>
      <c r="H19" s="23"/>
    </row>
    <row r="20" spans="1:9">
      <c r="A20" s="4">
        <v>5050</v>
      </c>
      <c r="B20" s="2">
        <v>102235</v>
      </c>
      <c r="C20" s="14">
        <v>19</v>
      </c>
      <c r="D20" s="9" t="s">
        <v>40</v>
      </c>
      <c r="E20" s="11" t="s">
        <v>41</v>
      </c>
      <c r="F20" s="34" t="s">
        <v>96</v>
      </c>
      <c r="G20" s="16">
        <f>81+52+33+18+17</f>
        <v>201</v>
      </c>
      <c r="H20" s="23"/>
    </row>
    <row r="21" spans="1:9">
      <c r="A21" s="4">
        <v>5050</v>
      </c>
      <c r="B21" s="2">
        <v>13929</v>
      </c>
      <c r="C21" s="14">
        <v>20</v>
      </c>
      <c r="D21" s="9" t="s">
        <v>42</v>
      </c>
      <c r="E21" s="11" t="s">
        <v>43</v>
      </c>
      <c r="F21" s="34" t="s">
        <v>97</v>
      </c>
      <c r="G21" s="16">
        <f>199+159+81+62+41+10</f>
        <v>552</v>
      </c>
      <c r="H21" s="23"/>
      <c r="I21" s="39"/>
    </row>
    <row r="22" spans="1:9">
      <c r="A22" s="4">
        <v>5055</v>
      </c>
      <c r="B22" s="3">
        <v>13350</v>
      </c>
      <c r="C22" s="14">
        <v>21</v>
      </c>
      <c r="D22" s="9" t="s">
        <v>44</v>
      </c>
      <c r="E22" s="11" t="s">
        <v>45</v>
      </c>
      <c r="F22" s="34" t="s">
        <v>98</v>
      </c>
      <c r="G22" s="16">
        <f>562+414+346+305+293+142+82+78</f>
        <v>2222</v>
      </c>
      <c r="H22" s="23"/>
    </row>
    <row r="23" spans="1:9">
      <c r="A23" s="4">
        <v>5055</v>
      </c>
      <c r="B23" s="3">
        <v>101796</v>
      </c>
      <c r="C23" s="14">
        <v>22</v>
      </c>
      <c r="D23" s="9" t="s">
        <v>46</v>
      </c>
      <c r="E23" s="11" t="s">
        <v>47</v>
      </c>
      <c r="F23" s="34" t="s">
        <v>99</v>
      </c>
      <c r="G23" s="16">
        <v>385</v>
      </c>
      <c r="H23" s="23"/>
    </row>
    <row r="24" spans="1:9">
      <c r="A24" s="4">
        <v>5057</v>
      </c>
      <c r="B24" s="3">
        <v>10060</v>
      </c>
      <c r="C24" s="14">
        <v>23</v>
      </c>
      <c r="D24" s="9" t="s">
        <v>48</v>
      </c>
      <c r="E24" s="11" t="s">
        <v>49</v>
      </c>
      <c r="F24" s="34" t="s">
        <v>100</v>
      </c>
      <c r="G24" s="16">
        <v>227</v>
      </c>
      <c r="H24" s="23"/>
    </row>
    <row r="25" spans="1:9">
      <c r="A25" s="4">
        <v>5057</v>
      </c>
      <c r="B25" s="3">
        <v>10547</v>
      </c>
      <c r="C25" s="14">
        <v>24</v>
      </c>
      <c r="D25" s="9" t="s">
        <v>50</v>
      </c>
      <c r="E25" s="11" t="s">
        <v>51</v>
      </c>
      <c r="F25" s="34" t="s">
        <v>101</v>
      </c>
      <c r="G25" s="16">
        <v>367</v>
      </c>
      <c r="H25" s="23"/>
    </row>
    <row r="26" spans="1:9">
      <c r="A26" s="4">
        <v>5057</v>
      </c>
      <c r="B26" s="3">
        <v>12358</v>
      </c>
      <c r="C26" s="14">
        <v>25</v>
      </c>
      <c r="D26" s="9" t="s">
        <v>52</v>
      </c>
      <c r="E26" s="11" t="s">
        <v>53</v>
      </c>
      <c r="F26" s="34" t="s">
        <v>102</v>
      </c>
      <c r="G26" s="16">
        <v>616</v>
      </c>
      <c r="H26" s="23"/>
    </row>
    <row r="27" spans="1:9">
      <c r="A27" s="4">
        <v>5057</v>
      </c>
      <c r="B27" s="3">
        <v>13808</v>
      </c>
      <c r="C27" s="14">
        <v>26</v>
      </c>
      <c r="D27" s="9" t="s">
        <v>54</v>
      </c>
      <c r="E27" s="11" t="s">
        <v>55</v>
      </c>
      <c r="F27" s="34" t="s">
        <v>103</v>
      </c>
      <c r="G27" s="16">
        <v>362</v>
      </c>
      <c r="H27" s="23"/>
    </row>
    <row r="28" spans="1:9">
      <c r="A28" s="4">
        <v>5057</v>
      </c>
      <c r="B28" s="3">
        <v>100504</v>
      </c>
      <c r="C28" s="14">
        <v>27</v>
      </c>
      <c r="D28" s="9" t="s">
        <v>56</v>
      </c>
      <c r="E28" s="11" t="s">
        <v>57</v>
      </c>
      <c r="F28" s="34" t="s">
        <v>104</v>
      </c>
      <c r="G28" s="16">
        <v>172</v>
      </c>
      <c r="H28" s="23"/>
    </row>
    <row r="29" spans="1:9">
      <c r="A29" s="4">
        <v>5057</v>
      </c>
      <c r="B29" s="3">
        <v>102195</v>
      </c>
      <c r="C29" s="14">
        <v>28</v>
      </c>
      <c r="D29" s="9" t="s">
        <v>58</v>
      </c>
      <c r="E29" s="11" t="s">
        <v>59</v>
      </c>
      <c r="F29" s="34" t="s">
        <v>105</v>
      </c>
      <c r="G29" s="16">
        <v>36</v>
      </c>
      <c r="H29" s="23"/>
    </row>
    <row r="30" spans="1:9">
      <c r="A30" s="4">
        <v>5062</v>
      </c>
      <c r="B30" s="3">
        <v>10849</v>
      </c>
      <c r="C30" s="14">
        <v>29</v>
      </c>
      <c r="D30" s="9" t="s">
        <v>60</v>
      </c>
      <c r="E30" s="11" t="s">
        <v>61</v>
      </c>
      <c r="F30" s="34" t="s">
        <v>106</v>
      </c>
      <c r="G30" s="16">
        <v>54</v>
      </c>
      <c r="H30" s="23"/>
    </row>
    <row r="31" spans="1:9">
      <c r="A31" s="4">
        <v>5062</v>
      </c>
      <c r="B31" s="2">
        <v>11058</v>
      </c>
      <c r="C31" s="14">
        <v>30</v>
      </c>
      <c r="D31" s="9" t="s">
        <v>62</v>
      </c>
      <c r="E31" s="11" t="s">
        <v>63</v>
      </c>
      <c r="F31" s="34" t="s">
        <v>107</v>
      </c>
      <c r="G31" s="16">
        <f>396+333+293+256+216+148+134+129+89+80</f>
        <v>2074</v>
      </c>
      <c r="H31" s="23"/>
    </row>
    <row r="32" spans="1:9">
      <c r="A32" s="4">
        <v>5062</v>
      </c>
      <c r="B32" s="3">
        <v>11797</v>
      </c>
      <c r="C32" s="14">
        <v>31</v>
      </c>
      <c r="D32" s="9" t="s">
        <v>64</v>
      </c>
      <c r="E32" s="11" t="s">
        <v>65</v>
      </c>
      <c r="F32" s="34" t="s">
        <v>108</v>
      </c>
      <c r="G32" s="16">
        <f>472+233+220+203+114+72</f>
        <v>1314</v>
      </c>
      <c r="H32" s="23"/>
    </row>
    <row r="33" spans="1:8">
      <c r="A33" s="4">
        <v>5063</v>
      </c>
      <c r="B33" s="3">
        <v>14642</v>
      </c>
      <c r="C33" s="14">
        <v>32</v>
      </c>
      <c r="D33" s="9" t="s">
        <v>66</v>
      </c>
      <c r="E33" s="11" t="s">
        <v>67</v>
      </c>
      <c r="F33" s="34" t="s">
        <v>109</v>
      </c>
      <c r="G33" s="16">
        <f>76+71+61+57+50+14</f>
        <v>329</v>
      </c>
      <c r="H33" s="23"/>
    </row>
    <row r="34" spans="1:8">
      <c r="A34" s="4">
        <v>5063</v>
      </c>
      <c r="B34" s="2">
        <v>10133</v>
      </c>
      <c r="C34" s="14">
        <v>33</v>
      </c>
      <c r="D34" s="9" t="s">
        <v>68</v>
      </c>
      <c r="E34" s="11" t="s">
        <v>69</v>
      </c>
      <c r="F34" s="35" t="s">
        <v>110</v>
      </c>
      <c r="G34" s="32"/>
      <c r="H34" s="23"/>
    </row>
    <row r="35" spans="1:8">
      <c r="A35" s="4">
        <v>5064</v>
      </c>
      <c r="B35" s="3">
        <v>12020</v>
      </c>
      <c r="C35" s="14">
        <v>34</v>
      </c>
      <c r="D35" s="9" t="s">
        <v>70</v>
      </c>
      <c r="E35" s="11" t="s">
        <v>71</v>
      </c>
      <c r="F35" s="34" t="s">
        <v>111</v>
      </c>
      <c r="G35" s="16">
        <v>11</v>
      </c>
      <c r="H35" s="23"/>
    </row>
    <row r="36" spans="1:8">
      <c r="A36" s="4">
        <v>5065</v>
      </c>
      <c r="B36" s="3">
        <v>14516</v>
      </c>
      <c r="C36" s="14">
        <v>35</v>
      </c>
      <c r="D36" s="9" t="s">
        <v>72</v>
      </c>
      <c r="E36" s="11" t="s">
        <v>73</v>
      </c>
      <c r="F36" s="34" t="s">
        <v>112</v>
      </c>
      <c r="G36" s="16">
        <v>15</v>
      </c>
      <c r="H36" s="23"/>
    </row>
    <row r="37" spans="1:8" ht="41.4">
      <c r="A37" s="4">
        <v>5065</v>
      </c>
      <c r="B37" s="2">
        <v>10539</v>
      </c>
      <c r="C37" s="14">
        <v>36</v>
      </c>
      <c r="D37" s="9" t="s">
        <v>74</v>
      </c>
      <c r="E37" s="6" t="s">
        <v>114</v>
      </c>
      <c r="F37" s="34" t="s">
        <v>117</v>
      </c>
      <c r="G37" s="16">
        <f>57+44+4</f>
        <v>105</v>
      </c>
      <c r="H37" s="23"/>
    </row>
    <row r="38" spans="1:8">
      <c r="A38" s="4">
        <v>5066</v>
      </c>
      <c r="B38" s="3">
        <v>14064</v>
      </c>
      <c r="C38" s="14">
        <v>37</v>
      </c>
      <c r="D38" s="9" t="s">
        <v>75</v>
      </c>
      <c r="E38" s="11" t="s">
        <v>76</v>
      </c>
      <c r="F38" s="34" t="s">
        <v>113</v>
      </c>
      <c r="G38" s="16">
        <v>874</v>
      </c>
      <c r="H38" s="23"/>
    </row>
    <row r="39" spans="1:8">
      <c r="A39" s="4">
        <v>5031</v>
      </c>
      <c r="B39" s="3">
        <v>104002</v>
      </c>
      <c r="C39" s="14">
        <v>38</v>
      </c>
      <c r="D39" s="9" t="s">
        <v>130</v>
      </c>
      <c r="E39" s="11" t="s">
        <v>118</v>
      </c>
      <c r="F39" s="34" t="s">
        <v>132</v>
      </c>
      <c r="G39" s="16">
        <f>23+22+4</f>
        <v>49</v>
      </c>
      <c r="H39" s="23"/>
    </row>
    <row r="40" spans="1:8">
      <c r="A40" s="4">
        <v>5003</v>
      </c>
      <c r="B40" s="3">
        <v>14097</v>
      </c>
      <c r="C40" s="14">
        <v>39</v>
      </c>
      <c r="D40" s="9" t="s">
        <v>126</v>
      </c>
      <c r="E40" s="11" t="s">
        <v>119</v>
      </c>
      <c r="F40" s="34" t="s">
        <v>133</v>
      </c>
      <c r="G40" s="16">
        <v>143</v>
      </c>
      <c r="H40" s="23"/>
    </row>
    <row r="41" spans="1:8">
      <c r="A41" s="4">
        <v>5001</v>
      </c>
      <c r="B41" s="3">
        <v>13426</v>
      </c>
      <c r="C41" s="14">
        <v>40</v>
      </c>
      <c r="D41" s="9" t="s">
        <v>128</v>
      </c>
      <c r="E41" s="11" t="s">
        <v>120</v>
      </c>
      <c r="F41" s="34" t="s">
        <v>134</v>
      </c>
      <c r="G41" s="16">
        <f>44+38+32+29+15+11+10+3</f>
        <v>182</v>
      </c>
      <c r="H41" s="23"/>
    </row>
    <row r="42" spans="1:8">
      <c r="A42" s="4">
        <v>5001</v>
      </c>
      <c r="B42" s="3">
        <v>11394</v>
      </c>
      <c r="C42" s="14">
        <v>41</v>
      </c>
      <c r="D42" s="9" t="s">
        <v>125</v>
      </c>
      <c r="E42" s="11" t="s">
        <v>121</v>
      </c>
      <c r="F42" s="34" t="s">
        <v>135</v>
      </c>
      <c r="G42" s="16">
        <f>140+110+76+73+62+40+18</f>
        <v>519</v>
      </c>
      <c r="H42" s="23"/>
    </row>
    <row r="43" spans="1:8">
      <c r="A43" s="4">
        <v>5003</v>
      </c>
      <c r="B43" s="3">
        <v>11292</v>
      </c>
      <c r="C43" s="14">
        <v>42</v>
      </c>
      <c r="D43" s="9" t="s">
        <v>131</v>
      </c>
      <c r="E43" s="11" t="s">
        <v>122</v>
      </c>
      <c r="F43" s="34" t="s">
        <v>136</v>
      </c>
      <c r="G43" s="16">
        <f>70+42+40+31+31</f>
        <v>214</v>
      </c>
      <c r="H43" s="23"/>
    </row>
    <row r="44" spans="1:8">
      <c r="A44" s="4">
        <v>5001</v>
      </c>
      <c r="B44" s="3">
        <v>11198</v>
      </c>
      <c r="C44" s="14">
        <v>43</v>
      </c>
      <c r="D44" s="9" t="s">
        <v>129</v>
      </c>
      <c r="E44" s="11" t="s">
        <v>123</v>
      </c>
      <c r="F44" s="34" t="s">
        <v>137</v>
      </c>
      <c r="G44" s="16">
        <v>1684</v>
      </c>
      <c r="H44" s="23"/>
    </row>
    <row r="45" spans="1:8">
      <c r="A45" s="4">
        <v>5001</v>
      </c>
      <c r="B45" s="3">
        <v>13624</v>
      </c>
      <c r="C45" s="14">
        <v>44</v>
      </c>
      <c r="D45" s="9" t="s">
        <v>127</v>
      </c>
      <c r="E45" s="11" t="s">
        <v>124</v>
      </c>
      <c r="F45" s="34" t="s">
        <v>138</v>
      </c>
      <c r="G45" s="16">
        <v>707</v>
      </c>
      <c r="H45" s="23"/>
    </row>
    <row r="46" spans="1:8">
      <c r="A46" s="4">
        <v>5003</v>
      </c>
      <c r="B46" s="3">
        <v>103387</v>
      </c>
      <c r="C46" s="14">
        <v>45</v>
      </c>
      <c r="D46" s="9" t="s">
        <v>161</v>
      </c>
      <c r="E46" s="11" t="s">
        <v>139</v>
      </c>
      <c r="F46" s="34" t="s">
        <v>167</v>
      </c>
      <c r="G46" s="16">
        <v>327</v>
      </c>
      <c r="H46" s="23"/>
    </row>
    <row r="47" spans="1:8">
      <c r="A47" s="4">
        <v>5004</v>
      </c>
      <c r="B47" s="3">
        <v>11248</v>
      </c>
      <c r="C47" s="14">
        <v>46</v>
      </c>
      <c r="D47" s="9" t="s">
        <v>165</v>
      </c>
      <c r="E47" s="11" t="s">
        <v>140</v>
      </c>
      <c r="F47" s="34" t="s">
        <v>168</v>
      </c>
      <c r="G47" s="16">
        <f>458+238+173+149+113+26</f>
        <v>1157</v>
      </c>
      <c r="H47" s="23"/>
    </row>
    <row r="48" spans="1:8">
      <c r="A48" s="4">
        <v>5004</v>
      </c>
      <c r="B48" s="3">
        <v>12929</v>
      </c>
      <c r="C48" s="14">
        <v>47</v>
      </c>
      <c r="D48" s="9" t="s">
        <v>164</v>
      </c>
      <c r="E48" s="11" t="s">
        <v>141</v>
      </c>
      <c r="F48" s="34" t="s">
        <v>169</v>
      </c>
      <c r="G48" s="16">
        <f>145+144+121+97+78+60+14</f>
        <v>659</v>
      </c>
      <c r="H48" s="23"/>
    </row>
    <row r="49" spans="1:8">
      <c r="A49" s="4">
        <v>5004</v>
      </c>
      <c r="B49" s="3">
        <v>13027</v>
      </c>
      <c r="C49" s="14">
        <v>48</v>
      </c>
      <c r="D49" s="9" t="s">
        <v>163</v>
      </c>
      <c r="E49" s="11" t="s">
        <v>142</v>
      </c>
      <c r="F49" s="34" t="s">
        <v>170</v>
      </c>
      <c r="G49" s="16">
        <f>23+10+9+7+6+6+3</f>
        <v>64</v>
      </c>
      <c r="H49" s="23"/>
    </row>
    <row r="50" spans="1:8">
      <c r="A50" s="4">
        <v>5004</v>
      </c>
      <c r="B50" s="3">
        <v>14558</v>
      </c>
      <c r="C50" s="14">
        <v>49</v>
      </c>
      <c r="D50" s="9" t="s">
        <v>162</v>
      </c>
      <c r="E50" s="11" t="s">
        <v>143</v>
      </c>
      <c r="F50" s="34" t="s">
        <v>171</v>
      </c>
      <c r="G50" s="16">
        <f>43+42+35+15</f>
        <v>135</v>
      </c>
      <c r="H50" s="23"/>
    </row>
    <row r="51" spans="1:8">
      <c r="A51" s="4">
        <v>5005</v>
      </c>
      <c r="B51" s="3">
        <v>12913</v>
      </c>
      <c r="C51" s="14">
        <v>50</v>
      </c>
      <c r="D51" s="9" t="s">
        <v>158</v>
      </c>
      <c r="E51" s="11" t="s">
        <v>144</v>
      </c>
      <c r="F51" s="35" t="s">
        <v>172</v>
      </c>
      <c r="G51" s="32"/>
      <c r="H51" s="23"/>
    </row>
    <row r="52" spans="1:8">
      <c r="A52" s="4">
        <v>5005</v>
      </c>
      <c r="B52" s="3">
        <v>100830</v>
      </c>
      <c r="C52" s="14">
        <v>51</v>
      </c>
      <c r="D52" s="9" t="s">
        <v>153</v>
      </c>
      <c r="E52" s="11" t="s">
        <v>145</v>
      </c>
      <c r="F52" s="34" t="s">
        <v>173</v>
      </c>
      <c r="G52" s="16">
        <f>8+7+4</f>
        <v>19</v>
      </c>
      <c r="H52" s="23"/>
    </row>
    <row r="53" spans="1:8">
      <c r="A53" s="4">
        <v>5005</v>
      </c>
      <c r="B53" s="3">
        <v>101583</v>
      </c>
      <c r="C53" s="14">
        <v>52</v>
      </c>
      <c r="D53" s="9" t="s">
        <v>159</v>
      </c>
      <c r="E53" s="11" t="s">
        <v>146</v>
      </c>
      <c r="F53" s="34" t="s">
        <v>174</v>
      </c>
      <c r="G53" s="16">
        <f>27+20+19+6</f>
        <v>72</v>
      </c>
      <c r="H53" s="23"/>
    </row>
    <row r="54" spans="1:8">
      <c r="A54" s="4">
        <v>5005</v>
      </c>
      <c r="B54" s="3">
        <v>103203</v>
      </c>
      <c r="C54" s="14">
        <v>53</v>
      </c>
      <c r="D54" s="9" t="s">
        <v>160</v>
      </c>
      <c r="E54" s="11" t="s">
        <v>147</v>
      </c>
      <c r="F54" s="34" t="s">
        <v>175</v>
      </c>
      <c r="G54" s="16">
        <v>127</v>
      </c>
      <c r="H54" s="23"/>
    </row>
    <row r="55" spans="1:8">
      <c r="A55" s="4">
        <v>5009</v>
      </c>
      <c r="B55" s="3">
        <v>10276</v>
      </c>
      <c r="C55" s="14">
        <v>54</v>
      </c>
      <c r="D55" s="9" t="s">
        <v>155</v>
      </c>
      <c r="E55" s="11" t="s">
        <v>148</v>
      </c>
      <c r="F55" s="34" t="s">
        <v>176</v>
      </c>
      <c r="G55" s="16">
        <f>70+42+30+30+11</f>
        <v>183</v>
      </c>
      <c r="H55" s="23"/>
    </row>
    <row r="56" spans="1:8">
      <c r="A56" s="4">
        <v>5009</v>
      </c>
      <c r="B56" s="3">
        <v>11184</v>
      </c>
      <c r="C56" s="14">
        <v>55</v>
      </c>
      <c r="D56" s="9" t="s">
        <v>166</v>
      </c>
      <c r="E56" s="11" t="s">
        <v>149</v>
      </c>
      <c r="F56" s="34" t="s">
        <v>177</v>
      </c>
      <c r="G56" s="16">
        <v>448</v>
      </c>
      <c r="H56" s="23"/>
    </row>
    <row r="57" spans="1:8">
      <c r="A57" s="4">
        <v>5009</v>
      </c>
      <c r="B57" s="3">
        <v>12442</v>
      </c>
      <c r="C57" s="14">
        <v>56</v>
      </c>
      <c r="D57" s="9" t="s">
        <v>156</v>
      </c>
      <c r="E57" s="11" t="s">
        <v>150</v>
      </c>
      <c r="F57" s="34" t="s">
        <v>178</v>
      </c>
      <c r="G57" s="16">
        <f>151+148+122+70+28+5</f>
        <v>524</v>
      </c>
      <c r="H57" s="23"/>
    </row>
    <row r="58" spans="1:8">
      <c r="A58" s="4">
        <v>5009</v>
      </c>
      <c r="B58" s="3">
        <v>100925</v>
      </c>
      <c r="C58" s="14">
        <v>57</v>
      </c>
      <c r="D58" s="9" t="s">
        <v>154</v>
      </c>
      <c r="E58" s="11" t="s">
        <v>151</v>
      </c>
      <c r="F58" s="34" t="s">
        <v>179</v>
      </c>
      <c r="G58" s="16">
        <f>19+18+10+10+2</f>
        <v>59</v>
      </c>
      <c r="H58" s="23"/>
    </row>
    <row r="59" spans="1:8">
      <c r="A59" s="4">
        <v>5009</v>
      </c>
      <c r="B59" s="3">
        <v>100955</v>
      </c>
      <c r="C59" s="14">
        <v>58</v>
      </c>
      <c r="D59" s="9" t="s">
        <v>157</v>
      </c>
      <c r="E59" s="11" t="s">
        <v>152</v>
      </c>
      <c r="F59" s="35" t="s">
        <v>180</v>
      </c>
      <c r="G59" s="32"/>
      <c r="H59" s="23"/>
    </row>
    <row r="60" spans="1:8">
      <c r="A60" s="4">
        <v>5055</v>
      </c>
      <c r="B60" s="3">
        <v>11568</v>
      </c>
      <c r="C60" s="14">
        <v>59</v>
      </c>
      <c r="D60" s="9" t="s">
        <v>225</v>
      </c>
      <c r="E60" s="11" t="s">
        <v>196</v>
      </c>
      <c r="F60" s="34" t="s">
        <v>205</v>
      </c>
      <c r="G60" s="16">
        <f>10+8+5</f>
        <v>23</v>
      </c>
      <c r="H60" s="23"/>
    </row>
    <row r="61" spans="1:8">
      <c r="A61" s="4">
        <v>5050</v>
      </c>
      <c r="B61" s="3">
        <v>13501</v>
      </c>
      <c r="C61" s="14">
        <v>60</v>
      </c>
      <c r="D61" s="9" t="s">
        <v>219</v>
      </c>
      <c r="E61" s="11" t="s">
        <v>193</v>
      </c>
      <c r="F61" s="34" t="s">
        <v>203</v>
      </c>
      <c r="G61" s="16">
        <f>12+10+10</f>
        <v>32</v>
      </c>
      <c r="H61" s="23"/>
    </row>
    <row r="62" spans="1:8">
      <c r="A62" s="4">
        <v>5050</v>
      </c>
      <c r="B62" s="3">
        <v>13739</v>
      </c>
      <c r="C62" s="14">
        <v>61</v>
      </c>
      <c r="D62" s="9" t="s">
        <v>220</v>
      </c>
      <c r="E62" s="11" t="s">
        <v>194</v>
      </c>
      <c r="F62" s="34" t="s">
        <v>204</v>
      </c>
      <c r="G62" s="16">
        <f>16+16+13</f>
        <v>45</v>
      </c>
      <c r="H62" s="23"/>
    </row>
    <row r="63" spans="1:8">
      <c r="A63" s="4">
        <v>5040</v>
      </c>
      <c r="B63" s="3">
        <v>10277</v>
      </c>
      <c r="C63" s="14">
        <v>62</v>
      </c>
      <c r="D63" s="9" t="s">
        <v>217</v>
      </c>
      <c r="E63" s="11" t="s">
        <v>185</v>
      </c>
      <c r="F63" s="34" t="s">
        <v>201</v>
      </c>
      <c r="G63" s="16">
        <f>41+32+28+21+11+3</f>
        <v>136</v>
      </c>
      <c r="H63" s="23"/>
    </row>
    <row r="64" spans="1:8">
      <c r="A64" s="4">
        <v>5022</v>
      </c>
      <c r="B64" s="3">
        <v>14469</v>
      </c>
      <c r="C64" s="14">
        <v>63</v>
      </c>
      <c r="D64" s="9" t="s">
        <v>221</v>
      </c>
      <c r="E64" s="11" t="s">
        <v>182</v>
      </c>
      <c r="F64" s="34" t="s">
        <v>198</v>
      </c>
      <c r="G64" s="16">
        <v>182</v>
      </c>
      <c r="H64" s="23"/>
    </row>
    <row r="65" spans="1:8">
      <c r="A65" s="4">
        <v>5022</v>
      </c>
      <c r="B65" s="3">
        <v>13496</v>
      </c>
      <c r="C65" s="14">
        <v>64</v>
      </c>
      <c r="D65" s="9" t="s">
        <v>214</v>
      </c>
      <c r="E65" s="11" t="s">
        <v>181</v>
      </c>
      <c r="F65" s="34" t="s">
        <v>197</v>
      </c>
      <c r="G65" s="16">
        <v>373</v>
      </c>
      <c r="H65" s="23"/>
    </row>
    <row r="66" spans="1:8">
      <c r="A66" s="4">
        <v>5040</v>
      </c>
      <c r="B66" s="3">
        <v>12005</v>
      </c>
      <c r="C66" s="14">
        <v>65</v>
      </c>
      <c r="D66" s="9" t="s">
        <v>218</v>
      </c>
      <c r="E66" s="11" t="s">
        <v>187</v>
      </c>
      <c r="F66" s="34" t="s">
        <v>206</v>
      </c>
      <c r="G66" s="16">
        <v>398</v>
      </c>
      <c r="H66" s="23"/>
    </row>
    <row r="67" spans="1:8">
      <c r="A67" s="4">
        <v>5050</v>
      </c>
      <c r="B67" s="3">
        <v>10570</v>
      </c>
      <c r="C67" s="14">
        <v>66</v>
      </c>
      <c r="D67" s="9" t="s">
        <v>226</v>
      </c>
      <c r="E67" s="11" t="s">
        <v>189</v>
      </c>
      <c r="F67" s="34" t="s">
        <v>208</v>
      </c>
      <c r="G67" s="16">
        <f>203+159+140+23</f>
        <v>525</v>
      </c>
      <c r="H67" s="23"/>
    </row>
    <row r="68" spans="1:8">
      <c r="A68" s="4">
        <v>5050</v>
      </c>
      <c r="B68" s="3">
        <v>11910</v>
      </c>
      <c r="C68" s="14">
        <v>67</v>
      </c>
      <c r="D68" s="9" t="s">
        <v>224</v>
      </c>
      <c r="E68" s="11" t="s">
        <v>191</v>
      </c>
      <c r="F68" s="34" t="s">
        <v>210</v>
      </c>
      <c r="G68" s="16">
        <v>759</v>
      </c>
      <c r="H68" s="23"/>
    </row>
    <row r="69" spans="1:8">
      <c r="A69" s="4">
        <v>5022</v>
      </c>
      <c r="B69" s="3">
        <v>102266</v>
      </c>
      <c r="C69" s="14">
        <v>68</v>
      </c>
      <c r="D69" s="9" t="s">
        <v>228</v>
      </c>
      <c r="E69" s="11" t="s">
        <v>183</v>
      </c>
      <c r="F69" s="34" t="s">
        <v>199</v>
      </c>
      <c r="G69" s="16">
        <f>860+824+602+465+18</f>
        <v>2769</v>
      </c>
      <c r="H69" s="23"/>
    </row>
    <row r="70" spans="1:8">
      <c r="A70" s="4">
        <v>5022</v>
      </c>
      <c r="B70" s="3">
        <v>103705</v>
      </c>
      <c r="C70" s="14">
        <v>69</v>
      </c>
      <c r="D70" s="9" t="s">
        <v>215</v>
      </c>
      <c r="E70" s="11" t="s">
        <v>184</v>
      </c>
      <c r="F70" s="34" t="s">
        <v>200</v>
      </c>
      <c r="G70" s="16">
        <f>200+155+151+137+53+29+17+14</f>
        <v>756</v>
      </c>
      <c r="H70" s="23"/>
    </row>
    <row r="71" spans="1:8">
      <c r="A71" s="4">
        <v>5040</v>
      </c>
      <c r="B71" s="3">
        <v>10981</v>
      </c>
      <c r="C71" s="14">
        <v>70</v>
      </c>
      <c r="D71" s="9" t="s">
        <v>213</v>
      </c>
      <c r="E71" s="11" t="s">
        <v>186</v>
      </c>
      <c r="F71" s="34" t="s">
        <v>202</v>
      </c>
      <c r="G71" s="16">
        <f>25+17+17+13</f>
        <v>72</v>
      </c>
      <c r="H71" s="23"/>
    </row>
    <row r="72" spans="1:8">
      <c r="A72" s="4">
        <v>5040</v>
      </c>
      <c r="B72" s="3">
        <v>13994</v>
      </c>
      <c r="C72" s="14">
        <v>71</v>
      </c>
      <c r="D72" s="9" t="s">
        <v>222</v>
      </c>
      <c r="E72" s="11" t="s">
        <v>188</v>
      </c>
      <c r="F72" s="34" t="s">
        <v>207</v>
      </c>
      <c r="G72" s="16">
        <f>38+36+31+28+14+11</f>
        <v>158</v>
      </c>
      <c r="H72" s="23"/>
    </row>
    <row r="73" spans="1:8">
      <c r="A73" s="4">
        <v>5050</v>
      </c>
      <c r="B73" s="3">
        <v>13228</v>
      </c>
      <c r="C73" s="14">
        <v>72</v>
      </c>
      <c r="D73" s="9" t="s">
        <v>223</v>
      </c>
      <c r="E73" s="11" t="s">
        <v>192</v>
      </c>
      <c r="F73" s="34" t="s">
        <v>211</v>
      </c>
      <c r="G73" s="16">
        <f>64+56+54+52+39+36+32</f>
        <v>333</v>
      </c>
      <c r="H73" s="23"/>
    </row>
    <row r="74" spans="1:8">
      <c r="A74" s="4">
        <v>5050</v>
      </c>
      <c r="B74" s="3">
        <v>10998</v>
      </c>
      <c r="C74" s="14">
        <v>73</v>
      </c>
      <c r="D74" s="9" t="s">
        <v>216</v>
      </c>
      <c r="E74" s="11" t="s">
        <v>190</v>
      </c>
      <c r="F74" s="36" t="s">
        <v>209</v>
      </c>
      <c r="G74" s="17"/>
      <c r="H74" s="23"/>
    </row>
    <row r="75" spans="1:8">
      <c r="A75" s="4">
        <v>5051</v>
      </c>
      <c r="B75" s="3">
        <v>102093</v>
      </c>
      <c r="C75" s="14">
        <v>74</v>
      </c>
      <c r="D75" s="9" t="s">
        <v>227</v>
      </c>
      <c r="E75" s="11" t="s">
        <v>195</v>
      </c>
      <c r="F75" s="36" t="s">
        <v>212</v>
      </c>
      <c r="G75" s="17"/>
      <c r="H75" s="23"/>
    </row>
    <row r="76" spans="1:8">
      <c r="A76" s="4">
        <v>5055</v>
      </c>
      <c r="B76" s="3">
        <v>13961</v>
      </c>
      <c r="C76" s="14">
        <v>75</v>
      </c>
      <c r="D76" s="9" t="s">
        <v>281</v>
      </c>
      <c r="E76" s="11" t="s">
        <v>229</v>
      </c>
      <c r="F76" s="34" t="s">
        <v>250</v>
      </c>
      <c r="G76" s="16">
        <f>86+55+47+38+34</f>
        <v>260</v>
      </c>
      <c r="H76" s="23"/>
    </row>
    <row r="77" spans="1:8">
      <c r="A77" s="4">
        <v>5055</v>
      </c>
      <c r="B77" s="3">
        <v>11960</v>
      </c>
      <c r="C77" s="14">
        <v>76</v>
      </c>
      <c r="D77" s="9" t="s">
        <v>271</v>
      </c>
      <c r="E77" s="11" t="s">
        <v>230</v>
      </c>
      <c r="F77" s="34" t="s">
        <v>251</v>
      </c>
      <c r="G77" s="16">
        <f>65+62+48+43+36+4</f>
        <v>258</v>
      </c>
      <c r="H77" s="23"/>
    </row>
    <row r="78" spans="1:8">
      <c r="A78" s="4">
        <v>5055</v>
      </c>
      <c r="B78" s="3">
        <v>11822</v>
      </c>
      <c r="C78" s="14">
        <v>77</v>
      </c>
      <c r="D78" s="9" t="s">
        <v>284</v>
      </c>
      <c r="E78" s="11" t="s">
        <v>231</v>
      </c>
      <c r="F78" s="34" t="s">
        <v>252</v>
      </c>
      <c r="G78" s="16">
        <f>166+148+83</f>
        <v>397</v>
      </c>
      <c r="H78" s="23"/>
    </row>
    <row r="79" spans="1:8">
      <c r="A79" s="4">
        <v>5055</v>
      </c>
      <c r="B79" s="3">
        <v>101797</v>
      </c>
      <c r="C79" s="14">
        <v>78</v>
      </c>
      <c r="D79" s="9" t="s">
        <v>288</v>
      </c>
      <c r="E79" s="11" t="s">
        <v>232</v>
      </c>
      <c r="F79" s="34" t="s">
        <v>254</v>
      </c>
      <c r="G79" s="16">
        <f>45+42+36+20+20+4+3</f>
        <v>170</v>
      </c>
      <c r="H79" s="23"/>
    </row>
    <row r="80" spans="1:8">
      <c r="A80" s="4">
        <v>5055</v>
      </c>
      <c r="B80" s="3">
        <v>103380</v>
      </c>
      <c r="C80" s="14">
        <v>79</v>
      </c>
      <c r="D80" s="9" t="s">
        <v>273</v>
      </c>
      <c r="E80" s="11" t="s">
        <v>233</v>
      </c>
      <c r="F80" s="34" t="s">
        <v>255</v>
      </c>
      <c r="G80" s="16">
        <f>35+33+33+23+22+6</f>
        <v>152</v>
      </c>
      <c r="H80" s="23"/>
    </row>
    <row r="81" spans="1:8">
      <c r="A81" s="4">
        <v>5060</v>
      </c>
      <c r="B81" s="3">
        <v>12923</v>
      </c>
      <c r="C81" s="14">
        <v>80</v>
      </c>
      <c r="D81" s="9" t="s">
        <v>282</v>
      </c>
      <c r="E81" s="11" t="s">
        <v>239</v>
      </c>
      <c r="F81" s="34" t="s">
        <v>261</v>
      </c>
      <c r="G81" s="16">
        <f>57+55+53+42+38+38+33+31+6+3</f>
        <v>356</v>
      </c>
      <c r="H81" s="23"/>
    </row>
    <row r="82" spans="1:8">
      <c r="A82" s="4">
        <v>5055</v>
      </c>
      <c r="B82" s="3">
        <v>102044</v>
      </c>
      <c r="C82" s="14">
        <v>81</v>
      </c>
      <c r="D82" s="9" t="s">
        <v>290</v>
      </c>
      <c r="E82" s="11" t="s">
        <v>234</v>
      </c>
      <c r="F82" s="34" t="s">
        <v>256</v>
      </c>
      <c r="G82" s="16">
        <v>631</v>
      </c>
      <c r="H82" s="23"/>
    </row>
    <row r="83" spans="1:8">
      <c r="A83" s="4">
        <v>5055</v>
      </c>
      <c r="B83" s="3">
        <v>103615</v>
      </c>
      <c r="C83" s="14">
        <v>82</v>
      </c>
      <c r="D83" s="9" t="s">
        <v>275</v>
      </c>
      <c r="E83" s="11" t="s">
        <v>235</v>
      </c>
      <c r="F83" s="34" t="s">
        <v>257</v>
      </c>
      <c r="G83" s="16">
        <f>92+84+54+52+48+43+20+11</f>
        <v>404</v>
      </c>
      <c r="H83" s="23"/>
    </row>
    <row r="84" spans="1:8">
      <c r="A84" s="4">
        <v>5056</v>
      </c>
      <c r="B84" s="3">
        <v>100546</v>
      </c>
      <c r="C84" s="14">
        <v>83</v>
      </c>
      <c r="D84" s="9" t="s">
        <v>289</v>
      </c>
      <c r="E84" s="11" t="s">
        <v>236</v>
      </c>
      <c r="F84" s="34" t="s">
        <v>258</v>
      </c>
      <c r="G84" s="16">
        <f>236+192+181+71+27</f>
        <v>707</v>
      </c>
      <c r="H84" s="23"/>
    </row>
    <row r="85" spans="1:8">
      <c r="A85" s="4">
        <v>5055</v>
      </c>
      <c r="B85" s="3">
        <v>103611</v>
      </c>
      <c r="C85" s="14">
        <v>84</v>
      </c>
      <c r="D85" s="9" t="s">
        <v>274</v>
      </c>
      <c r="E85" s="11" t="s">
        <v>237</v>
      </c>
      <c r="F85" s="34" t="s">
        <v>259</v>
      </c>
      <c r="G85" s="16">
        <f>52+42+38+37+35+8</f>
        <v>212</v>
      </c>
      <c r="H85" s="23"/>
    </row>
    <row r="86" spans="1:8">
      <c r="A86" s="4">
        <v>5057</v>
      </c>
      <c r="B86" s="3">
        <v>12280</v>
      </c>
      <c r="C86" s="14">
        <v>85</v>
      </c>
      <c r="D86" s="9" t="s">
        <v>277</v>
      </c>
      <c r="E86" s="11" t="s">
        <v>238</v>
      </c>
      <c r="F86" s="34" t="s">
        <v>260</v>
      </c>
      <c r="G86" s="16">
        <f>162+156+106+81+67+56+29+22+10</f>
        <v>689</v>
      </c>
      <c r="H86" s="23"/>
    </row>
    <row r="87" spans="1:8">
      <c r="A87" s="4">
        <v>5062</v>
      </c>
      <c r="B87" s="3">
        <v>10871</v>
      </c>
      <c r="C87" s="14">
        <v>86</v>
      </c>
      <c r="D87" s="9" t="s">
        <v>287</v>
      </c>
      <c r="E87" s="11" t="s">
        <v>240</v>
      </c>
      <c r="F87" s="34" t="s">
        <v>262</v>
      </c>
      <c r="G87" s="16">
        <f>8+7+7</f>
        <v>22</v>
      </c>
      <c r="H87" s="23"/>
    </row>
    <row r="88" spans="1:8">
      <c r="A88" s="4">
        <v>5063</v>
      </c>
      <c r="B88" s="3">
        <v>100291</v>
      </c>
      <c r="C88" s="14">
        <v>87</v>
      </c>
      <c r="D88" s="9" t="s">
        <v>279</v>
      </c>
      <c r="E88" s="11" t="s">
        <v>241</v>
      </c>
      <c r="F88" s="34" t="s">
        <v>263</v>
      </c>
      <c r="G88" s="16">
        <f>23+16+12+11</f>
        <v>62</v>
      </c>
      <c r="H88" s="23"/>
    </row>
    <row r="89" spans="1:8">
      <c r="A89" s="4">
        <v>5063</v>
      </c>
      <c r="B89" s="3">
        <v>12418</v>
      </c>
      <c r="C89" s="14">
        <v>88</v>
      </c>
      <c r="D89" s="9" t="s">
        <v>283</v>
      </c>
      <c r="E89" s="11" t="s">
        <v>242</v>
      </c>
      <c r="F89" s="34" t="s">
        <v>264</v>
      </c>
      <c r="G89" s="16">
        <f>144+122+100+81+51+46+42+36+33</f>
        <v>655</v>
      </c>
      <c r="H89" s="23"/>
    </row>
    <row r="90" spans="1:8">
      <c r="A90" s="4">
        <v>5062</v>
      </c>
      <c r="B90" s="3">
        <v>14422</v>
      </c>
      <c r="C90" s="14">
        <v>89</v>
      </c>
      <c r="D90" s="9" t="s">
        <v>280</v>
      </c>
      <c r="E90" s="11" t="s">
        <v>243</v>
      </c>
      <c r="F90" s="34" t="s">
        <v>265</v>
      </c>
      <c r="G90" s="16">
        <f>44+31+28+21</f>
        <v>124</v>
      </c>
      <c r="H90" s="23"/>
    </row>
    <row r="91" spans="1:8">
      <c r="A91" s="4">
        <v>5063</v>
      </c>
      <c r="B91" s="3">
        <v>100770</v>
      </c>
      <c r="C91" s="14">
        <v>90</v>
      </c>
      <c r="D91" s="9" t="s">
        <v>278</v>
      </c>
      <c r="E91" s="11" t="s">
        <v>244</v>
      </c>
      <c r="F91" s="34" t="s">
        <v>266</v>
      </c>
      <c r="G91" s="15">
        <f>82+48+42+28+20</f>
        <v>220</v>
      </c>
      <c r="H91" s="23"/>
    </row>
    <row r="92" spans="1:8">
      <c r="A92" s="4">
        <v>5063</v>
      </c>
      <c r="B92" s="3">
        <v>102158</v>
      </c>
      <c r="C92" s="14">
        <v>91</v>
      </c>
      <c r="D92" s="9" t="s">
        <v>291</v>
      </c>
      <c r="E92" s="11" t="s">
        <v>245</v>
      </c>
      <c r="F92" s="34" t="s">
        <v>267</v>
      </c>
      <c r="G92" s="15">
        <f>35+30+16+9+8+5</f>
        <v>103</v>
      </c>
      <c r="H92" s="23"/>
    </row>
    <row r="93" spans="1:8">
      <c r="A93" s="4">
        <v>5064</v>
      </c>
      <c r="B93" s="3">
        <v>10902</v>
      </c>
      <c r="C93" s="14">
        <v>92</v>
      </c>
      <c r="D93" s="9" t="s">
        <v>286</v>
      </c>
      <c r="E93" s="11" t="s">
        <v>246</v>
      </c>
      <c r="F93" s="34" t="s">
        <v>253</v>
      </c>
      <c r="G93" s="16">
        <f>45+36+29+24+20+11+4</f>
        <v>169</v>
      </c>
      <c r="H93" s="23"/>
    </row>
    <row r="94" spans="1:8">
      <c r="A94" s="4">
        <v>5064</v>
      </c>
      <c r="B94" s="3">
        <v>11535</v>
      </c>
      <c r="C94" s="14">
        <v>93</v>
      </c>
      <c r="D94" s="9" t="s">
        <v>285</v>
      </c>
      <c r="E94" s="11" t="s">
        <v>247</v>
      </c>
      <c r="F94" s="34" t="s">
        <v>268</v>
      </c>
      <c r="G94" s="15">
        <f>7+6+6+3+3</f>
        <v>25</v>
      </c>
      <c r="H94" s="23"/>
    </row>
    <row r="95" spans="1:8">
      <c r="A95" s="4">
        <v>5064</v>
      </c>
      <c r="B95" s="3">
        <v>103295</v>
      </c>
      <c r="C95" s="14">
        <v>94</v>
      </c>
      <c r="D95" s="9" t="s">
        <v>272</v>
      </c>
      <c r="E95" s="11" t="s">
        <v>248</v>
      </c>
      <c r="F95" s="34" t="s">
        <v>269</v>
      </c>
      <c r="G95" s="15">
        <f>93+90+63+58+56+39</f>
        <v>399</v>
      </c>
      <c r="H95" s="23"/>
    </row>
    <row r="96" spans="1:8">
      <c r="A96" s="4">
        <v>5064</v>
      </c>
      <c r="B96" s="3">
        <v>12003</v>
      </c>
      <c r="C96" s="14">
        <v>95</v>
      </c>
      <c r="D96" s="9" t="s">
        <v>276</v>
      </c>
      <c r="E96" s="11" t="s">
        <v>249</v>
      </c>
      <c r="F96" s="34" t="s">
        <v>270</v>
      </c>
      <c r="G96" s="15">
        <v>354</v>
      </c>
      <c r="H96" s="23"/>
    </row>
    <row r="97" spans="1:8">
      <c r="A97" s="4">
        <v>5001</v>
      </c>
      <c r="B97" s="3">
        <v>10474</v>
      </c>
      <c r="C97" s="14">
        <v>96</v>
      </c>
      <c r="D97" s="9" t="s">
        <v>314</v>
      </c>
      <c r="E97" s="11" t="s">
        <v>292</v>
      </c>
      <c r="F97" s="34" t="s">
        <v>318</v>
      </c>
      <c r="G97" s="15">
        <v>395</v>
      </c>
      <c r="H97" s="23"/>
    </row>
    <row r="98" spans="1:8" ht="13.8" customHeight="1">
      <c r="A98" s="4">
        <v>5001</v>
      </c>
      <c r="B98" s="3">
        <v>10494</v>
      </c>
      <c r="C98" s="14">
        <v>97</v>
      </c>
      <c r="D98" s="9" t="s">
        <v>315</v>
      </c>
      <c r="E98" s="11" t="s">
        <v>293</v>
      </c>
      <c r="F98" s="34" t="s">
        <v>319</v>
      </c>
      <c r="G98" s="15">
        <f>81+79+70+68+3</f>
        <v>301</v>
      </c>
      <c r="H98" s="23"/>
    </row>
    <row r="99" spans="1:8">
      <c r="A99" s="4">
        <v>5001</v>
      </c>
      <c r="B99" s="3">
        <v>10769</v>
      </c>
      <c r="C99" s="14">
        <v>98</v>
      </c>
      <c r="D99" s="9" t="s">
        <v>313</v>
      </c>
      <c r="E99" s="11" t="s">
        <v>294</v>
      </c>
      <c r="F99" s="34" t="s">
        <v>320</v>
      </c>
      <c r="G99" s="15">
        <f>107+77+58+58+48+45+34</f>
        <v>427</v>
      </c>
      <c r="H99" s="23"/>
    </row>
    <row r="100" spans="1:8">
      <c r="A100" s="4">
        <v>5001</v>
      </c>
      <c r="B100" s="3">
        <v>11881</v>
      </c>
      <c r="C100" s="14">
        <v>99</v>
      </c>
      <c r="D100" s="9" t="s">
        <v>310</v>
      </c>
      <c r="E100" s="11" t="s">
        <v>295</v>
      </c>
      <c r="F100" s="34" t="s">
        <v>321</v>
      </c>
      <c r="G100" s="15">
        <f>78+66+55+45+44+43</f>
        <v>331</v>
      </c>
      <c r="H100" s="23"/>
    </row>
    <row r="101" spans="1:8">
      <c r="A101" s="4">
        <v>5003</v>
      </c>
      <c r="B101" s="3">
        <v>11503</v>
      </c>
      <c r="C101" s="14">
        <v>100</v>
      </c>
      <c r="D101" s="9" t="s">
        <v>311</v>
      </c>
      <c r="E101" s="11" t="s">
        <v>296</v>
      </c>
      <c r="F101" s="34" t="s">
        <v>322</v>
      </c>
      <c r="G101" s="15">
        <f>885+728+604+586+485+333+112+54+36+33</f>
        <v>3856</v>
      </c>
      <c r="H101" s="23"/>
    </row>
    <row r="102" spans="1:8">
      <c r="A102" s="4">
        <v>5004</v>
      </c>
      <c r="B102" s="3">
        <v>13383</v>
      </c>
      <c r="C102" s="14">
        <v>101</v>
      </c>
      <c r="D102" s="9" t="s">
        <v>309</v>
      </c>
      <c r="E102" s="11" t="s">
        <v>297</v>
      </c>
      <c r="F102" s="36" t="s">
        <v>316</v>
      </c>
      <c r="G102" s="17"/>
      <c r="H102" s="23"/>
    </row>
    <row r="103" spans="1:8">
      <c r="A103" s="4">
        <v>5004</v>
      </c>
      <c r="B103" s="3">
        <v>14249</v>
      </c>
      <c r="C103" s="14">
        <v>102</v>
      </c>
      <c r="D103" s="9" t="s">
        <v>306</v>
      </c>
      <c r="E103" s="11" t="s">
        <v>298</v>
      </c>
      <c r="F103" s="34" t="s">
        <v>323</v>
      </c>
      <c r="G103" s="15">
        <f>238+197+184+179+63+52+39</f>
        <v>952</v>
      </c>
      <c r="H103" s="23"/>
    </row>
    <row r="104" spans="1:8">
      <c r="A104" s="4">
        <v>5005</v>
      </c>
      <c r="B104" s="3">
        <v>14654</v>
      </c>
      <c r="C104" s="14">
        <v>103</v>
      </c>
      <c r="D104" s="9" t="s">
        <v>305</v>
      </c>
      <c r="E104" s="11" t="s">
        <v>299</v>
      </c>
      <c r="F104" s="34" t="s">
        <v>324</v>
      </c>
      <c r="G104" s="15">
        <f>200+195+163+119+13</f>
        <v>690</v>
      </c>
      <c r="H104" s="23"/>
    </row>
    <row r="105" spans="1:8">
      <c r="A105" s="4">
        <v>5009</v>
      </c>
      <c r="B105" s="3">
        <v>10788</v>
      </c>
      <c r="C105" s="14">
        <v>104</v>
      </c>
      <c r="D105" s="9" t="s">
        <v>312</v>
      </c>
      <c r="E105" s="11" t="s">
        <v>300</v>
      </c>
      <c r="F105" s="34" t="s">
        <v>325</v>
      </c>
      <c r="G105" s="15">
        <f>74+49+39+36+36+8</f>
        <v>242</v>
      </c>
      <c r="H105" s="23"/>
    </row>
    <row r="106" spans="1:8">
      <c r="A106" s="4">
        <v>5009</v>
      </c>
      <c r="B106" s="3">
        <v>13105</v>
      </c>
      <c r="C106" s="14">
        <v>105</v>
      </c>
      <c r="D106" s="9" t="s">
        <v>308</v>
      </c>
      <c r="E106" s="11" t="s">
        <v>301</v>
      </c>
      <c r="F106" s="36" t="s">
        <v>327</v>
      </c>
      <c r="G106" s="17"/>
      <c r="H106" s="23"/>
    </row>
    <row r="107" spans="1:8">
      <c r="A107" s="4">
        <v>5009</v>
      </c>
      <c r="B107" s="3">
        <v>13345</v>
      </c>
      <c r="C107" s="14">
        <v>106</v>
      </c>
      <c r="D107" s="9" t="s">
        <v>307</v>
      </c>
      <c r="E107" s="11" t="s">
        <v>302</v>
      </c>
      <c r="F107" s="34" t="s">
        <v>317</v>
      </c>
      <c r="G107" s="15">
        <f>729+484+400+371+352+33+27</f>
        <v>2396</v>
      </c>
      <c r="H107" s="23"/>
    </row>
    <row r="108" spans="1:8">
      <c r="A108" s="4">
        <v>5009</v>
      </c>
      <c r="B108" s="3">
        <v>100663</v>
      </c>
      <c r="C108" s="14">
        <v>107</v>
      </c>
      <c r="D108" s="9" t="s">
        <v>304</v>
      </c>
      <c r="E108" s="11" t="s">
        <v>303</v>
      </c>
      <c r="F108" s="34" t="s">
        <v>326</v>
      </c>
      <c r="G108" s="15">
        <f>24+18+14+13+12+7+6</f>
        <v>94</v>
      </c>
      <c r="H108" s="23"/>
    </row>
    <row r="109" spans="1:8">
      <c r="A109" s="4">
        <v>5009</v>
      </c>
      <c r="B109" s="3">
        <v>100961</v>
      </c>
      <c r="C109" s="14">
        <v>108</v>
      </c>
      <c r="D109" s="9" t="s">
        <v>352</v>
      </c>
      <c r="E109" s="10" t="s">
        <v>328</v>
      </c>
      <c r="F109" s="34" t="s">
        <v>339</v>
      </c>
      <c r="G109" s="16">
        <f>46+37+34+24+16+9</f>
        <v>166</v>
      </c>
      <c r="H109" s="23"/>
    </row>
    <row r="110" spans="1:8">
      <c r="A110" s="4">
        <v>5009</v>
      </c>
      <c r="B110" s="3">
        <v>103713</v>
      </c>
      <c r="C110" s="14">
        <v>109</v>
      </c>
      <c r="D110" s="9" t="s">
        <v>349</v>
      </c>
      <c r="E110" s="10" t="s">
        <v>329</v>
      </c>
      <c r="F110" s="34" t="s">
        <v>360</v>
      </c>
      <c r="G110" s="16">
        <f>71+61+47+32+29</f>
        <v>240</v>
      </c>
      <c r="H110" s="23"/>
    </row>
    <row r="111" spans="1:8">
      <c r="A111" s="4">
        <v>5022</v>
      </c>
      <c r="B111" s="3">
        <v>12733</v>
      </c>
      <c r="C111" s="14">
        <v>110</v>
      </c>
      <c r="D111" s="9" t="s">
        <v>355</v>
      </c>
      <c r="E111" s="11" t="s">
        <v>330</v>
      </c>
      <c r="F111" s="34" t="s">
        <v>340</v>
      </c>
      <c r="G111" s="16">
        <f>216+199+184+5</f>
        <v>604</v>
      </c>
      <c r="H111" s="23"/>
    </row>
    <row r="112" spans="1:8">
      <c r="A112" s="4">
        <v>5026</v>
      </c>
      <c r="B112" s="3">
        <v>101809</v>
      </c>
      <c r="C112" s="14">
        <v>111</v>
      </c>
      <c r="D112" s="9" t="s">
        <v>359</v>
      </c>
      <c r="E112" s="10" t="s">
        <v>331</v>
      </c>
      <c r="F112" s="34" t="s">
        <v>341</v>
      </c>
      <c r="G112" s="16">
        <v>2407</v>
      </c>
      <c r="H112" s="23"/>
    </row>
    <row r="113" spans="1:8">
      <c r="A113" s="4">
        <v>5040</v>
      </c>
      <c r="B113" s="3">
        <v>10382</v>
      </c>
      <c r="C113" s="14">
        <v>112</v>
      </c>
      <c r="D113" s="9" t="s">
        <v>357</v>
      </c>
      <c r="E113" s="10" t="s">
        <v>332</v>
      </c>
      <c r="F113" s="34" t="s">
        <v>342</v>
      </c>
      <c r="G113" s="16">
        <f>99+64+62+54+39+37+27+13+4</f>
        <v>399</v>
      </c>
      <c r="H113" s="23"/>
    </row>
    <row r="114" spans="1:8">
      <c r="A114" s="4">
        <v>5040</v>
      </c>
      <c r="B114" s="3">
        <v>11491</v>
      </c>
      <c r="C114" s="14">
        <v>113</v>
      </c>
      <c r="D114" s="9" t="s">
        <v>358</v>
      </c>
      <c r="E114" s="10" t="s">
        <v>333</v>
      </c>
      <c r="F114" s="34" t="s">
        <v>343</v>
      </c>
      <c r="G114" s="16">
        <f>180+154+66+48+29+16+7+6</f>
        <v>506</v>
      </c>
      <c r="H114" s="23"/>
    </row>
    <row r="115" spans="1:8">
      <c r="A115" s="4">
        <v>5040</v>
      </c>
      <c r="B115" s="3">
        <v>11709</v>
      </c>
      <c r="C115" s="14">
        <v>114</v>
      </c>
      <c r="D115" s="9" t="s">
        <v>350</v>
      </c>
      <c r="E115" s="10" t="s">
        <v>334</v>
      </c>
      <c r="F115" s="34" t="s">
        <v>344</v>
      </c>
      <c r="G115" s="16">
        <v>112</v>
      </c>
      <c r="H115" s="23"/>
    </row>
    <row r="116" spans="1:8">
      <c r="A116" s="4">
        <v>5040</v>
      </c>
      <c r="B116" s="3">
        <v>11833</v>
      </c>
      <c r="C116" s="14">
        <v>115</v>
      </c>
      <c r="D116" s="9" t="s">
        <v>356</v>
      </c>
      <c r="E116" s="10" t="s">
        <v>335</v>
      </c>
      <c r="F116" s="36" t="s">
        <v>346</v>
      </c>
      <c r="G116" s="17"/>
      <c r="H116" s="23"/>
    </row>
    <row r="117" spans="1:8">
      <c r="A117" s="4">
        <v>5040</v>
      </c>
      <c r="B117" s="3">
        <v>13128</v>
      </c>
      <c r="C117" s="14">
        <v>116</v>
      </c>
      <c r="D117" s="9" t="s">
        <v>354</v>
      </c>
      <c r="E117" s="10" t="s">
        <v>336</v>
      </c>
      <c r="F117" s="34" t="s">
        <v>345</v>
      </c>
      <c r="G117" s="16">
        <f>52+50+46+45+43+37+20+11</f>
        <v>304</v>
      </c>
      <c r="H117" s="23"/>
    </row>
    <row r="118" spans="1:8">
      <c r="A118" s="4">
        <v>5040</v>
      </c>
      <c r="B118" s="3">
        <v>13526</v>
      </c>
      <c r="C118" s="14">
        <v>117</v>
      </c>
      <c r="D118" s="9" t="s">
        <v>351</v>
      </c>
      <c r="E118" s="10" t="s">
        <v>337</v>
      </c>
      <c r="F118" s="36" t="s">
        <v>347</v>
      </c>
      <c r="G118" s="17"/>
      <c r="H118" s="23"/>
    </row>
    <row r="119" spans="1:8">
      <c r="A119" s="4">
        <v>5040</v>
      </c>
      <c r="B119" s="3">
        <v>13664</v>
      </c>
      <c r="C119" s="14">
        <v>118</v>
      </c>
      <c r="D119" s="9" t="s">
        <v>353</v>
      </c>
      <c r="E119" s="10" t="s">
        <v>338</v>
      </c>
      <c r="F119" s="34" t="s">
        <v>348</v>
      </c>
      <c r="G119" s="16">
        <f>143+118+93+84+82+26</f>
        <v>546</v>
      </c>
      <c r="H119" s="23"/>
    </row>
    <row r="120" spans="1:8">
      <c r="A120" s="4">
        <v>5040</v>
      </c>
      <c r="B120" s="3">
        <v>14368</v>
      </c>
      <c r="C120" s="14">
        <v>119</v>
      </c>
      <c r="D120" s="9" t="s">
        <v>427</v>
      </c>
      <c r="E120" s="10" t="s">
        <v>361</v>
      </c>
      <c r="F120" s="34" t="s">
        <v>445</v>
      </c>
      <c r="G120" s="16">
        <f>122+94+93+56+55+35+19+4</f>
        <v>478</v>
      </c>
      <c r="H120" s="23"/>
    </row>
    <row r="121" spans="1:8">
      <c r="A121" s="4">
        <v>5040</v>
      </c>
      <c r="B121" s="3">
        <v>103577</v>
      </c>
      <c r="C121" s="14">
        <v>120</v>
      </c>
      <c r="D121" s="9" t="s">
        <v>408</v>
      </c>
      <c r="E121" s="10" t="s">
        <v>362</v>
      </c>
      <c r="F121" s="34" t="s">
        <v>446</v>
      </c>
      <c r="G121" s="16">
        <f>272+255+107+104+42</f>
        <v>780</v>
      </c>
      <c r="H121" s="23"/>
    </row>
    <row r="122" spans="1:8">
      <c r="A122" s="4">
        <v>5050</v>
      </c>
      <c r="B122" s="3">
        <v>10281</v>
      </c>
      <c r="C122" s="14">
        <v>121</v>
      </c>
      <c r="D122" s="9" t="s">
        <v>416</v>
      </c>
      <c r="E122" s="10" t="s">
        <v>363</v>
      </c>
      <c r="F122" s="34" t="s">
        <v>447</v>
      </c>
      <c r="G122" s="16">
        <f>5+5+3+3</f>
        <v>16</v>
      </c>
      <c r="H122" s="23"/>
    </row>
    <row r="123" spans="1:8">
      <c r="A123" s="4">
        <v>5050</v>
      </c>
      <c r="B123" s="3">
        <v>10647</v>
      </c>
      <c r="C123" s="14">
        <v>122</v>
      </c>
      <c r="D123" s="9" t="s">
        <v>414</v>
      </c>
      <c r="E123" s="10" t="s">
        <v>364</v>
      </c>
      <c r="F123" s="34" t="s">
        <v>448</v>
      </c>
      <c r="G123" s="16">
        <f>23+16+13+9+6+4+2</f>
        <v>73</v>
      </c>
      <c r="H123" s="23"/>
    </row>
    <row r="124" spans="1:8">
      <c r="A124" s="4">
        <v>5050</v>
      </c>
      <c r="B124" s="3">
        <v>10952</v>
      </c>
      <c r="C124" s="14">
        <v>123</v>
      </c>
      <c r="D124" s="9" t="s">
        <v>442</v>
      </c>
      <c r="E124" s="10" t="s">
        <v>365</v>
      </c>
      <c r="F124" s="34" t="s">
        <v>449</v>
      </c>
      <c r="G124" s="16">
        <v>333</v>
      </c>
      <c r="H124" s="23"/>
    </row>
    <row r="125" spans="1:8">
      <c r="A125" s="4">
        <v>5051</v>
      </c>
      <c r="B125" s="3">
        <v>11076</v>
      </c>
      <c r="C125" s="14">
        <v>124</v>
      </c>
      <c r="D125" s="9" t="s">
        <v>437</v>
      </c>
      <c r="E125" s="10" t="s">
        <v>366</v>
      </c>
      <c r="F125" s="34" t="s">
        <v>450</v>
      </c>
      <c r="G125" s="16">
        <f>112+107+49+46+30</f>
        <v>344</v>
      </c>
      <c r="H125" s="23"/>
    </row>
    <row r="126" spans="1:8">
      <c r="A126" s="4">
        <v>5051</v>
      </c>
      <c r="B126" s="3">
        <v>11831</v>
      </c>
      <c r="C126" s="14">
        <v>125</v>
      </c>
      <c r="D126" s="9" t="s">
        <v>440</v>
      </c>
      <c r="E126" s="10" t="s">
        <v>367</v>
      </c>
      <c r="F126" s="34" t="s">
        <v>451</v>
      </c>
      <c r="G126" s="16">
        <f>65+63+59+53+25+21+21</f>
        <v>307</v>
      </c>
      <c r="H126" s="23"/>
    </row>
    <row r="127" spans="1:8">
      <c r="A127" s="4">
        <v>5051</v>
      </c>
      <c r="B127" s="3">
        <v>14426</v>
      </c>
      <c r="C127" s="14">
        <v>126</v>
      </c>
      <c r="D127" s="9" t="s">
        <v>429</v>
      </c>
      <c r="E127" s="10" t="s">
        <v>368</v>
      </c>
      <c r="F127" s="36" t="s">
        <v>452</v>
      </c>
      <c r="G127" s="17"/>
      <c r="H127" s="23"/>
    </row>
    <row r="128" spans="1:8">
      <c r="A128" s="4">
        <v>5055</v>
      </c>
      <c r="B128" s="3">
        <v>10086</v>
      </c>
      <c r="C128" s="14">
        <v>127</v>
      </c>
      <c r="D128" s="9" t="s">
        <v>426</v>
      </c>
      <c r="E128" s="10" t="s">
        <v>369</v>
      </c>
      <c r="F128" s="34" t="s">
        <v>453</v>
      </c>
      <c r="G128" s="16">
        <f>27+22+21+18+9+3</f>
        <v>100</v>
      </c>
      <c r="H128" s="23"/>
    </row>
    <row r="129" spans="1:8">
      <c r="A129" s="4">
        <v>5055</v>
      </c>
      <c r="B129" s="3">
        <v>13044</v>
      </c>
      <c r="C129" s="14">
        <v>128</v>
      </c>
      <c r="D129" s="9" t="s">
        <v>415</v>
      </c>
      <c r="E129" s="10" t="s">
        <v>370</v>
      </c>
      <c r="F129" s="36" t="s">
        <v>454</v>
      </c>
      <c r="G129" s="17"/>
      <c r="H129" s="23"/>
    </row>
    <row r="130" spans="1:8">
      <c r="A130" s="4">
        <v>5055</v>
      </c>
      <c r="B130" s="3">
        <v>101798</v>
      </c>
      <c r="C130" s="14">
        <v>129</v>
      </c>
      <c r="D130" s="9" t="s">
        <v>443</v>
      </c>
      <c r="E130" s="10" t="s">
        <v>371</v>
      </c>
      <c r="F130" s="34" t="s">
        <v>455</v>
      </c>
      <c r="G130" s="16">
        <f>109+73+66+45+31+19</f>
        <v>343</v>
      </c>
      <c r="H130" s="23"/>
    </row>
    <row r="131" spans="1:8">
      <c r="A131" s="4">
        <v>5056</v>
      </c>
      <c r="B131" s="3">
        <v>103692</v>
      </c>
      <c r="C131" s="14">
        <v>130</v>
      </c>
      <c r="D131" s="9" t="s">
        <v>410</v>
      </c>
      <c r="E131" s="10" t="s">
        <v>372</v>
      </c>
      <c r="F131" s="34" t="s">
        <v>456</v>
      </c>
      <c r="G131" s="16">
        <v>10</v>
      </c>
      <c r="H131" s="23"/>
    </row>
    <row r="132" spans="1:8">
      <c r="A132" s="4">
        <v>5057</v>
      </c>
      <c r="B132" s="3">
        <v>10567</v>
      </c>
      <c r="C132" s="14">
        <v>131</v>
      </c>
      <c r="D132" s="9" t="s">
        <v>441</v>
      </c>
      <c r="E132" s="10" t="s">
        <v>373</v>
      </c>
      <c r="F132" s="34" t="s">
        <v>457</v>
      </c>
      <c r="G132" s="16">
        <f>16+15+11+10</f>
        <v>52</v>
      </c>
      <c r="H132" s="23"/>
    </row>
    <row r="133" spans="1:8">
      <c r="A133" s="4">
        <v>5057</v>
      </c>
      <c r="B133" s="3">
        <v>10703</v>
      </c>
      <c r="C133" s="14">
        <v>132</v>
      </c>
      <c r="D133" s="9" t="s">
        <v>421</v>
      </c>
      <c r="E133" s="10" t="s">
        <v>374</v>
      </c>
      <c r="F133" s="34" t="s">
        <v>458</v>
      </c>
      <c r="G133" s="16">
        <f>63+47+41+28+7+4</f>
        <v>190</v>
      </c>
      <c r="H133" s="23"/>
    </row>
    <row r="134" spans="1:8">
      <c r="A134" s="4">
        <v>5057</v>
      </c>
      <c r="B134" s="3">
        <v>14512</v>
      </c>
      <c r="C134" s="14">
        <v>133</v>
      </c>
      <c r="D134" s="9" t="s">
        <v>428</v>
      </c>
      <c r="E134" s="10" t="s">
        <v>375</v>
      </c>
      <c r="F134" s="34" t="s">
        <v>459</v>
      </c>
      <c r="G134" s="16">
        <v>29</v>
      </c>
      <c r="H134" s="23"/>
    </row>
    <row r="135" spans="1:8">
      <c r="A135" s="4">
        <v>5060</v>
      </c>
      <c r="B135" s="3">
        <v>12151</v>
      </c>
      <c r="C135" s="14">
        <v>134</v>
      </c>
      <c r="D135" s="9" t="s">
        <v>438</v>
      </c>
      <c r="E135" s="10" t="s">
        <v>376</v>
      </c>
      <c r="F135" s="34" t="s">
        <v>460</v>
      </c>
      <c r="G135" s="16">
        <f>402+280+214+99</f>
        <v>995</v>
      </c>
      <c r="H135" s="23"/>
    </row>
    <row r="136" spans="1:8">
      <c r="A136" s="4">
        <v>5062</v>
      </c>
      <c r="B136" s="3">
        <v>11378</v>
      </c>
      <c r="C136" s="14">
        <v>135</v>
      </c>
      <c r="D136" s="9" t="s">
        <v>418</v>
      </c>
      <c r="E136" s="10" t="s">
        <v>377</v>
      </c>
      <c r="F136" s="34" t="s">
        <v>461</v>
      </c>
      <c r="G136" s="16">
        <f>56+40+17+13+10</f>
        <v>136</v>
      </c>
      <c r="H136" s="23"/>
    </row>
    <row r="137" spans="1:8">
      <c r="A137" s="4">
        <v>5062</v>
      </c>
      <c r="B137" s="3">
        <v>12016</v>
      </c>
      <c r="C137" s="14">
        <v>136</v>
      </c>
      <c r="D137" s="9" t="s">
        <v>420</v>
      </c>
      <c r="E137" s="10" t="s">
        <v>378</v>
      </c>
      <c r="F137" s="34" t="s">
        <v>462</v>
      </c>
      <c r="G137" s="16">
        <f>354+323+107</f>
        <v>784</v>
      </c>
      <c r="H137" s="23"/>
    </row>
    <row r="138" spans="1:8">
      <c r="A138" s="4">
        <v>5062</v>
      </c>
      <c r="B138" s="3">
        <v>12450</v>
      </c>
      <c r="C138" s="14">
        <v>137</v>
      </c>
      <c r="D138" s="9" t="s">
        <v>433</v>
      </c>
      <c r="E138" s="10" t="s">
        <v>379</v>
      </c>
      <c r="F138" s="34" t="s">
        <v>463</v>
      </c>
      <c r="G138" s="16">
        <f>29+21+19+17+14+13+5</f>
        <v>118</v>
      </c>
      <c r="H138" s="23"/>
    </row>
    <row r="139" spans="1:8">
      <c r="A139" s="4">
        <v>5062</v>
      </c>
      <c r="B139" s="3">
        <v>13335</v>
      </c>
      <c r="C139" s="14">
        <v>138</v>
      </c>
      <c r="D139" s="9" t="s">
        <v>432</v>
      </c>
      <c r="E139" s="10" t="s">
        <v>380</v>
      </c>
      <c r="F139" s="34" t="s">
        <v>464</v>
      </c>
      <c r="G139" s="16">
        <v>1164</v>
      </c>
      <c r="H139" s="23"/>
    </row>
    <row r="140" spans="1:8">
      <c r="A140" s="4">
        <v>5062</v>
      </c>
      <c r="B140" s="3">
        <v>101096</v>
      </c>
      <c r="C140" s="14">
        <v>139</v>
      </c>
      <c r="D140" s="9" t="s">
        <v>425</v>
      </c>
      <c r="E140" s="10" t="s">
        <v>381</v>
      </c>
      <c r="F140" s="34" t="s">
        <v>465</v>
      </c>
      <c r="G140" s="16">
        <v>34</v>
      </c>
      <c r="H140" s="23"/>
    </row>
    <row r="141" spans="1:8">
      <c r="A141" s="4">
        <v>5063</v>
      </c>
      <c r="B141" s="3">
        <v>10054</v>
      </c>
      <c r="C141" s="14">
        <v>140</v>
      </c>
      <c r="D141" s="9" t="s">
        <v>430</v>
      </c>
      <c r="E141" s="10" t="s">
        <v>382</v>
      </c>
      <c r="F141" s="34" t="s">
        <v>466</v>
      </c>
      <c r="G141" s="16">
        <v>5</v>
      </c>
      <c r="H141" s="23"/>
    </row>
    <row r="142" spans="1:8">
      <c r="A142" s="4">
        <v>5063</v>
      </c>
      <c r="B142" s="3">
        <v>10272</v>
      </c>
      <c r="C142" s="14">
        <v>141</v>
      </c>
      <c r="D142" s="9" t="s">
        <v>411</v>
      </c>
      <c r="E142" s="10" t="s">
        <v>383</v>
      </c>
      <c r="F142" s="34" t="s">
        <v>467</v>
      </c>
      <c r="G142" s="16">
        <f>227+183+175+168+107+65+61+44</f>
        <v>1030</v>
      </c>
      <c r="H142" s="23"/>
    </row>
    <row r="143" spans="1:8">
      <c r="A143" s="4">
        <v>5063</v>
      </c>
      <c r="B143" s="3">
        <v>12220</v>
      </c>
      <c r="C143" s="14">
        <v>142</v>
      </c>
      <c r="D143" s="9" t="s">
        <v>439</v>
      </c>
      <c r="E143" s="10" t="s">
        <v>384</v>
      </c>
      <c r="F143" s="36" t="s">
        <v>468</v>
      </c>
      <c r="G143" s="17"/>
      <c r="H143" s="23"/>
    </row>
    <row r="144" spans="1:8">
      <c r="A144" s="4">
        <v>5063</v>
      </c>
      <c r="B144" s="3">
        <v>103628</v>
      </c>
      <c r="C144" s="14">
        <v>143</v>
      </c>
      <c r="D144" s="9" t="s">
        <v>409</v>
      </c>
      <c r="E144" s="10" t="s">
        <v>385</v>
      </c>
      <c r="F144" s="34" t="s">
        <v>469</v>
      </c>
      <c r="G144" s="16">
        <f>32+28</f>
        <v>60</v>
      </c>
      <c r="H144" s="23"/>
    </row>
    <row r="145" spans="1:8">
      <c r="A145" s="4">
        <v>5064</v>
      </c>
      <c r="B145" s="3">
        <v>10626</v>
      </c>
      <c r="C145" s="14">
        <v>144</v>
      </c>
      <c r="D145" s="9" t="s">
        <v>405</v>
      </c>
      <c r="E145" s="10" t="s">
        <v>386</v>
      </c>
      <c r="F145" s="34" t="s">
        <v>470</v>
      </c>
      <c r="G145" s="16">
        <v>687</v>
      </c>
      <c r="H145" s="23"/>
    </row>
    <row r="146" spans="1:8">
      <c r="A146" s="4">
        <v>5064</v>
      </c>
      <c r="B146" s="3">
        <v>11994</v>
      </c>
      <c r="C146" s="14">
        <v>145</v>
      </c>
      <c r="D146" s="9" t="s">
        <v>412</v>
      </c>
      <c r="E146" s="10" t="s">
        <v>387</v>
      </c>
      <c r="F146" s="34" t="s">
        <v>471</v>
      </c>
      <c r="G146" s="16">
        <v>104</v>
      </c>
      <c r="H146" s="23"/>
    </row>
    <row r="147" spans="1:8">
      <c r="A147" s="4">
        <v>5064</v>
      </c>
      <c r="B147" s="3">
        <v>12191</v>
      </c>
      <c r="C147" s="14">
        <v>146</v>
      </c>
      <c r="D147" s="9" t="s">
        <v>434</v>
      </c>
      <c r="E147" s="10" t="s">
        <v>388</v>
      </c>
      <c r="F147" s="36" t="s">
        <v>472</v>
      </c>
      <c r="G147" s="17"/>
      <c r="H147" s="23"/>
    </row>
    <row r="148" spans="1:8">
      <c r="A148" s="4">
        <v>5064</v>
      </c>
      <c r="B148" s="3">
        <v>13050</v>
      </c>
      <c r="C148" s="14">
        <v>147</v>
      </c>
      <c r="D148" s="9" t="s">
        <v>419</v>
      </c>
      <c r="E148" s="10" t="s">
        <v>389</v>
      </c>
      <c r="F148" s="34" t="s">
        <v>473</v>
      </c>
      <c r="G148" s="16">
        <v>172</v>
      </c>
      <c r="H148" s="23"/>
    </row>
    <row r="149" spans="1:8">
      <c r="A149" s="4">
        <v>5065</v>
      </c>
      <c r="B149" s="3">
        <v>14214</v>
      </c>
      <c r="C149" s="14">
        <v>148</v>
      </c>
      <c r="D149" s="9" t="s">
        <v>431</v>
      </c>
      <c r="E149" s="10" t="s">
        <v>390</v>
      </c>
      <c r="F149" s="34" t="s">
        <v>474</v>
      </c>
      <c r="G149" s="16">
        <v>445</v>
      </c>
      <c r="H149" s="23"/>
    </row>
    <row r="150" spans="1:8">
      <c r="A150" s="4">
        <v>5065</v>
      </c>
      <c r="B150" s="3">
        <v>102150</v>
      </c>
      <c r="C150" s="14">
        <v>149</v>
      </c>
      <c r="D150" s="9" t="s">
        <v>444</v>
      </c>
      <c r="E150" s="10" t="s">
        <v>391</v>
      </c>
      <c r="F150" s="34" t="s">
        <v>475</v>
      </c>
      <c r="G150" s="16">
        <v>774</v>
      </c>
      <c r="H150" s="23"/>
    </row>
    <row r="151" spans="1:8">
      <c r="A151" s="4">
        <v>5065</v>
      </c>
      <c r="B151" s="3">
        <v>103026</v>
      </c>
      <c r="C151" s="14">
        <v>150</v>
      </c>
      <c r="D151" s="9" t="s">
        <v>406</v>
      </c>
      <c r="E151" s="10" t="s">
        <v>392</v>
      </c>
      <c r="F151" s="34" t="s">
        <v>476</v>
      </c>
      <c r="G151" s="16">
        <v>269</v>
      </c>
      <c r="H151" s="23"/>
    </row>
    <row r="152" spans="1:8">
      <c r="A152" s="4">
        <v>5066</v>
      </c>
      <c r="B152" s="3">
        <v>103326</v>
      </c>
      <c r="C152" s="14">
        <v>151</v>
      </c>
      <c r="D152" s="9" t="s">
        <v>407</v>
      </c>
      <c r="E152" s="10" t="s">
        <v>393</v>
      </c>
      <c r="F152" s="36" t="s">
        <v>477</v>
      </c>
      <c r="G152" s="17"/>
      <c r="H152" s="23"/>
    </row>
    <row r="153" spans="1:8">
      <c r="A153" s="4">
        <v>5001</v>
      </c>
      <c r="B153" s="3">
        <v>10073</v>
      </c>
      <c r="C153" s="14">
        <v>152</v>
      </c>
      <c r="D153" s="9" t="s">
        <v>424</v>
      </c>
      <c r="E153" s="10" t="s">
        <v>394</v>
      </c>
      <c r="F153" s="34" t="s">
        <v>479</v>
      </c>
      <c r="G153" s="16">
        <v>208</v>
      </c>
      <c r="H153" s="23"/>
    </row>
    <row r="154" spans="1:8">
      <c r="A154" s="4">
        <v>5001</v>
      </c>
      <c r="B154" s="3">
        <v>10148</v>
      </c>
      <c r="C154" s="14">
        <v>153</v>
      </c>
      <c r="D154" s="9" t="s">
        <v>422</v>
      </c>
      <c r="E154" s="10" t="s">
        <v>395</v>
      </c>
      <c r="F154" s="34" t="s">
        <v>480</v>
      </c>
      <c r="G154" s="16">
        <v>575</v>
      </c>
      <c r="H154" s="23"/>
    </row>
    <row r="155" spans="1:8">
      <c r="A155" s="4">
        <v>5001</v>
      </c>
      <c r="B155" s="3">
        <v>10153</v>
      </c>
      <c r="C155" s="14">
        <v>154</v>
      </c>
      <c r="D155" s="9" t="s">
        <v>423</v>
      </c>
      <c r="E155" s="10" t="s">
        <v>396</v>
      </c>
      <c r="F155" s="34" t="s">
        <v>481</v>
      </c>
      <c r="G155" s="16">
        <v>229</v>
      </c>
      <c r="H155" s="23"/>
    </row>
    <row r="156" spans="1:8">
      <c r="A156" s="4">
        <v>5001</v>
      </c>
      <c r="B156" s="3">
        <v>10169</v>
      </c>
      <c r="C156" s="14">
        <v>155</v>
      </c>
      <c r="D156" s="9" t="s">
        <v>403</v>
      </c>
      <c r="E156" s="10" t="s">
        <v>397</v>
      </c>
      <c r="F156" s="34" t="s">
        <v>482</v>
      </c>
      <c r="G156" s="16">
        <v>2874</v>
      </c>
      <c r="H156" s="23"/>
    </row>
    <row r="157" spans="1:8">
      <c r="A157" s="4">
        <v>5001</v>
      </c>
      <c r="B157" s="3">
        <v>10192</v>
      </c>
      <c r="C157" s="14">
        <v>156</v>
      </c>
      <c r="D157" s="9" t="s">
        <v>404</v>
      </c>
      <c r="E157" s="10" t="s">
        <v>398</v>
      </c>
      <c r="F157" s="34" t="s">
        <v>483</v>
      </c>
      <c r="G157" s="16">
        <v>279</v>
      </c>
      <c r="H157" s="23"/>
    </row>
    <row r="158" spans="1:8">
      <c r="A158" s="4">
        <v>5001</v>
      </c>
      <c r="B158" s="3">
        <v>10262</v>
      </c>
      <c r="C158" s="14">
        <v>157</v>
      </c>
      <c r="D158" s="9" t="s">
        <v>413</v>
      </c>
      <c r="E158" s="10" t="s">
        <v>399</v>
      </c>
      <c r="F158" s="34" t="s">
        <v>484</v>
      </c>
      <c r="G158" s="16">
        <v>182</v>
      </c>
      <c r="H158" s="23"/>
    </row>
    <row r="159" spans="1:8">
      <c r="A159" s="4">
        <v>5001</v>
      </c>
      <c r="B159" s="3">
        <v>10312</v>
      </c>
      <c r="C159" s="14">
        <v>158</v>
      </c>
      <c r="D159" s="9" t="s">
        <v>417</v>
      </c>
      <c r="E159" s="10" t="s">
        <v>400</v>
      </c>
      <c r="F159" s="34" t="s">
        <v>478</v>
      </c>
      <c r="G159" s="16">
        <v>17</v>
      </c>
      <c r="H159" s="23"/>
    </row>
    <row r="160" spans="1:8">
      <c r="A160" s="4">
        <v>5001</v>
      </c>
      <c r="B160" s="3">
        <v>10360</v>
      </c>
      <c r="C160" s="14">
        <v>159</v>
      </c>
      <c r="D160" s="9" t="s">
        <v>435</v>
      </c>
      <c r="E160" s="10" t="s">
        <v>401</v>
      </c>
      <c r="F160" s="34" t="s">
        <v>485</v>
      </c>
      <c r="G160" s="16">
        <v>1366</v>
      </c>
      <c r="H160" s="23"/>
    </row>
    <row r="161" spans="1:8">
      <c r="A161" s="4">
        <v>5001</v>
      </c>
      <c r="B161" s="3">
        <v>10364</v>
      </c>
      <c r="C161" s="14">
        <v>160</v>
      </c>
      <c r="D161" s="9" t="s">
        <v>436</v>
      </c>
      <c r="E161" s="10" t="s">
        <v>402</v>
      </c>
      <c r="F161" s="34" t="s">
        <v>486</v>
      </c>
      <c r="G161" s="16">
        <v>323</v>
      </c>
      <c r="H161" s="23"/>
    </row>
    <row r="162" spans="1:8">
      <c r="A162" s="4">
        <v>5001</v>
      </c>
      <c r="B162" s="3">
        <v>10413</v>
      </c>
      <c r="C162" s="14">
        <v>161</v>
      </c>
      <c r="D162" s="9" t="s">
        <v>559</v>
      </c>
      <c r="E162" s="18" t="s">
        <v>487</v>
      </c>
      <c r="F162" s="36" t="s">
        <v>512</v>
      </c>
      <c r="G162" s="17"/>
      <c r="H162" s="23"/>
    </row>
    <row r="163" spans="1:8">
      <c r="A163" s="4">
        <v>5001</v>
      </c>
      <c r="B163" s="3">
        <v>10525</v>
      </c>
      <c r="C163" s="14">
        <v>162</v>
      </c>
      <c r="D163" s="9" t="s">
        <v>560</v>
      </c>
      <c r="E163" s="18" t="s">
        <v>488</v>
      </c>
      <c r="F163" s="36" t="s">
        <v>513</v>
      </c>
      <c r="G163" s="17"/>
      <c r="H163" s="23"/>
    </row>
    <row r="164" spans="1:8">
      <c r="A164" s="4">
        <v>5001</v>
      </c>
      <c r="B164" s="3">
        <v>10559</v>
      </c>
      <c r="C164" s="14">
        <v>163</v>
      </c>
      <c r="D164" s="9" t="s">
        <v>561</v>
      </c>
      <c r="E164" s="18" t="s">
        <v>489</v>
      </c>
      <c r="F164" s="34" t="s">
        <v>514</v>
      </c>
      <c r="G164" s="16">
        <v>62</v>
      </c>
      <c r="H164" s="23"/>
    </row>
    <row r="165" spans="1:8">
      <c r="A165" s="4">
        <v>5001</v>
      </c>
      <c r="B165" s="3">
        <v>10586</v>
      </c>
      <c r="C165" s="14">
        <v>164</v>
      </c>
      <c r="D165" s="9" t="s">
        <v>556</v>
      </c>
      <c r="E165" s="18" t="s">
        <v>490</v>
      </c>
      <c r="F165" s="34" t="s">
        <v>515</v>
      </c>
      <c r="G165" s="16">
        <v>324</v>
      </c>
      <c r="H165" s="23"/>
    </row>
    <row r="166" spans="1:8">
      <c r="A166" s="4">
        <v>5001</v>
      </c>
      <c r="B166" s="3">
        <v>10591</v>
      </c>
      <c r="C166" s="14">
        <v>165</v>
      </c>
      <c r="D166" s="9" t="s">
        <v>557</v>
      </c>
      <c r="E166" s="18" t="s">
        <v>491</v>
      </c>
      <c r="F166" s="34" t="s">
        <v>516</v>
      </c>
      <c r="G166" s="16">
        <v>290</v>
      </c>
      <c r="H166" s="23"/>
    </row>
    <row r="167" spans="1:8">
      <c r="A167" s="4">
        <v>5001</v>
      </c>
      <c r="B167" s="3">
        <v>10628</v>
      </c>
      <c r="C167" s="14">
        <v>166</v>
      </c>
      <c r="D167" s="9" t="s">
        <v>537</v>
      </c>
      <c r="E167" s="18" t="s">
        <v>492</v>
      </c>
      <c r="F167" s="34" t="s">
        <v>517</v>
      </c>
      <c r="G167" s="16">
        <v>740</v>
      </c>
      <c r="H167" s="23"/>
    </row>
    <row r="168" spans="1:8">
      <c r="A168" s="4">
        <v>5001</v>
      </c>
      <c r="B168" s="3">
        <v>10651</v>
      </c>
      <c r="C168" s="14">
        <v>167</v>
      </c>
      <c r="D168" s="9" t="s">
        <v>546</v>
      </c>
      <c r="E168" s="18" t="s">
        <v>493</v>
      </c>
      <c r="F168" s="34" t="s">
        <v>518</v>
      </c>
      <c r="G168" s="16">
        <v>712</v>
      </c>
      <c r="H168" s="23"/>
    </row>
    <row r="169" spans="1:8">
      <c r="A169" s="4">
        <v>5001</v>
      </c>
      <c r="B169" s="3">
        <v>10722</v>
      </c>
      <c r="C169" s="14">
        <v>168</v>
      </c>
      <c r="D169" s="9" t="s">
        <v>551</v>
      </c>
      <c r="E169" s="18" t="s">
        <v>494</v>
      </c>
      <c r="F169" s="34" t="s">
        <v>519</v>
      </c>
      <c r="G169" s="16">
        <v>1074</v>
      </c>
      <c r="H169" s="23"/>
    </row>
    <row r="170" spans="1:8">
      <c r="A170" s="4">
        <v>5001</v>
      </c>
      <c r="B170" s="3">
        <v>10768</v>
      </c>
      <c r="C170" s="14">
        <v>169</v>
      </c>
      <c r="D170" s="9" t="s">
        <v>558</v>
      </c>
      <c r="E170" s="18" t="s">
        <v>495</v>
      </c>
      <c r="F170" s="34" t="s">
        <v>520</v>
      </c>
      <c r="G170" s="16">
        <v>78</v>
      </c>
      <c r="H170" s="23"/>
    </row>
    <row r="171" spans="1:8">
      <c r="A171" s="4">
        <v>5001</v>
      </c>
      <c r="B171" s="3">
        <v>10972</v>
      </c>
      <c r="C171" s="14">
        <v>170</v>
      </c>
      <c r="D171" s="9" t="s">
        <v>538</v>
      </c>
      <c r="E171" s="18" t="s">
        <v>496</v>
      </c>
      <c r="F171" s="36" t="s">
        <v>521</v>
      </c>
      <c r="G171" s="17"/>
      <c r="H171" s="23"/>
    </row>
    <row r="172" spans="1:8">
      <c r="A172" s="4">
        <v>5001</v>
      </c>
      <c r="B172" s="3">
        <v>11011</v>
      </c>
      <c r="C172" s="14">
        <v>171</v>
      </c>
      <c r="D172" s="9" t="s">
        <v>547</v>
      </c>
      <c r="E172" s="18" t="s">
        <v>497</v>
      </c>
      <c r="F172" s="34" t="s">
        <v>522</v>
      </c>
      <c r="G172" s="16">
        <v>963</v>
      </c>
      <c r="H172" s="23"/>
    </row>
    <row r="173" spans="1:8">
      <c r="A173" s="4">
        <v>5001</v>
      </c>
      <c r="B173" s="3">
        <v>11021</v>
      </c>
      <c r="C173" s="14">
        <v>172</v>
      </c>
      <c r="D173" s="9" t="s">
        <v>545</v>
      </c>
      <c r="E173" s="18" t="s">
        <v>498</v>
      </c>
      <c r="F173" s="34" t="s">
        <v>523</v>
      </c>
      <c r="G173" s="16">
        <v>453</v>
      </c>
      <c r="H173" s="23"/>
    </row>
    <row r="174" spans="1:8">
      <c r="A174" s="4">
        <v>5001</v>
      </c>
      <c r="B174" s="3">
        <v>11105</v>
      </c>
      <c r="C174" s="14">
        <v>173</v>
      </c>
      <c r="D174" s="9" t="s">
        <v>552</v>
      </c>
      <c r="E174" s="18" t="s">
        <v>499</v>
      </c>
      <c r="F174" s="34" t="s">
        <v>524</v>
      </c>
      <c r="G174" s="16">
        <v>10</v>
      </c>
      <c r="H174" s="23"/>
    </row>
    <row r="175" spans="1:8">
      <c r="A175" s="4">
        <v>5001</v>
      </c>
      <c r="B175" s="3">
        <v>11118</v>
      </c>
      <c r="C175" s="14">
        <v>174</v>
      </c>
      <c r="D175" s="9" t="s">
        <v>554</v>
      </c>
      <c r="E175" s="18" t="s">
        <v>500</v>
      </c>
      <c r="F175" s="34" t="s">
        <v>525</v>
      </c>
      <c r="G175" s="16">
        <v>192</v>
      </c>
      <c r="H175" s="23"/>
    </row>
    <row r="176" spans="1:8">
      <c r="A176" s="4">
        <v>5001</v>
      </c>
      <c r="B176" s="3">
        <v>11128</v>
      </c>
      <c r="C176" s="14">
        <v>175</v>
      </c>
      <c r="D176" s="9" t="s">
        <v>555</v>
      </c>
      <c r="E176" s="18" t="s">
        <v>501</v>
      </c>
      <c r="F176" s="34" t="s">
        <v>526</v>
      </c>
      <c r="G176" s="16">
        <v>500</v>
      </c>
      <c r="H176" s="23"/>
    </row>
    <row r="177" spans="1:8">
      <c r="A177" s="4">
        <v>5001</v>
      </c>
      <c r="B177" s="3">
        <v>11302</v>
      </c>
      <c r="C177" s="14">
        <v>176</v>
      </c>
      <c r="D177" s="9" t="s">
        <v>539</v>
      </c>
      <c r="E177" s="18" t="s">
        <v>502</v>
      </c>
      <c r="F177" s="34" t="s">
        <v>527</v>
      </c>
      <c r="G177" s="16">
        <v>514</v>
      </c>
      <c r="H177" s="23"/>
    </row>
    <row r="178" spans="1:8">
      <c r="A178" s="4">
        <v>5001</v>
      </c>
      <c r="B178" s="3">
        <v>11308</v>
      </c>
      <c r="C178" s="14">
        <v>177</v>
      </c>
      <c r="D178" s="9" t="s">
        <v>540</v>
      </c>
      <c r="E178" s="18" t="s">
        <v>503</v>
      </c>
      <c r="F178" s="34" t="s">
        <v>528</v>
      </c>
      <c r="G178" s="16">
        <v>21</v>
      </c>
      <c r="H178" s="23"/>
    </row>
    <row r="179" spans="1:8">
      <c r="A179" s="4">
        <v>5001</v>
      </c>
      <c r="B179" s="3">
        <v>11310</v>
      </c>
      <c r="C179" s="14">
        <v>178</v>
      </c>
      <c r="D179" s="9" t="s">
        <v>541</v>
      </c>
      <c r="E179" s="18" t="s">
        <v>504</v>
      </c>
      <c r="F179" s="34" t="s">
        <v>529</v>
      </c>
      <c r="G179" s="16">
        <v>95</v>
      </c>
      <c r="H179" s="23"/>
    </row>
    <row r="180" spans="1:8">
      <c r="A180" s="4">
        <v>5001</v>
      </c>
      <c r="B180" s="3">
        <v>11312</v>
      </c>
      <c r="C180" s="14">
        <v>179</v>
      </c>
      <c r="D180" s="9" t="s">
        <v>542</v>
      </c>
      <c r="E180" s="18" t="s">
        <v>505</v>
      </c>
      <c r="F180" s="34" t="s">
        <v>530</v>
      </c>
      <c r="G180" s="16">
        <v>175</v>
      </c>
      <c r="H180" s="23"/>
    </row>
    <row r="181" spans="1:8">
      <c r="A181" s="4">
        <v>5001</v>
      </c>
      <c r="B181" s="3">
        <v>11313</v>
      </c>
      <c r="C181" s="14">
        <v>180</v>
      </c>
      <c r="D181" s="9" t="s">
        <v>543</v>
      </c>
      <c r="E181" s="18" t="s">
        <v>506</v>
      </c>
      <c r="F181" s="34" t="s">
        <v>531</v>
      </c>
      <c r="G181" s="16">
        <v>452</v>
      </c>
      <c r="H181" s="23"/>
    </row>
    <row r="182" spans="1:8">
      <c r="A182" s="4">
        <v>5001</v>
      </c>
      <c r="B182" s="3">
        <v>11314</v>
      </c>
      <c r="C182" s="14">
        <v>181</v>
      </c>
      <c r="D182" s="9" t="s">
        <v>544</v>
      </c>
      <c r="E182" s="18" t="s">
        <v>507</v>
      </c>
      <c r="F182" s="34" t="s">
        <v>532</v>
      </c>
      <c r="G182" s="16">
        <v>110</v>
      </c>
      <c r="H182" s="23"/>
    </row>
    <row r="183" spans="1:8">
      <c r="A183" s="4">
        <v>5001</v>
      </c>
      <c r="B183" s="3">
        <v>11361</v>
      </c>
      <c r="C183" s="14">
        <v>182</v>
      </c>
      <c r="D183" s="9" t="s">
        <v>548</v>
      </c>
      <c r="E183" s="18" t="s">
        <v>508</v>
      </c>
      <c r="F183" s="34" t="s">
        <v>533</v>
      </c>
      <c r="G183" s="16">
        <v>13</v>
      </c>
      <c r="H183" s="23"/>
    </row>
    <row r="184" spans="1:8">
      <c r="A184" s="4">
        <v>5001</v>
      </c>
      <c r="B184" s="3">
        <v>11381</v>
      </c>
      <c r="C184" s="14">
        <v>183</v>
      </c>
      <c r="D184" s="9" t="s">
        <v>549</v>
      </c>
      <c r="E184" s="18" t="s">
        <v>509</v>
      </c>
      <c r="F184" s="34" t="s">
        <v>534</v>
      </c>
      <c r="G184" s="16">
        <v>226</v>
      </c>
      <c r="H184" s="23"/>
    </row>
    <row r="185" spans="1:8">
      <c r="A185" s="4">
        <v>5001</v>
      </c>
      <c r="B185" s="3">
        <v>11400</v>
      </c>
      <c r="C185" s="14">
        <v>184</v>
      </c>
      <c r="D185" s="9" t="s">
        <v>550</v>
      </c>
      <c r="E185" s="18" t="s">
        <v>510</v>
      </c>
      <c r="F185" s="34" t="s">
        <v>535</v>
      </c>
      <c r="G185" s="16">
        <v>403</v>
      </c>
      <c r="H185" s="23"/>
    </row>
    <row r="186" spans="1:8">
      <c r="A186" s="4">
        <v>5001</v>
      </c>
      <c r="B186" s="3">
        <v>11612</v>
      </c>
      <c r="C186" s="14">
        <v>185</v>
      </c>
      <c r="D186" s="9" t="s">
        <v>553</v>
      </c>
      <c r="E186" s="18" t="s">
        <v>511</v>
      </c>
      <c r="F186" s="34" t="s">
        <v>536</v>
      </c>
      <c r="G186" s="16">
        <v>116</v>
      </c>
      <c r="H186" s="23"/>
    </row>
    <row r="187" spans="1:8">
      <c r="A187" s="4">
        <v>5001</v>
      </c>
      <c r="B187" s="3">
        <v>12263</v>
      </c>
      <c r="C187" s="14">
        <v>186</v>
      </c>
      <c r="D187" s="9" t="s">
        <v>576</v>
      </c>
      <c r="E187" s="18" t="s">
        <v>562</v>
      </c>
      <c r="F187" s="34" t="s">
        <v>588</v>
      </c>
      <c r="G187" s="19">
        <v>121</v>
      </c>
      <c r="H187" s="23"/>
    </row>
    <row r="188" spans="1:8">
      <c r="A188" s="4">
        <v>5001</v>
      </c>
      <c r="B188" s="3">
        <v>12568</v>
      </c>
      <c r="C188" s="14">
        <v>187</v>
      </c>
      <c r="D188" s="9" t="s">
        <v>587</v>
      </c>
      <c r="E188" s="18" t="s">
        <v>563</v>
      </c>
      <c r="F188" s="36" t="s">
        <v>589</v>
      </c>
      <c r="G188" s="17"/>
      <c r="H188" s="23"/>
    </row>
    <row r="189" spans="1:8">
      <c r="A189" s="4">
        <v>5001</v>
      </c>
      <c r="B189" s="3">
        <v>12758</v>
      </c>
      <c r="C189" s="14">
        <v>188</v>
      </c>
      <c r="D189" s="9" t="s">
        <v>575</v>
      </c>
      <c r="E189" s="18" t="s">
        <v>564</v>
      </c>
      <c r="F189" s="36" t="s">
        <v>590</v>
      </c>
      <c r="G189" s="17"/>
      <c r="H189" s="23"/>
    </row>
    <row r="190" spans="1:8">
      <c r="A190" s="4">
        <v>5001</v>
      </c>
      <c r="B190" s="3">
        <v>12935</v>
      </c>
      <c r="C190" s="14">
        <v>189</v>
      </c>
      <c r="D190" s="9" t="s">
        <v>585</v>
      </c>
      <c r="E190" s="18" t="s">
        <v>565</v>
      </c>
      <c r="F190" s="36" t="s">
        <v>591</v>
      </c>
      <c r="G190" s="17"/>
      <c r="H190" s="23"/>
    </row>
    <row r="191" spans="1:8">
      <c r="A191" s="4">
        <v>5001</v>
      </c>
      <c r="B191" s="3">
        <v>13011</v>
      </c>
      <c r="C191" s="14">
        <v>190</v>
      </c>
      <c r="D191" s="9" t="s">
        <v>586</v>
      </c>
      <c r="E191" s="18" t="s">
        <v>566</v>
      </c>
      <c r="F191" s="34" t="s">
        <v>592</v>
      </c>
      <c r="G191" s="19">
        <v>435</v>
      </c>
      <c r="H191" s="23"/>
    </row>
    <row r="192" spans="1:8">
      <c r="A192" s="4">
        <v>5001</v>
      </c>
      <c r="B192" s="3">
        <v>13323</v>
      </c>
      <c r="C192" s="14">
        <v>191</v>
      </c>
      <c r="D192" s="9" t="s">
        <v>582</v>
      </c>
      <c r="E192" s="18" t="s">
        <v>567</v>
      </c>
      <c r="F192" s="34" t="s">
        <v>593</v>
      </c>
      <c r="G192" s="19">
        <v>467</v>
      </c>
      <c r="H192" s="23"/>
    </row>
    <row r="193" spans="1:8">
      <c r="A193" s="4">
        <v>5001</v>
      </c>
      <c r="B193" s="3">
        <v>13575</v>
      </c>
      <c r="C193" s="14">
        <v>192</v>
      </c>
      <c r="D193" s="9" t="s">
        <v>584</v>
      </c>
      <c r="E193" s="18" t="s">
        <v>568</v>
      </c>
      <c r="F193" s="34" t="s">
        <v>594</v>
      </c>
      <c r="G193" s="20">
        <v>151</v>
      </c>
      <c r="H193" s="23"/>
    </row>
    <row r="194" spans="1:8">
      <c r="A194" s="4">
        <v>5001</v>
      </c>
      <c r="B194" s="3">
        <v>13696</v>
      </c>
      <c r="C194" s="14">
        <v>193</v>
      </c>
      <c r="D194" s="9" t="s">
        <v>583</v>
      </c>
      <c r="E194" s="18" t="s">
        <v>569</v>
      </c>
      <c r="F194" s="34" t="s">
        <v>595</v>
      </c>
      <c r="G194" s="19">
        <v>2568</v>
      </c>
      <c r="H194" s="23"/>
    </row>
    <row r="195" spans="1:8">
      <c r="A195" s="4">
        <v>5001</v>
      </c>
      <c r="B195" s="3">
        <v>13745</v>
      </c>
      <c r="C195" s="14">
        <v>194</v>
      </c>
      <c r="D195" s="9" t="s">
        <v>577</v>
      </c>
      <c r="E195" s="18" t="s">
        <v>570</v>
      </c>
      <c r="F195" s="34" t="s">
        <v>596</v>
      </c>
      <c r="G195" s="19">
        <v>394</v>
      </c>
      <c r="H195" s="23"/>
    </row>
    <row r="196" spans="1:8">
      <c r="A196" s="4">
        <v>5001</v>
      </c>
      <c r="B196" s="3">
        <v>14154</v>
      </c>
      <c r="C196" s="14">
        <v>195</v>
      </c>
      <c r="D196" s="9" t="s">
        <v>578</v>
      </c>
      <c r="E196" s="18" t="s">
        <v>571</v>
      </c>
      <c r="F196" s="34" t="s">
        <v>597</v>
      </c>
      <c r="G196" s="16">
        <v>66</v>
      </c>
      <c r="H196" s="23"/>
    </row>
    <row r="197" spans="1:8">
      <c r="A197" s="4">
        <v>5001</v>
      </c>
      <c r="B197" s="3">
        <v>14231</v>
      </c>
      <c r="C197" s="14">
        <v>196</v>
      </c>
      <c r="D197" s="9" t="s">
        <v>579</v>
      </c>
      <c r="E197" s="18" t="s">
        <v>572</v>
      </c>
      <c r="F197" s="34" t="s">
        <v>598</v>
      </c>
      <c r="G197" s="16">
        <v>452</v>
      </c>
      <c r="H197" s="23"/>
    </row>
    <row r="198" spans="1:8">
      <c r="A198" s="4">
        <v>5001</v>
      </c>
      <c r="B198" s="3">
        <v>14308</v>
      </c>
      <c r="C198" s="14">
        <v>197</v>
      </c>
      <c r="D198" s="9" t="s">
        <v>581</v>
      </c>
      <c r="E198" s="18" t="s">
        <v>573</v>
      </c>
      <c r="F198" s="34" t="s">
        <v>599</v>
      </c>
      <c r="G198" s="16">
        <v>237</v>
      </c>
      <c r="H198" s="23"/>
    </row>
    <row r="199" spans="1:8">
      <c r="A199" s="4">
        <v>5001</v>
      </c>
      <c r="B199" s="3">
        <v>14328</v>
      </c>
      <c r="C199" s="14">
        <v>198</v>
      </c>
      <c r="D199" s="9" t="s">
        <v>580</v>
      </c>
      <c r="E199" s="18" t="s">
        <v>574</v>
      </c>
      <c r="F199" s="34" t="s">
        <v>600</v>
      </c>
      <c r="G199" s="16">
        <v>416</v>
      </c>
      <c r="H199" s="23"/>
    </row>
    <row r="200" spans="1:8">
      <c r="A200" s="4">
        <v>5001</v>
      </c>
      <c r="B200" s="3">
        <v>14542</v>
      </c>
      <c r="C200" s="14">
        <v>199</v>
      </c>
      <c r="D200" s="9" t="s">
        <v>616</v>
      </c>
      <c r="E200" s="18" t="s">
        <v>601</v>
      </c>
      <c r="F200" s="34" t="s">
        <v>627</v>
      </c>
      <c r="G200" s="16">
        <v>75</v>
      </c>
      <c r="H200" s="23"/>
    </row>
    <row r="201" spans="1:8">
      <c r="A201" s="4">
        <v>5001</v>
      </c>
      <c r="B201" s="3">
        <v>14876</v>
      </c>
      <c r="C201" s="14">
        <v>200</v>
      </c>
      <c r="D201" s="9" t="s">
        <v>614</v>
      </c>
      <c r="E201" s="18" t="s">
        <v>602</v>
      </c>
      <c r="F201" s="34" t="s">
        <v>628</v>
      </c>
      <c r="G201" s="16">
        <v>1326</v>
      </c>
      <c r="H201" s="23"/>
    </row>
    <row r="202" spans="1:8">
      <c r="A202" s="4">
        <v>5001</v>
      </c>
      <c r="B202" s="3">
        <v>100578</v>
      </c>
      <c r="C202" s="14">
        <v>201</v>
      </c>
      <c r="D202" s="9" t="s">
        <v>615</v>
      </c>
      <c r="E202" s="18" t="s">
        <v>603</v>
      </c>
      <c r="F202" s="36" t="s">
        <v>639</v>
      </c>
      <c r="G202" s="17"/>
      <c r="H202" s="23"/>
    </row>
    <row r="203" spans="1:8">
      <c r="A203" s="4">
        <v>5001</v>
      </c>
      <c r="B203" s="3">
        <v>100616</v>
      </c>
      <c r="C203" s="14">
        <v>202</v>
      </c>
      <c r="D203" s="9" t="s">
        <v>617</v>
      </c>
      <c r="E203" s="18" t="s">
        <v>604</v>
      </c>
      <c r="F203" s="34" t="s">
        <v>638</v>
      </c>
      <c r="G203" s="16">
        <v>404</v>
      </c>
      <c r="H203" s="23"/>
    </row>
    <row r="204" spans="1:8">
      <c r="A204" s="4">
        <v>5001</v>
      </c>
      <c r="B204" s="3">
        <v>100983</v>
      </c>
      <c r="C204" s="14">
        <v>203</v>
      </c>
      <c r="D204" s="9" t="s">
        <v>618</v>
      </c>
      <c r="E204" s="18" t="s">
        <v>605</v>
      </c>
      <c r="F204" s="34" t="s">
        <v>637</v>
      </c>
      <c r="G204" s="16">
        <v>535</v>
      </c>
      <c r="H204" s="23"/>
    </row>
    <row r="205" spans="1:8">
      <c r="A205" s="4">
        <v>5001</v>
      </c>
      <c r="B205" s="3">
        <v>102152</v>
      </c>
      <c r="C205" s="14">
        <v>204</v>
      </c>
      <c r="D205" s="9" t="s">
        <v>619</v>
      </c>
      <c r="E205" s="18" t="s">
        <v>606</v>
      </c>
      <c r="F205" s="36" t="s">
        <v>636</v>
      </c>
      <c r="G205" s="17"/>
      <c r="H205" s="23"/>
    </row>
    <row r="206" spans="1:8">
      <c r="A206" s="4">
        <v>5001</v>
      </c>
      <c r="B206" s="3">
        <v>102228</v>
      </c>
      <c r="C206" s="14">
        <v>205</v>
      </c>
      <c r="D206" s="9" t="s">
        <v>620</v>
      </c>
      <c r="E206" s="18" t="s">
        <v>607</v>
      </c>
      <c r="F206" s="34" t="s">
        <v>635</v>
      </c>
      <c r="G206" s="16">
        <v>58</v>
      </c>
      <c r="H206" s="23"/>
    </row>
    <row r="207" spans="1:8">
      <c r="A207" s="4">
        <v>5001</v>
      </c>
      <c r="B207" s="3">
        <v>102637</v>
      </c>
      <c r="C207" s="14">
        <v>206</v>
      </c>
      <c r="D207" s="9" t="s">
        <v>621</v>
      </c>
      <c r="E207" s="18" t="s">
        <v>608</v>
      </c>
      <c r="F207" s="34" t="s">
        <v>634</v>
      </c>
      <c r="G207" s="16">
        <v>317</v>
      </c>
      <c r="H207" s="23"/>
    </row>
    <row r="208" spans="1:8">
      <c r="A208" s="4">
        <v>5001</v>
      </c>
      <c r="B208" s="3">
        <v>103282</v>
      </c>
      <c r="C208" s="14">
        <v>207</v>
      </c>
      <c r="D208" s="9" t="s">
        <v>622</v>
      </c>
      <c r="E208" s="18" t="s">
        <v>609</v>
      </c>
      <c r="F208" s="36" t="s">
        <v>633</v>
      </c>
      <c r="G208" s="17"/>
      <c r="H208" s="23"/>
    </row>
    <row r="209" spans="1:8">
      <c r="A209" s="4">
        <v>5001</v>
      </c>
      <c r="B209" s="3">
        <v>103302</v>
      </c>
      <c r="C209" s="14">
        <v>208</v>
      </c>
      <c r="D209" s="9" t="s">
        <v>623</v>
      </c>
      <c r="E209" s="18" t="s">
        <v>610</v>
      </c>
      <c r="F209" s="34" t="s">
        <v>632</v>
      </c>
      <c r="G209" s="16">
        <v>1046</v>
      </c>
      <c r="H209" s="23"/>
    </row>
    <row r="210" spans="1:8">
      <c r="A210" s="4">
        <v>5001</v>
      </c>
      <c r="B210" s="3">
        <v>103497</v>
      </c>
      <c r="C210" s="14">
        <v>209</v>
      </c>
      <c r="D210" s="9" t="s">
        <v>624</v>
      </c>
      <c r="E210" s="18" t="s">
        <v>611</v>
      </c>
      <c r="F210" s="34" t="s">
        <v>631</v>
      </c>
      <c r="G210" s="16">
        <v>23</v>
      </c>
      <c r="H210" s="23"/>
    </row>
    <row r="211" spans="1:8">
      <c r="A211" s="4">
        <v>5001</v>
      </c>
      <c r="B211" s="3">
        <v>103997</v>
      </c>
      <c r="C211" s="14">
        <v>210</v>
      </c>
      <c r="D211" s="9" t="s">
        <v>625</v>
      </c>
      <c r="E211" s="18" t="s">
        <v>612</v>
      </c>
      <c r="F211" s="34" t="s">
        <v>630</v>
      </c>
      <c r="G211" s="16">
        <v>58</v>
      </c>
      <c r="H211" s="23"/>
    </row>
    <row r="212" spans="1:8">
      <c r="A212" s="4">
        <v>5001</v>
      </c>
      <c r="B212" s="3">
        <v>104045</v>
      </c>
      <c r="C212" s="14">
        <v>211</v>
      </c>
      <c r="D212" s="9" t="s">
        <v>626</v>
      </c>
      <c r="E212" s="18" t="s">
        <v>613</v>
      </c>
      <c r="F212" s="34" t="s">
        <v>629</v>
      </c>
      <c r="G212" s="16">
        <v>481</v>
      </c>
      <c r="H212" s="23"/>
    </row>
    <row r="213" spans="1:8">
      <c r="A213" s="4">
        <v>5003</v>
      </c>
      <c r="B213" s="3">
        <v>10108</v>
      </c>
      <c r="C213" s="14">
        <v>212</v>
      </c>
      <c r="D213" s="9" t="s">
        <v>691</v>
      </c>
      <c r="E213" s="18" t="s">
        <v>640</v>
      </c>
      <c r="F213" s="34" t="s">
        <v>681</v>
      </c>
      <c r="G213" s="16">
        <v>155</v>
      </c>
      <c r="H213" s="23"/>
    </row>
    <row r="214" spans="1:8">
      <c r="A214" s="4">
        <v>5003</v>
      </c>
      <c r="B214" s="3">
        <v>10340</v>
      </c>
      <c r="C214" s="14">
        <v>213</v>
      </c>
      <c r="D214" s="9" t="s">
        <v>688</v>
      </c>
      <c r="E214" s="18" t="s">
        <v>641</v>
      </c>
      <c r="F214" s="34" t="s">
        <v>680</v>
      </c>
      <c r="G214" s="21">
        <v>53</v>
      </c>
      <c r="H214" s="23"/>
    </row>
    <row r="215" spans="1:8">
      <c r="A215" s="4">
        <v>5003</v>
      </c>
      <c r="B215" s="3">
        <v>10342</v>
      </c>
      <c r="C215" s="14">
        <v>214</v>
      </c>
      <c r="D215" s="9" t="s">
        <v>689</v>
      </c>
      <c r="E215" s="18" t="s">
        <v>642</v>
      </c>
      <c r="F215" s="34" t="s">
        <v>679</v>
      </c>
      <c r="G215" s="21">
        <v>61</v>
      </c>
      <c r="H215" s="23"/>
    </row>
    <row r="216" spans="1:8">
      <c r="A216" s="4">
        <v>5003</v>
      </c>
      <c r="B216" s="3">
        <v>10368</v>
      </c>
      <c r="C216" s="14">
        <v>215</v>
      </c>
      <c r="D216" s="9" t="s">
        <v>690</v>
      </c>
      <c r="E216" s="18" t="s">
        <v>643</v>
      </c>
      <c r="F216" s="34" t="s">
        <v>678</v>
      </c>
      <c r="G216" s="22">
        <v>517</v>
      </c>
      <c r="H216" s="23"/>
    </row>
    <row r="217" spans="1:8">
      <c r="A217" s="4">
        <v>5003</v>
      </c>
      <c r="B217" s="3">
        <v>10517</v>
      </c>
      <c r="C217" s="14">
        <v>216</v>
      </c>
      <c r="D217" s="9" t="s">
        <v>700</v>
      </c>
      <c r="E217" s="18" t="s">
        <v>644</v>
      </c>
      <c r="F217" s="34" t="s">
        <v>677</v>
      </c>
      <c r="G217" s="21">
        <v>34</v>
      </c>
      <c r="H217" s="23"/>
    </row>
    <row r="218" spans="1:8">
      <c r="A218" s="4">
        <v>5003</v>
      </c>
      <c r="B218" s="3">
        <v>10519</v>
      </c>
      <c r="C218" s="14">
        <v>217</v>
      </c>
      <c r="D218" s="9" t="s">
        <v>701</v>
      </c>
      <c r="E218" s="18" t="s">
        <v>645</v>
      </c>
      <c r="F218" s="34" t="s">
        <v>676</v>
      </c>
      <c r="G218" s="22">
        <v>437</v>
      </c>
      <c r="H218" s="23"/>
    </row>
    <row r="219" spans="1:8">
      <c r="A219" s="4">
        <v>5003</v>
      </c>
      <c r="B219" s="3">
        <v>10545</v>
      </c>
      <c r="C219" s="14">
        <v>218</v>
      </c>
      <c r="D219" s="9" t="s">
        <v>702</v>
      </c>
      <c r="E219" s="18" t="s">
        <v>646</v>
      </c>
      <c r="F219" s="34" t="s">
        <v>675</v>
      </c>
      <c r="G219" s="22">
        <v>84</v>
      </c>
      <c r="H219" s="23"/>
    </row>
    <row r="220" spans="1:8">
      <c r="A220" s="4">
        <v>5003</v>
      </c>
      <c r="B220" s="3">
        <v>10664</v>
      </c>
      <c r="C220" s="14">
        <v>219</v>
      </c>
      <c r="D220" s="9" t="s">
        <v>682</v>
      </c>
      <c r="E220" s="18" t="s">
        <v>647</v>
      </c>
      <c r="F220" s="36" t="s">
        <v>674</v>
      </c>
      <c r="G220" s="17"/>
      <c r="H220" s="23"/>
    </row>
    <row r="221" spans="1:8">
      <c r="A221" s="4">
        <v>5003</v>
      </c>
      <c r="B221" s="3">
        <v>10697</v>
      </c>
      <c r="C221" s="14">
        <v>220</v>
      </c>
      <c r="D221" s="9" t="s">
        <v>684</v>
      </c>
      <c r="E221" s="18" t="s">
        <v>648</v>
      </c>
      <c r="F221" s="34" t="s">
        <v>673</v>
      </c>
      <c r="G221" s="22">
        <v>176</v>
      </c>
      <c r="H221" s="23"/>
    </row>
    <row r="222" spans="1:8">
      <c r="A222" s="4">
        <v>5003</v>
      </c>
      <c r="B222" s="3">
        <v>10701</v>
      </c>
      <c r="C222" s="14">
        <v>221</v>
      </c>
      <c r="D222" s="9" t="s">
        <v>685</v>
      </c>
      <c r="E222" s="18" t="s">
        <v>649</v>
      </c>
      <c r="F222" s="34" t="s">
        <v>672</v>
      </c>
      <c r="G222" s="21">
        <v>360</v>
      </c>
      <c r="H222" s="23"/>
    </row>
    <row r="223" spans="1:8">
      <c r="A223" s="4">
        <v>5003</v>
      </c>
      <c r="B223" s="3">
        <v>10870</v>
      </c>
      <c r="C223" s="14">
        <v>222</v>
      </c>
      <c r="D223" s="9" t="s">
        <v>694</v>
      </c>
      <c r="E223" s="18" t="s">
        <v>650</v>
      </c>
      <c r="F223" s="34" t="s">
        <v>671</v>
      </c>
      <c r="G223" s="22">
        <v>561</v>
      </c>
      <c r="H223" s="23"/>
    </row>
    <row r="224" spans="1:8">
      <c r="A224" s="4">
        <v>5003</v>
      </c>
      <c r="B224" s="3">
        <v>10913</v>
      </c>
      <c r="C224" s="14">
        <v>223</v>
      </c>
      <c r="D224" s="9" t="s">
        <v>699</v>
      </c>
      <c r="E224" s="18" t="s">
        <v>651</v>
      </c>
      <c r="F224" s="34" t="s">
        <v>670</v>
      </c>
      <c r="G224" s="22">
        <v>264</v>
      </c>
      <c r="H224" s="23"/>
    </row>
    <row r="225" spans="1:8">
      <c r="A225" s="4">
        <v>5003</v>
      </c>
      <c r="B225" s="3">
        <v>11144</v>
      </c>
      <c r="C225" s="14">
        <v>224</v>
      </c>
      <c r="D225" s="9" t="s">
        <v>683</v>
      </c>
      <c r="E225" s="18" t="s">
        <v>652</v>
      </c>
      <c r="F225" s="34" t="s">
        <v>669</v>
      </c>
      <c r="G225" s="16">
        <v>190</v>
      </c>
      <c r="H225" s="23"/>
    </row>
    <row r="226" spans="1:8">
      <c r="A226" s="4">
        <v>5003</v>
      </c>
      <c r="B226" s="3">
        <v>11295</v>
      </c>
      <c r="C226" s="14">
        <v>225</v>
      </c>
      <c r="D226" s="9" t="s">
        <v>693</v>
      </c>
      <c r="E226" s="18" t="s">
        <v>653</v>
      </c>
      <c r="F226" s="34" t="s">
        <v>668</v>
      </c>
      <c r="G226" s="22">
        <v>1924</v>
      </c>
      <c r="H226" s="23"/>
    </row>
    <row r="227" spans="1:8">
      <c r="A227" s="4">
        <v>5003</v>
      </c>
      <c r="B227" s="3">
        <v>11451</v>
      </c>
      <c r="C227" s="14">
        <v>226</v>
      </c>
      <c r="D227" s="9" t="s">
        <v>698</v>
      </c>
      <c r="E227" s="18" t="s">
        <v>654</v>
      </c>
      <c r="F227" s="34" t="s">
        <v>667</v>
      </c>
      <c r="G227" s="16">
        <v>33</v>
      </c>
      <c r="H227" s="23"/>
    </row>
    <row r="228" spans="1:8">
      <c r="A228" s="4">
        <v>5003</v>
      </c>
      <c r="B228" s="3">
        <v>11483</v>
      </c>
      <c r="C228" s="14">
        <v>227</v>
      </c>
      <c r="D228" s="9" t="s">
        <v>697</v>
      </c>
      <c r="E228" s="18" t="s">
        <v>655</v>
      </c>
      <c r="F228" s="34" t="s">
        <v>666</v>
      </c>
      <c r="G228" s="16">
        <v>29</v>
      </c>
      <c r="H228" s="23"/>
    </row>
    <row r="229" spans="1:8">
      <c r="A229" s="4">
        <v>5003</v>
      </c>
      <c r="B229" s="3">
        <v>11608</v>
      </c>
      <c r="C229" s="14">
        <v>228</v>
      </c>
      <c r="D229" s="9" t="s">
        <v>686</v>
      </c>
      <c r="E229" s="18" t="s">
        <v>656</v>
      </c>
      <c r="F229" s="34" t="s">
        <v>665</v>
      </c>
      <c r="G229" s="22">
        <v>1470</v>
      </c>
      <c r="H229" s="23"/>
    </row>
    <row r="230" spans="1:8">
      <c r="A230" s="4">
        <v>5003</v>
      </c>
      <c r="B230" s="3">
        <v>11705</v>
      </c>
      <c r="C230" s="14">
        <v>229</v>
      </c>
      <c r="D230" s="9" t="s">
        <v>692</v>
      </c>
      <c r="E230" s="18" t="s">
        <v>657</v>
      </c>
      <c r="F230" s="34" t="s">
        <v>664</v>
      </c>
      <c r="G230" s="16">
        <v>15</v>
      </c>
      <c r="H230" s="23"/>
    </row>
    <row r="231" spans="1:8">
      <c r="A231" s="4">
        <v>5003</v>
      </c>
      <c r="B231" s="3">
        <v>11740</v>
      </c>
      <c r="C231" s="14">
        <v>230</v>
      </c>
      <c r="D231" s="9" t="s">
        <v>695</v>
      </c>
      <c r="E231" s="18" t="s">
        <v>658</v>
      </c>
      <c r="F231" s="34" t="s">
        <v>663</v>
      </c>
      <c r="G231" s="16">
        <v>7</v>
      </c>
      <c r="H231" s="23"/>
    </row>
    <row r="232" spans="1:8">
      <c r="A232" s="4">
        <v>5003</v>
      </c>
      <c r="B232" s="3">
        <v>12038</v>
      </c>
      <c r="C232" s="14">
        <v>231</v>
      </c>
      <c r="D232" s="9" t="s">
        <v>687</v>
      </c>
      <c r="E232" s="18" t="s">
        <v>659</v>
      </c>
      <c r="F232" s="34" t="s">
        <v>662</v>
      </c>
      <c r="G232" s="16">
        <v>459</v>
      </c>
      <c r="H232" s="23"/>
    </row>
    <row r="233" spans="1:8">
      <c r="A233" s="4">
        <v>5003</v>
      </c>
      <c r="B233" s="3">
        <v>12207</v>
      </c>
      <c r="C233" s="14">
        <v>232</v>
      </c>
      <c r="D233" s="9" t="s">
        <v>696</v>
      </c>
      <c r="E233" s="18" t="s">
        <v>660</v>
      </c>
      <c r="F233" s="36" t="s">
        <v>661</v>
      </c>
      <c r="G233" s="17"/>
      <c r="H233" s="23"/>
    </row>
    <row r="234" spans="1:8">
      <c r="A234" s="4">
        <v>5003</v>
      </c>
      <c r="B234" s="3">
        <v>12374</v>
      </c>
      <c r="C234" s="14">
        <v>233</v>
      </c>
      <c r="D234" s="9" t="s">
        <v>747</v>
      </c>
      <c r="E234" s="18" t="s">
        <v>780</v>
      </c>
      <c r="F234" s="34" t="s">
        <v>781</v>
      </c>
      <c r="G234" s="16">
        <v>160</v>
      </c>
      <c r="H234" s="23"/>
    </row>
    <row r="235" spans="1:8">
      <c r="A235" s="4">
        <v>5003</v>
      </c>
      <c r="B235" s="3">
        <v>12382</v>
      </c>
      <c r="C235" s="14">
        <v>234</v>
      </c>
      <c r="D235" s="9" t="s">
        <v>748</v>
      </c>
      <c r="E235" s="18" t="s">
        <v>703</v>
      </c>
      <c r="F235" s="34" t="s">
        <v>786</v>
      </c>
      <c r="G235" s="16">
        <v>670</v>
      </c>
      <c r="H235" s="23"/>
    </row>
    <row r="236" spans="1:8">
      <c r="A236" s="4">
        <v>5003</v>
      </c>
      <c r="B236" s="3">
        <v>12388</v>
      </c>
      <c r="C236" s="14">
        <v>235</v>
      </c>
      <c r="D236" s="9" t="s">
        <v>750</v>
      </c>
      <c r="E236" s="18" t="s">
        <v>704</v>
      </c>
      <c r="F236" s="34" t="s">
        <v>787</v>
      </c>
      <c r="G236" s="16">
        <v>215</v>
      </c>
      <c r="H236" s="23"/>
    </row>
    <row r="237" spans="1:8">
      <c r="A237" s="4">
        <v>5003</v>
      </c>
      <c r="B237" s="3">
        <v>12398</v>
      </c>
      <c r="C237" s="14">
        <v>236</v>
      </c>
      <c r="D237" s="9" t="s">
        <v>753</v>
      </c>
      <c r="E237" s="18" t="s">
        <v>705</v>
      </c>
      <c r="F237" s="34" t="s">
        <v>788</v>
      </c>
      <c r="G237" s="16">
        <v>305</v>
      </c>
      <c r="H237" s="23"/>
    </row>
    <row r="238" spans="1:8">
      <c r="A238" s="4">
        <v>5003</v>
      </c>
      <c r="B238" s="3">
        <v>12487</v>
      </c>
      <c r="C238" s="14">
        <v>237</v>
      </c>
      <c r="D238" s="9" t="s">
        <v>768</v>
      </c>
      <c r="E238" s="18" t="s">
        <v>706</v>
      </c>
      <c r="F238" s="36" t="s">
        <v>782</v>
      </c>
      <c r="G238" s="17"/>
      <c r="H238" s="23"/>
    </row>
    <row r="239" spans="1:8">
      <c r="A239" s="4">
        <v>5003</v>
      </c>
      <c r="B239" s="3">
        <v>12533</v>
      </c>
      <c r="C239" s="14">
        <v>238</v>
      </c>
      <c r="D239" s="9" t="s">
        <v>771</v>
      </c>
      <c r="E239" s="18" t="s">
        <v>707</v>
      </c>
      <c r="F239" s="34" t="s">
        <v>789</v>
      </c>
      <c r="G239" s="16">
        <v>59</v>
      </c>
      <c r="H239" s="24"/>
    </row>
    <row r="240" spans="1:8">
      <c r="A240" s="4">
        <v>5003</v>
      </c>
      <c r="B240" s="3">
        <v>12554</v>
      </c>
      <c r="C240" s="14">
        <v>239</v>
      </c>
      <c r="D240" s="9" t="s">
        <v>772</v>
      </c>
      <c r="E240" s="18" t="s">
        <v>708</v>
      </c>
      <c r="F240" s="34" t="s">
        <v>790</v>
      </c>
      <c r="G240" s="16">
        <v>75</v>
      </c>
      <c r="H240" s="24"/>
    </row>
    <row r="241" spans="1:8">
      <c r="A241" s="4">
        <v>5003</v>
      </c>
      <c r="B241" s="3">
        <v>13259</v>
      </c>
      <c r="C241" s="14">
        <v>240</v>
      </c>
      <c r="D241" s="9" t="s">
        <v>769</v>
      </c>
      <c r="E241" s="18" t="s">
        <v>709</v>
      </c>
      <c r="F241" s="34" t="s">
        <v>791</v>
      </c>
      <c r="G241" s="16">
        <v>1343</v>
      </c>
      <c r="H241" s="24"/>
    </row>
    <row r="242" spans="1:8">
      <c r="A242" s="4">
        <v>5003</v>
      </c>
      <c r="B242" s="3">
        <v>13274</v>
      </c>
      <c r="C242" s="14">
        <v>241</v>
      </c>
      <c r="D242" s="9" t="s">
        <v>770</v>
      </c>
      <c r="E242" s="18" t="s">
        <v>710</v>
      </c>
      <c r="F242" s="36" t="s">
        <v>783</v>
      </c>
      <c r="G242" s="17"/>
      <c r="H242" s="23"/>
    </row>
    <row r="243" spans="1:8">
      <c r="A243" s="4">
        <v>0</v>
      </c>
      <c r="B243" s="3">
        <v>13910</v>
      </c>
      <c r="C243" s="14">
        <v>242</v>
      </c>
      <c r="D243" s="9" t="s">
        <v>766</v>
      </c>
      <c r="E243" s="18" t="s">
        <v>711</v>
      </c>
      <c r="F243" s="34" t="s">
        <v>792</v>
      </c>
      <c r="G243" s="16">
        <v>592</v>
      </c>
      <c r="H243" s="24"/>
    </row>
    <row r="244" spans="1:8">
      <c r="A244" s="4">
        <v>5003</v>
      </c>
      <c r="B244" s="3">
        <v>14026</v>
      </c>
      <c r="C244" s="14">
        <v>243</v>
      </c>
      <c r="D244" s="9" t="s">
        <v>758</v>
      </c>
      <c r="E244" s="18" t="s">
        <v>712</v>
      </c>
      <c r="F244" s="34" t="s">
        <v>793</v>
      </c>
      <c r="G244" s="16">
        <v>271</v>
      </c>
      <c r="H244" s="24"/>
    </row>
    <row r="245" spans="1:8">
      <c r="A245" s="4">
        <v>5003</v>
      </c>
      <c r="B245" s="3">
        <v>14029</v>
      </c>
      <c r="C245" s="14">
        <v>244</v>
      </c>
      <c r="D245" s="9" t="s">
        <v>759</v>
      </c>
      <c r="E245" s="18" t="s">
        <v>713</v>
      </c>
      <c r="F245" s="34" t="s">
        <v>794</v>
      </c>
      <c r="G245" s="16">
        <v>347</v>
      </c>
      <c r="H245" s="24"/>
    </row>
    <row r="246" spans="1:8">
      <c r="A246" s="4">
        <v>5003</v>
      </c>
      <c r="B246" s="3">
        <v>14076</v>
      </c>
      <c r="C246" s="14">
        <v>245</v>
      </c>
      <c r="D246" s="9" t="s">
        <v>765</v>
      </c>
      <c r="E246" s="18" t="s">
        <v>714</v>
      </c>
      <c r="F246" s="34" t="s">
        <v>784</v>
      </c>
      <c r="G246" s="16">
        <v>703</v>
      </c>
      <c r="H246" s="24"/>
    </row>
    <row r="247" spans="1:8">
      <c r="A247" s="4">
        <v>5003</v>
      </c>
      <c r="B247" s="3">
        <v>14199</v>
      </c>
      <c r="C247" s="14">
        <v>246</v>
      </c>
      <c r="D247" s="9" t="s">
        <v>774</v>
      </c>
      <c r="E247" s="18" t="s">
        <v>715</v>
      </c>
      <c r="F247" s="36" t="s">
        <v>785</v>
      </c>
      <c r="G247" s="17"/>
      <c r="H247" s="23"/>
    </row>
    <row r="248" spans="1:8">
      <c r="A248" s="4">
        <v>5003</v>
      </c>
      <c r="B248" s="3">
        <v>14250</v>
      </c>
      <c r="C248" s="14">
        <v>247</v>
      </c>
      <c r="D248" s="9" t="s">
        <v>746</v>
      </c>
      <c r="E248" s="18" t="s">
        <v>716</v>
      </c>
      <c r="F248" s="34" t="s">
        <v>795</v>
      </c>
      <c r="G248" s="16">
        <v>1401</v>
      </c>
      <c r="H248" s="24"/>
    </row>
    <row r="249" spans="1:8">
      <c r="A249" s="4">
        <v>5003</v>
      </c>
      <c r="B249" s="3">
        <v>14454</v>
      </c>
      <c r="C249" s="14">
        <v>248</v>
      </c>
      <c r="D249" s="9" t="s">
        <v>764</v>
      </c>
      <c r="E249" s="18" t="s">
        <v>717</v>
      </c>
      <c r="F249" s="34" t="s">
        <v>796</v>
      </c>
      <c r="G249" s="16">
        <v>235</v>
      </c>
      <c r="H249" s="24"/>
    </row>
    <row r="250" spans="1:8">
      <c r="A250" s="4">
        <v>5003</v>
      </c>
      <c r="B250" s="3">
        <v>100315</v>
      </c>
      <c r="C250" s="14">
        <v>249</v>
      </c>
      <c r="D250" s="9" t="s">
        <v>760</v>
      </c>
      <c r="E250" s="18" t="s">
        <v>718</v>
      </c>
      <c r="F250" s="34" t="s">
        <v>797</v>
      </c>
      <c r="G250" s="16">
        <v>59</v>
      </c>
      <c r="H250" s="24"/>
    </row>
    <row r="251" spans="1:8">
      <c r="A251" s="4">
        <v>5003</v>
      </c>
      <c r="B251" s="3">
        <v>100537</v>
      </c>
      <c r="C251" s="14">
        <v>250</v>
      </c>
      <c r="D251" s="9" t="s">
        <v>779</v>
      </c>
      <c r="E251" s="18" t="s">
        <v>719</v>
      </c>
      <c r="F251" s="36" t="s">
        <v>798</v>
      </c>
      <c r="G251" s="17"/>
      <c r="H251" s="23"/>
    </row>
    <row r="252" spans="1:8">
      <c r="A252" s="4">
        <v>5003</v>
      </c>
      <c r="B252" s="3">
        <v>101137</v>
      </c>
      <c r="C252" s="14">
        <v>251</v>
      </c>
      <c r="D252" s="9" t="s">
        <v>749</v>
      </c>
      <c r="E252" s="18" t="s">
        <v>720</v>
      </c>
      <c r="F252" s="34" t="s">
        <v>799</v>
      </c>
      <c r="G252" s="16">
        <v>155</v>
      </c>
      <c r="H252" s="25"/>
    </row>
    <row r="253" spans="1:8">
      <c r="A253" s="4">
        <v>5003</v>
      </c>
      <c r="B253" s="3">
        <v>101282</v>
      </c>
      <c r="C253" s="14">
        <v>252</v>
      </c>
      <c r="D253" s="9" t="s">
        <v>754</v>
      </c>
      <c r="E253" s="18" t="s">
        <v>721</v>
      </c>
      <c r="F253" s="34" t="s">
        <v>800</v>
      </c>
      <c r="G253" s="16">
        <v>155</v>
      </c>
      <c r="H253" s="25"/>
    </row>
    <row r="254" spans="1:8">
      <c r="A254" s="4">
        <v>5003</v>
      </c>
      <c r="B254" s="3">
        <v>101503</v>
      </c>
      <c r="C254" s="14">
        <v>253</v>
      </c>
      <c r="D254" s="9" t="s">
        <v>755</v>
      </c>
      <c r="E254" s="18" t="s">
        <v>722</v>
      </c>
      <c r="F254" s="34" t="s">
        <v>801</v>
      </c>
      <c r="G254" s="16">
        <v>394</v>
      </c>
      <c r="H254" s="25"/>
    </row>
    <row r="255" spans="1:8">
      <c r="A255" s="4">
        <v>5003</v>
      </c>
      <c r="B255" s="3">
        <v>101944</v>
      </c>
      <c r="C255" s="14">
        <v>254</v>
      </c>
      <c r="D255" s="9" t="s">
        <v>756</v>
      </c>
      <c r="E255" s="18" t="s">
        <v>723</v>
      </c>
      <c r="F255" s="36" t="s">
        <v>802</v>
      </c>
      <c r="G255" s="17"/>
      <c r="H255" s="23"/>
    </row>
    <row r="256" spans="1:8">
      <c r="A256" s="4">
        <v>5003</v>
      </c>
      <c r="B256" s="3">
        <v>102101</v>
      </c>
      <c r="C256" s="14">
        <v>255</v>
      </c>
      <c r="D256" s="9" t="s">
        <v>757</v>
      </c>
      <c r="E256" s="18" t="s">
        <v>724</v>
      </c>
      <c r="F256" s="36" t="s">
        <v>803</v>
      </c>
      <c r="G256" s="17"/>
      <c r="H256" s="23"/>
    </row>
    <row r="257" spans="1:8">
      <c r="A257" s="4">
        <v>5003</v>
      </c>
      <c r="B257" s="3">
        <v>102812</v>
      </c>
      <c r="C257" s="14">
        <v>256</v>
      </c>
      <c r="D257" s="9" t="s">
        <v>777</v>
      </c>
      <c r="E257" s="18" t="s">
        <v>725</v>
      </c>
      <c r="F257" s="36" t="s">
        <v>804</v>
      </c>
      <c r="G257" s="17"/>
      <c r="H257" s="23"/>
    </row>
    <row r="258" spans="1:8">
      <c r="A258" s="4">
        <v>5003</v>
      </c>
      <c r="B258" s="3">
        <v>104056</v>
      </c>
      <c r="C258" s="14">
        <v>257</v>
      </c>
      <c r="D258" s="9" t="s">
        <v>778</v>
      </c>
      <c r="E258" s="18" t="s">
        <v>726</v>
      </c>
      <c r="F258" s="34" t="s">
        <v>805</v>
      </c>
      <c r="G258" s="16">
        <v>31</v>
      </c>
      <c r="H258" s="25"/>
    </row>
    <row r="259" spans="1:8">
      <c r="A259" s="4">
        <v>5004</v>
      </c>
      <c r="B259" s="3">
        <v>10004</v>
      </c>
      <c r="C259" s="14">
        <v>258</v>
      </c>
      <c r="D259" s="9" t="s">
        <v>762</v>
      </c>
      <c r="E259" s="18" t="s">
        <v>727</v>
      </c>
      <c r="F259" s="34" t="s">
        <v>806</v>
      </c>
      <c r="G259" s="16">
        <v>231</v>
      </c>
      <c r="H259" s="25"/>
    </row>
    <row r="260" spans="1:8">
      <c r="A260" s="4">
        <v>5004</v>
      </c>
      <c r="B260" s="3">
        <v>10031</v>
      </c>
      <c r="C260" s="14">
        <v>259</v>
      </c>
      <c r="D260" s="9" t="s">
        <v>763</v>
      </c>
      <c r="E260" s="18" t="s">
        <v>728</v>
      </c>
      <c r="F260" s="34" t="s">
        <v>807</v>
      </c>
      <c r="G260" s="16">
        <v>19</v>
      </c>
      <c r="H260" s="23"/>
    </row>
    <row r="261" spans="1:8">
      <c r="A261" s="4">
        <v>5004</v>
      </c>
      <c r="B261" s="3">
        <v>10152</v>
      </c>
      <c r="C261" s="14">
        <v>260</v>
      </c>
      <c r="D261" s="9" t="s">
        <v>761</v>
      </c>
      <c r="E261" s="18" t="s">
        <v>729</v>
      </c>
      <c r="F261" s="34" t="s">
        <v>808</v>
      </c>
      <c r="G261" s="16">
        <v>779</v>
      </c>
      <c r="H261" s="25"/>
    </row>
    <row r="262" spans="1:8">
      <c r="A262" s="4">
        <v>5004</v>
      </c>
      <c r="B262" s="3">
        <v>10210</v>
      </c>
      <c r="C262" s="14">
        <v>261</v>
      </c>
      <c r="D262" s="9" t="s">
        <v>743</v>
      </c>
      <c r="E262" s="18" t="s">
        <v>730</v>
      </c>
      <c r="F262" s="36" t="s">
        <v>809</v>
      </c>
      <c r="G262" s="17"/>
      <c r="H262" s="23"/>
    </row>
    <row r="263" spans="1:8">
      <c r="A263" s="4">
        <v>5004</v>
      </c>
      <c r="B263" s="3">
        <v>10323</v>
      </c>
      <c r="C263" s="14">
        <v>262</v>
      </c>
      <c r="D263" s="9" t="s">
        <v>751</v>
      </c>
      <c r="E263" s="18" t="s">
        <v>731</v>
      </c>
      <c r="F263" s="34" t="s">
        <v>810</v>
      </c>
      <c r="G263" s="16">
        <v>238</v>
      </c>
      <c r="H263" s="25"/>
    </row>
    <row r="264" spans="1:8">
      <c r="A264" s="4">
        <v>5004</v>
      </c>
      <c r="B264" s="3">
        <v>10671</v>
      </c>
      <c r="C264" s="14">
        <v>263</v>
      </c>
      <c r="D264" s="9" t="s">
        <v>744</v>
      </c>
      <c r="E264" s="18" t="s">
        <v>732</v>
      </c>
      <c r="F264" s="34" t="s">
        <v>811</v>
      </c>
      <c r="G264" s="16">
        <v>116</v>
      </c>
      <c r="H264" s="25"/>
    </row>
    <row r="265" spans="1:8">
      <c r="A265" s="4">
        <v>5004</v>
      </c>
      <c r="B265" s="3">
        <v>10740</v>
      </c>
      <c r="C265" s="14">
        <v>264</v>
      </c>
      <c r="D265" s="9" t="s">
        <v>745</v>
      </c>
      <c r="E265" s="18" t="s">
        <v>733</v>
      </c>
      <c r="F265" s="34" t="s">
        <v>812</v>
      </c>
      <c r="G265" s="16">
        <v>337</v>
      </c>
      <c r="H265" s="25"/>
    </row>
    <row r="266" spans="1:8">
      <c r="A266" s="4">
        <v>5004</v>
      </c>
      <c r="B266" s="3">
        <v>10995</v>
      </c>
      <c r="C266" s="14">
        <v>265</v>
      </c>
      <c r="D266" s="9" t="s">
        <v>775</v>
      </c>
      <c r="E266" s="18" t="s">
        <v>734</v>
      </c>
      <c r="F266" s="36" t="s">
        <v>813</v>
      </c>
      <c r="G266" s="17"/>
      <c r="H266" s="23"/>
    </row>
    <row r="267" spans="1:8">
      <c r="A267" s="4">
        <v>5004</v>
      </c>
      <c r="B267" s="3">
        <v>10996</v>
      </c>
      <c r="C267" s="14">
        <v>266</v>
      </c>
      <c r="D267" s="9" t="s">
        <v>776</v>
      </c>
      <c r="E267" s="18" t="s">
        <v>735</v>
      </c>
      <c r="F267" s="34" t="s">
        <v>814</v>
      </c>
      <c r="G267" s="16">
        <v>301</v>
      </c>
      <c r="H267" s="25"/>
    </row>
    <row r="268" spans="1:8">
      <c r="A268" s="4">
        <v>5004</v>
      </c>
      <c r="B268" s="3">
        <v>11096</v>
      </c>
      <c r="C268" s="14">
        <v>267</v>
      </c>
      <c r="D268" s="9" t="s">
        <v>741</v>
      </c>
      <c r="E268" s="18" t="s">
        <v>736</v>
      </c>
      <c r="F268" s="34" t="s">
        <v>815</v>
      </c>
      <c r="G268" s="16">
        <v>366</v>
      </c>
      <c r="H268" s="25"/>
    </row>
    <row r="269" spans="1:8">
      <c r="A269" s="4">
        <v>5004</v>
      </c>
      <c r="B269" s="3">
        <v>11236</v>
      </c>
      <c r="C269" s="14">
        <v>268</v>
      </c>
      <c r="D269" s="9" t="s">
        <v>752</v>
      </c>
      <c r="E269" s="18" t="s">
        <v>737</v>
      </c>
      <c r="F269" s="34" t="s">
        <v>816</v>
      </c>
      <c r="G269" s="16">
        <v>9</v>
      </c>
      <c r="H269" s="23"/>
    </row>
    <row r="270" spans="1:8">
      <c r="A270" s="4">
        <v>5004</v>
      </c>
      <c r="B270" s="3">
        <v>11574</v>
      </c>
      <c r="C270" s="14">
        <v>269</v>
      </c>
      <c r="D270" s="9" t="s">
        <v>742</v>
      </c>
      <c r="E270" s="18" t="s">
        <v>738</v>
      </c>
      <c r="F270" s="34" t="s">
        <v>817</v>
      </c>
      <c r="G270" s="16">
        <v>890</v>
      </c>
      <c r="H270" s="25"/>
    </row>
    <row r="271" spans="1:8">
      <c r="A271" s="4">
        <v>5004</v>
      </c>
      <c r="B271" s="3">
        <v>11734</v>
      </c>
      <c r="C271" s="14">
        <v>270</v>
      </c>
      <c r="D271" s="9" t="s">
        <v>767</v>
      </c>
      <c r="E271" s="18" t="s">
        <v>739</v>
      </c>
      <c r="F271" s="36" t="s">
        <v>818</v>
      </c>
      <c r="G271" s="17"/>
      <c r="H271" s="25"/>
    </row>
    <row r="272" spans="1:8">
      <c r="A272" s="4">
        <v>5004</v>
      </c>
      <c r="B272" s="3">
        <v>11871</v>
      </c>
      <c r="C272" s="14">
        <v>271</v>
      </c>
      <c r="D272" s="9" t="s">
        <v>773</v>
      </c>
      <c r="E272" s="18" t="s">
        <v>740</v>
      </c>
      <c r="F272" s="34" t="s">
        <v>819</v>
      </c>
      <c r="G272" s="16">
        <v>408</v>
      </c>
      <c r="H272" s="25"/>
    </row>
    <row r="273" spans="1:7">
      <c r="A273" s="4">
        <v>5057</v>
      </c>
      <c r="B273" s="3">
        <v>10863</v>
      </c>
      <c r="C273" s="14">
        <v>272</v>
      </c>
      <c r="D273" s="9" t="s">
        <v>854</v>
      </c>
      <c r="E273" s="18" t="s">
        <v>820</v>
      </c>
      <c r="F273" s="36" t="s">
        <v>837</v>
      </c>
      <c r="G273" s="17"/>
    </row>
    <row r="274" spans="1:7">
      <c r="A274" s="4">
        <v>5065</v>
      </c>
      <c r="B274" s="3">
        <v>102643</v>
      </c>
      <c r="C274" s="14">
        <v>273</v>
      </c>
      <c r="D274" s="9" t="s">
        <v>935</v>
      </c>
      <c r="E274" s="18" t="s">
        <v>821</v>
      </c>
      <c r="F274" s="36" t="s">
        <v>853</v>
      </c>
      <c r="G274" s="17"/>
    </row>
    <row r="275" spans="1:7">
      <c r="A275" s="4">
        <v>5065</v>
      </c>
      <c r="B275" s="3">
        <v>102768</v>
      </c>
      <c r="C275" s="14">
        <v>274</v>
      </c>
      <c r="D275" s="9" t="s">
        <v>855</v>
      </c>
      <c r="E275" s="18" t="s">
        <v>822</v>
      </c>
      <c r="F275" s="34" t="s">
        <v>852</v>
      </c>
      <c r="G275" s="16">
        <v>143</v>
      </c>
    </row>
    <row r="276" spans="1:7">
      <c r="A276" s="4">
        <v>5065</v>
      </c>
      <c r="B276" s="3">
        <v>11412</v>
      </c>
      <c r="C276" s="14">
        <v>275</v>
      </c>
      <c r="D276" s="9" t="s">
        <v>856</v>
      </c>
      <c r="E276" s="18" t="s">
        <v>823</v>
      </c>
      <c r="F276" s="34" t="s">
        <v>851</v>
      </c>
      <c r="G276" s="16">
        <v>344</v>
      </c>
    </row>
    <row r="277" spans="1:7">
      <c r="A277" s="4">
        <v>5060</v>
      </c>
      <c r="B277" s="3">
        <v>10068</v>
      </c>
      <c r="C277" s="14">
        <v>276</v>
      </c>
      <c r="D277" s="9" t="s">
        <v>857</v>
      </c>
      <c r="E277" s="18" t="s">
        <v>824</v>
      </c>
      <c r="F277" s="34" t="s">
        <v>850</v>
      </c>
      <c r="G277" s="26">
        <v>177</v>
      </c>
    </row>
    <row r="278" spans="1:7">
      <c r="A278" s="4">
        <v>5060</v>
      </c>
      <c r="B278" s="3">
        <v>10097</v>
      </c>
      <c r="C278" s="14">
        <v>277</v>
      </c>
      <c r="D278" s="9" t="s">
        <v>858</v>
      </c>
      <c r="E278" s="18" t="s">
        <v>825</v>
      </c>
      <c r="F278" s="34" t="s">
        <v>849</v>
      </c>
      <c r="G278" s="26">
        <v>228</v>
      </c>
    </row>
    <row r="279" spans="1:7">
      <c r="A279" s="4">
        <v>5060</v>
      </c>
      <c r="B279" s="3">
        <v>10105</v>
      </c>
      <c r="C279" s="14">
        <v>278</v>
      </c>
      <c r="D279" s="9" t="s">
        <v>859</v>
      </c>
      <c r="E279" s="18" t="s">
        <v>826</v>
      </c>
      <c r="F279" s="36" t="s">
        <v>848</v>
      </c>
      <c r="G279" s="17"/>
    </row>
    <row r="280" spans="1:7">
      <c r="A280" s="4">
        <v>5060</v>
      </c>
      <c r="B280" s="3">
        <v>10106</v>
      </c>
      <c r="C280" s="14">
        <v>279</v>
      </c>
      <c r="D280" s="9" t="s">
        <v>860</v>
      </c>
      <c r="E280" s="18" t="s">
        <v>827</v>
      </c>
      <c r="F280" s="34" t="s">
        <v>847</v>
      </c>
      <c r="G280" s="16">
        <v>147</v>
      </c>
    </row>
    <row r="281" spans="1:7">
      <c r="A281" s="4">
        <v>5064</v>
      </c>
      <c r="B281" s="3">
        <v>14192</v>
      </c>
      <c r="C281" s="14">
        <v>280</v>
      </c>
      <c r="D281" s="9" t="s">
        <v>861</v>
      </c>
      <c r="E281" s="18" t="s">
        <v>828</v>
      </c>
      <c r="F281" s="34" t="s">
        <v>846</v>
      </c>
      <c r="G281" s="26">
        <v>94</v>
      </c>
    </row>
    <row r="282" spans="1:7">
      <c r="A282" s="4">
        <v>5064</v>
      </c>
      <c r="B282" s="3">
        <v>12458</v>
      </c>
      <c r="C282" s="14">
        <v>281</v>
      </c>
      <c r="D282" s="9" t="s">
        <v>862</v>
      </c>
      <c r="E282" s="18" t="s">
        <v>829</v>
      </c>
      <c r="F282" s="36" t="s">
        <v>845</v>
      </c>
      <c r="G282" s="17"/>
    </row>
    <row r="283" spans="1:7">
      <c r="A283" s="4">
        <v>5064</v>
      </c>
      <c r="B283" s="3">
        <v>10015</v>
      </c>
      <c r="C283" s="14">
        <v>282</v>
      </c>
      <c r="D283" s="9" t="s">
        <v>863</v>
      </c>
      <c r="E283" s="18" t="s">
        <v>830</v>
      </c>
      <c r="F283" s="36" t="s">
        <v>844</v>
      </c>
      <c r="G283" s="17"/>
    </row>
    <row r="284" spans="1:7">
      <c r="A284" s="4">
        <v>5056</v>
      </c>
      <c r="B284" s="3">
        <v>10332</v>
      </c>
      <c r="C284" s="14">
        <v>283</v>
      </c>
      <c r="D284" s="9" t="s">
        <v>864</v>
      </c>
      <c r="E284" s="18" t="s">
        <v>831</v>
      </c>
      <c r="F284" s="34" t="s">
        <v>843</v>
      </c>
      <c r="G284" s="16">
        <v>134</v>
      </c>
    </row>
    <row r="285" spans="1:7">
      <c r="A285" s="4">
        <v>5056</v>
      </c>
      <c r="B285" s="3">
        <v>10460</v>
      </c>
      <c r="C285" s="14">
        <v>284</v>
      </c>
      <c r="D285" s="9" t="s">
        <v>960</v>
      </c>
      <c r="E285" s="18" t="s">
        <v>832</v>
      </c>
      <c r="F285" s="34" t="s">
        <v>842</v>
      </c>
      <c r="G285" s="16">
        <v>130</v>
      </c>
    </row>
    <row r="286" spans="1:7">
      <c r="A286" s="4">
        <v>5056</v>
      </c>
      <c r="B286" s="3">
        <v>10481</v>
      </c>
      <c r="C286" s="14">
        <v>285</v>
      </c>
      <c r="D286" s="9" t="s">
        <v>865</v>
      </c>
      <c r="E286" s="18" t="s">
        <v>833</v>
      </c>
      <c r="F286" s="34" t="s">
        <v>841</v>
      </c>
      <c r="G286" s="16">
        <v>605</v>
      </c>
    </row>
    <row r="287" spans="1:7">
      <c r="A287" s="4">
        <v>5065</v>
      </c>
      <c r="B287" s="3">
        <v>12830</v>
      </c>
      <c r="C287" s="14">
        <v>286</v>
      </c>
      <c r="D287" s="9" t="s">
        <v>866</v>
      </c>
      <c r="E287" s="18" t="s">
        <v>834</v>
      </c>
      <c r="F287" s="34" t="s">
        <v>840</v>
      </c>
      <c r="G287" s="16">
        <v>1439</v>
      </c>
    </row>
    <row r="288" spans="1:7">
      <c r="A288" s="4">
        <v>5065</v>
      </c>
      <c r="B288" s="3">
        <v>100428</v>
      </c>
      <c r="C288" s="14">
        <v>287</v>
      </c>
      <c r="D288" s="9" t="s">
        <v>867</v>
      </c>
      <c r="E288" s="18" t="s">
        <v>835</v>
      </c>
      <c r="F288" s="34" t="s">
        <v>839</v>
      </c>
      <c r="G288" s="16">
        <v>40</v>
      </c>
    </row>
    <row r="289" spans="1:8">
      <c r="A289" s="4">
        <v>5065</v>
      </c>
      <c r="B289" s="3">
        <v>103281</v>
      </c>
      <c r="C289" s="14">
        <v>288</v>
      </c>
      <c r="D289" s="9" t="s">
        <v>868</v>
      </c>
      <c r="E289" s="18" t="s">
        <v>836</v>
      </c>
      <c r="F289" s="34" t="s">
        <v>838</v>
      </c>
      <c r="G289" s="16">
        <v>455</v>
      </c>
    </row>
    <row r="290" spans="1:8">
      <c r="A290" s="4">
        <v>5060</v>
      </c>
      <c r="B290" s="3">
        <v>10134</v>
      </c>
      <c r="C290" s="14">
        <v>289</v>
      </c>
      <c r="D290" s="9" t="s">
        <v>937</v>
      </c>
      <c r="E290" s="18" t="s">
        <v>869</v>
      </c>
      <c r="F290" s="34" t="s">
        <v>891</v>
      </c>
      <c r="G290" s="16">
        <v>57</v>
      </c>
    </row>
    <row r="291" spans="1:8">
      <c r="A291" s="4">
        <v>5065</v>
      </c>
      <c r="B291" s="3">
        <v>14211</v>
      </c>
      <c r="C291" s="14">
        <v>290</v>
      </c>
      <c r="D291" s="9" t="s">
        <v>943</v>
      </c>
      <c r="E291" s="18" t="s">
        <v>870</v>
      </c>
      <c r="F291" s="34" t="s">
        <v>892</v>
      </c>
      <c r="G291" s="16">
        <v>111</v>
      </c>
    </row>
    <row r="292" spans="1:8">
      <c r="A292" s="4">
        <v>5065</v>
      </c>
      <c r="B292" s="3">
        <v>14212</v>
      </c>
      <c r="C292" s="14">
        <v>291</v>
      </c>
      <c r="D292" s="9" t="s">
        <v>955</v>
      </c>
      <c r="E292" s="18" t="s">
        <v>871</v>
      </c>
      <c r="F292" s="34" t="s">
        <v>893</v>
      </c>
      <c r="G292" s="16">
        <v>577</v>
      </c>
    </row>
    <row r="293" spans="1:8">
      <c r="A293" s="4">
        <v>5065</v>
      </c>
      <c r="B293" s="3">
        <v>14213</v>
      </c>
      <c r="C293" s="14">
        <v>292</v>
      </c>
      <c r="D293" s="9" t="s">
        <v>934</v>
      </c>
      <c r="E293" s="18" t="s">
        <v>872</v>
      </c>
      <c r="F293" s="34" t="s">
        <v>894</v>
      </c>
      <c r="G293" s="16">
        <v>206</v>
      </c>
    </row>
    <row r="294" spans="1:8">
      <c r="A294" s="4">
        <v>5065</v>
      </c>
      <c r="B294" s="3">
        <v>14215</v>
      </c>
      <c r="C294" s="14">
        <v>293</v>
      </c>
      <c r="D294" s="9" t="s">
        <v>944</v>
      </c>
      <c r="E294" s="18" t="s">
        <v>873</v>
      </c>
      <c r="F294" s="34" t="s">
        <v>895</v>
      </c>
      <c r="G294" s="16">
        <v>105</v>
      </c>
    </row>
    <row r="295" spans="1:8">
      <c r="A295" s="4">
        <v>5065</v>
      </c>
      <c r="B295" s="3">
        <v>14293</v>
      </c>
      <c r="C295" s="14">
        <v>294</v>
      </c>
      <c r="D295" s="9" t="s">
        <v>967</v>
      </c>
      <c r="E295" s="18" t="s">
        <v>874</v>
      </c>
      <c r="F295" s="34" t="s">
        <v>896</v>
      </c>
      <c r="G295" s="16">
        <v>194</v>
      </c>
    </row>
    <row r="296" spans="1:8">
      <c r="A296" s="4">
        <v>5065</v>
      </c>
      <c r="B296" s="3">
        <v>101965</v>
      </c>
      <c r="C296" s="14">
        <v>295</v>
      </c>
      <c r="D296" s="9" t="s">
        <v>968</v>
      </c>
      <c r="E296" s="18" t="s">
        <v>875</v>
      </c>
      <c r="F296" s="34" t="s">
        <v>897</v>
      </c>
      <c r="G296" s="16">
        <v>288</v>
      </c>
    </row>
    <row r="297" spans="1:8">
      <c r="A297" s="4">
        <v>5065</v>
      </c>
      <c r="B297" s="3">
        <v>102000</v>
      </c>
      <c r="C297" s="14">
        <v>296</v>
      </c>
      <c r="D297" s="9" t="s">
        <v>956</v>
      </c>
      <c r="E297" s="18" t="s">
        <v>876</v>
      </c>
      <c r="F297" s="34" t="s">
        <v>898</v>
      </c>
      <c r="G297" s="16">
        <v>646</v>
      </c>
    </row>
    <row r="298" spans="1:8">
      <c r="A298" s="4">
        <v>5065</v>
      </c>
      <c r="B298" s="3">
        <v>102014</v>
      </c>
      <c r="C298" s="14">
        <v>297</v>
      </c>
      <c r="D298" s="9" t="s">
        <v>945</v>
      </c>
      <c r="E298" s="18" t="s">
        <v>877</v>
      </c>
      <c r="F298" s="34" t="s">
        <v>899</v>
      </c>
      <c r="G298" s="16">
        <v>852</v>
      </c>
    </row>
    <row r="299" spans="1:8">
      <c r="A299" s="4">
        <v>5065</v>
      </c>
      <c r="B299" s="3">
        <v>103125</v>
      </c>
      <c r="C299" s="14">
        <v>298</v>
      </c>
      <c r="D299" s="9" t="s">
        <v>969</v>
      </c>
      <c r="E299" s="18" t="s">
        <v>878</v>
      </c>
      <c r="F299" s="36" t="s">
        <v>900</v>
      </c>
      <c r="G299" s="17"/>
    </row>
    <row r="300" spans="1:8">
      <c r="A300" s="4">
        <v>5065</v>
      </c>
      <c r="B300" s="3">
        <v>103920</v>
      </c>
      <c r="C300" s="14">
        <v>299</v>
      </c>
      <c r="D300" s="9" t="s">
        <v>957</v>
      </c>
      <c r="E300" s="18" t="s">
        <v>879</v>
      </c>
      <c r="F300" s="34" t="s">
        <v>901</v>
      </c>
      <c r="G300" s="16">
        <v>115</v>
      </c>
    </row>
    <row r="301" spans="1:8">
      <c r="A301" s="4">
        <v>5065</v>
      </c>
      <c r="B301" s="3">
        <v>104026</v>
      </c>
      <c r="C301" s="14">
        <v>300</v>
      </c>
      <c r="D301" s="9" t="s">
        <v>946</v>
      </c>
      <c r="E301" s="18" t="s">
        <v>880</v>
      </c>
      <c r="F301" s="34" t="s">
        <v>902</v>
      </c>
      <c r="G301" s="16">
        <v>128</v>
      </c>
    </row>
    <row r="302" spans="1:8">
      <c r="A302" s="4">
        <v>5065</v>
      </c>
      <c r="B302" s="3">
        <v>104076</v>
      </c>
      <c r="C302" s="14">
        <v>301</v>
      </c>
      <c r="D302" s="9" t="s">
        <v>970</v>
      </c>
      <c r="E302" s="18" t="s">
        <v>881</v>
      </c>
      <c r="F302" s="34" t="s">
        <v>903</v>
      </c>
      <c r="G302" s="16">
        <v>135</v>
      </c>
    </row>
    <row r="303" spans="1:8">
      <c r="A303" s="4">
        <v>5065</v>
      </c>
      <c r="B303" s="3">
        <v>104077</v>
      </c>
      <c r="C303" s="14">
        <v>302</v>
      </c>
      <c r="D303" s="9" t="s">
        <v>958</v>
      </c>
      <c r="E303" s="18" t="s">
        <v>882</v>
      </c>
      <c r="F303" s="36" t="s">
        <v>912</v>
      </c>
      <c r="G303" s="17"/>
      <c r="H303" s="27"/>
    </row>
    <row r="304" spans="1:8">
      <c r="A304" s="4">
        <v>5065</v>
      </c>
      <c r="B304" s="3">
        <v>104085</v>
      </c>
      <c r="C304" s="14">
        <v>303</v>
      </c>
      <c r="D304" s="9" t="s">
        <v>936</v>
      </c>
      <c r="E304" s="18" t="s">
        <v>883</v>
      </c>
      <c r="F304" s="34" t="s">
        <v>911</v>
      </c>
      <c r="G304" s="16">
        <v>352</v>
      </c>
    </row>
    <row r="305" spans="1:7">
      <c r="A305" s="4">
        <v>5060</v>
      </c>
      <c r="B305" s="3">
        <v>10300</v>
      </c>
      <c r="C305" s="14">
        <v>304</v>
      </c>
      <c r="D305" s="9" t="s">
        <v>947</v>
      </c>
      <c r="E305" s="18" t="s">
        <v>884</v>
      </c>
      <c r="F305" s="34" t="s">
        <v>910</v>
      </c>
      <c r="G305" s="16">
        <v>523</v>
      </c>
    </row>
    <row r="306" spans="1:7">
      <c r="A306" s="4">
        <v>5060</v>
      </c>
      <c r="B306" s="3">
        <v>10679</v>
      </c>
      <c r="C306" s="14">
        <v>305</v>
      </c>
      <c r="D306" s="9" t="s">
        <v>931</v>
      </c>
      <c r="E306" s="18" t="s">
        <v>885</v>
      </c>
      <c r="F306" s="34" t="s">
        <v>909</v>
      </c>
      <c r="G306" s="16">
        <v>3484</v>
      </c>
    </row>
    <row r="307" spans="1:7">
      <c r="A307" s="4">
        <v>5060</v>
      </c>
      <c r="B307" s="3">
        <v>11047</v>
      </c>
      <c r="C307" s="14">
        <v>306</v>
      </c>
      <c r="D307" s="9" t="s">
        <v>962</v>
      </c>
      <c r="E307" s="18" t="s">
        <v>886</v>
      </c>
      <c r="F307" s="34" t="s">
        <v>908</v>
      </c>
      <c r="G307" s="16">
        <v>334</v>
      </c>
    </row>
    <row r="308" spans="1:7">
      <c r="A308" s="4">
        <v>5060</v>
      </c>
      <c r="B308" s="3">
        <v>11260</v>
      </c>
      <c r="C308" s="14">
        <v>307</v>
      </c>
      <c r="D308" s="9" t="s">
        <v>939</v>
      </c>
      <c r="E308" s="18" t="s">
        <v>887</v>
      </c>
      <c r="F308" s="36" t="s">
        <v>907</v>
      </c>
      <c r="G308" s="17"/>
    </row>
    <row r="309" spans="1:7">
      <c r="A309" s="4">
        <v>5060</v>
      </c>
      <c r="B309" s="3">
        <v>11437</v>
      </c>
      <c r="C309" s="14">
        <v>308</v>
      </c>
      <c r="D309" s="9" t="s">
        <v>932</v>
      </c>
      <c r="E309" s="18" t="s">
        <v>888</v>
      </c>
      <c r="F309" s="34" t="s">
        <v>906</v>
      </c>
      <c r="G309" s="16">
        <v>299</v>
      </c>
    </row>
    <row r="310" spans="1:7">
      <c r="A310" s="4">
        <v>5060</v>
      </c>
      <c r="B310" s="3">
        <v>11438</v>
      </c>
      <c r="C310" s="14">
        <v>309</v>
      </c>
      <c r="D310" s="9" t="s">
        <v>940</v>
      </c>
      <c r="E310" s="18" t="s">
        <v>889</v>
      </c>
      <c r="F310" s="34" t="s">
        <v>905</v>
      </c>
      <c r="G310" s="16">
        <v>12</v>
      </c>
    </row>
    <row r="311" spans="1:7">
      <c r="A311" s="4">
        <v>5060</v>
      </c>
      <c r="B311" s="3">
        <v>11609</v>
      </c>
      <c r="C311" s="14">
        <v>310</v>
      </c>
      <c r="D311" s="9" t="s">
        <v>951</v>
      </c>
      <c r="E311" s="18" t="s">
        <v>890</v>
      </c>
      <c r="F311" s="34" t="s">
        <v>904</v>
      </c>
      <c r="G311" s="16">
        <v>1702</v>
      </c>
    </row>
    <row r="312" spans="1:7">
      <c r="A312" s="4">
        <v>5065</v>
      </c>
      <c r="B312" s="3">
        <v>10095</v>
      </c>
      <c r="C312" s="14">
        <v>311</v>
      </c>
      <c r="D312" s="9" t="s">
        <v>930</v>
      </c>
      <c r="E312" s="18" t="s">
        <v>913</v>
      </c>
      <c r="F312" s="34" t="s">
        <v>987</v>
      </c>
      <c r="G312" s="16">
        <v>1735</v>
      </c>
    </row>
    <row r="313" spans="1:7">
      <c r="A313" s="4">
        <v>5065</v>
      </c>
      <c r="B313" s="3">
        <v>10201</v>
      </c>
      <c r="C313" s="14">
        <v>312</v>
      </c>
      <c r="D313" s="9" t="s">
        <v>959</v>
      </c>
      <c r="E313" s="18" t="s">
        <v>914</v>
      </c>
      <c r="F313" s="34" t="s">
        <v>986</v>
      </c>
      <c r="G313" s="16">
        <v>338</v>
      </c>
    </row>
    <row r="314" spans="1:7">
      <c r="A314" s="4">
        <v>5065</v>
      </c>
      <c r="B314" s="3">
        <v>10538</v>
      </c>
      <c r="C314" s="14">
        <v>313</v>
      </c>
      <c r="D314" s="9" t="s">
        <v>948</v>
      </c>
      <c r="E314" s="18" t="s">
        <v>915</v>
      </c>
      <c r="F314" s="34" t="s">
        <v>985</v>
      </c>
      <c r="G314" s="16">
        <v>260</v>
      </c>
    </row>
    <row r="315" spans="1:7">
      <c r="A315" s="4">
        <v>5065</v>
      </c>
      <c r="B315" s="3">
        <v>10541</v>
      </c>
      <c r="C315" s="14">
        <v>314</v>
      </c>
      <c r="D315" s="9" t="s">
        <v>949</v>
      </c>
      <c r="E315" s="18" t="s">
        <v>916</v>
      </c>
      <c r="F315" s="34" t="s">
        <v>984</v>
      </c>
      <c r="G315" s="16">
        <v>33</v>
      </c>
    </row>
    <row r="316" spans="1:7">
      <c r="A316" s="4">
        <v>5065</v>
      </c>
      <c r="B316" s="3">
        <v>10826</v>
      </c>
      <c r="C316" s="14">
        <v>315</v>
      </c>
      <c r="D316" s="9" t="s">
        <v>938</v>
      </c>
      <c r="E316" s="18" t="s">
        <v>917</v>
      </c>
      <c r="F316" s="34" t="s">
        <v>983</v>
      </c>
      <c r="G316" s="16">
        <v>19</v>
      </c>
    </row>
    <row r="317" spans="1:7">
      <c r="A317" s="4">
        <v>5065</v>
      </c>
      <c r="B317" s="3">
        <v>10924</v>
      </c>
      <c r="C317" s="14">
        <v>316</v>
      </c>
      <c r="D317" s="9" t="s">
        <v>961</v>
      </c>
      <c r="E317" s="18" t="s">
        <v>918</v>
      </c>
      <c r="F317" s="34" t="s">
        <v>982</v>
      </c>
      <c r="G317" s="16">
        <v>176</v>
      </c>
    </row>
    <row r="318" spans="1:7">
      <c r="A318" s="4">
        <v>5065</v>
      </c>
      <c r="B318" s="3">
        <v>11033</v>
      </c>
      <c r="C318" s="14">
        <v>317</v>
      </c>
      <c r="D318" s="9" t="s">
        <v>950</v>
      </c>
      <c r="E318" s="18" t="s">
        <v>919</v>
      </c>
      <c r="F318" s="34" t="s">
        <v>981</v>
      </c>
      <c r="G318" s="16">
        <v>243</v>
      </c>
    </row>
    <row r="319" spans="1:7">
      <c r="A319" s="4">
        <v>5065</v>
      </c>
      <c r="B319" s="3">
        <v>12087</v>
      </c>
      <c r="C319" s="14">
        <v>318</v>
      </c>
      <c r="D319" s="9" t="s">
        <v>933</v>
      </c>
      <c r="E319" s="18" t="s">
        <v>920</v>
      </c>
      <c r="F319" s="34" t="s">
        <v>980</v>
      </c>
      <c r="G319" s="16">
        <v>42</v>
      </c>
    </row>
    <row r="320" spans="1:7">
      <c r="A320" s="4">
        <v>5065</v>
      </c>
      <c r="B320" s="3">
        <v>12854</v>
      </c>
      <c r="C320" s="14">
        <v>319</v>
      </c>
      <c r="D320" s="9" t="s">
        <v>966</v>
      </c>
      <c r="E320" s="18" t="s">
        <v>921</v>
      </c>
      <c r="F320" s="34" t="s">
        <v>979</v>
      </c>
      <c r="G320" s="16">
        <v>56</v>
      </c>
    </row>
    <row r="321" spans="1:8">
      <c r="A321" s="4">
        <v>0</v>
      </c>
      <c r="B321" s="3">
        <v>12060</v>
      </c>
      <c r="C321" s="14">
        <v>320</v>
      </c>
      <c r="D321" s="9" t="s">
        <v>963</v>
      </c>
      <c r="E321" s="18" t="s">
        <v>922</v>
      </c>
      <c r="F321" s="34" t="s">
        <v>978</v>
      </c>
      <c r="G321" s="16">
        <v>1139</v>
      </c>
    </row>
    <row r="322" spans="1:8">
      <c r="A322" s="4">
        <v>5060</v>
      </c>
      <c r="B322" s="3">
        <v>12079</v>
      </c>
      <c r="C322" s="14">
        <v>321</v>
      </c>
      <c r="D322" s="9" t="s">
        <v>941</v>
      </c>
      <c r="E322" s="18" t="s">
        <v>923</v>
      </c>
      <c r="F322" s="34" t="s">
        <v>977</v>
      </c>
      <c r="G322" s="16">
        <v>297</v>
      </c>
    </row>
    <row r="323" spans="1:8">
      <c r="A323" s="4">
        <v>5060</v>
      </c>
      <c r="B323" s="3">
        <v>12094</v>
      </c>
      <c r="C323" s="14">
        <v>322</v>
      </c>
      <c r="D323" s="9" t="s">
        <v>952</v>
      </c>
      <c r="E323" s="18" t="s">
        <v>924</v>
      </c>
      <c r="F323" s="34" t="s">
        <v>976</v>
      </c>
      <c r="G323" s="16">
        <v>371</v>
      </c>
    </row>
    <row r="324" spans="1:8">
      <c r="A324" s="4">
        <v>5060</v>
      </c>
      <c r="B324" s="3">
        <v>12096</v>
      </c>
      <c r="C324" s="14">
        <v>323</v>
      </c>
      <c r="D324" s="9" t="s">
        <v>964</v>
      </c>
      <c r="E324" s="18" t="s">
        <v>925</v>
      </c>
      <c r="F324" s="36" t="s">
        <v>975</v>
      </c>
      <c r="G324" s="17"/>
    </row>
    <row r="325" spans="1:8">
      <c r="A325" s="4">
        <v>5060</v>
      </c>
      <c r="B325" s="3">
        <v>12308</v>
      </c>
      <c r="C325" s="14">
        <v>324</v>
      </c>
      <c r="D325" s="9" t="s">
        <v>965</v>
      </c>
      <c r="E325" s="18" t="s">
        <v>926</v>
      </c>
      <c r="F325" s="34" t="s">
        <v>974</v>
      </c>
      <c r="G325" s="16">
        <v>2056</v>
      </c>
    </row>
    <row r="326" spans="1:8">
      <c r="A326" s="4">
        <v>5060</v>
      </c>
      <c r="B326" s="3">
        <v>12391</v>
      </c>
      <c r="C326" s="14">
        <v>325</v>
      </c>
      <c r="D326" s="9" t="s">
        <v>953</v>
      </c>
      <c r="E326" s="18" t="s">
        <v>927</v>
      </c>
      <c r="F326" s="34" t="s">
        <v>973</v>
      </c>
      <c r="G326" s="16">
        <v>40</v>
      </c>
    </row>
    <row r="327" spans="1:8">
      <c r="A327" s="4">
        <v>5060</v>
      </c>
      <c r="B327" s="3">
        <v>12496</v>
      </c>
      <c r="C327" s="14">
        <v>326</v>
      </c>
      <c r="D327" s="9" t="s">
        <v>942</v>
      </c>
      <c r="E327" s="18" t="s">
        <v>928</v>
      </c>
      <c r="F327" s="34" t="s">
        <v>972</v>
      </c>
      <c r="G327" s="16">
        <v>86</v>
      </c>
    </row>
    <row r="328" spans="1:8">
      <c r="A328" s="4">
        <v>5060</v>
      </c>
      <c r="B328" s="3">
        <v>12574</v>
      </c>
      <c r="C328" s="14">
        <v>327</v>
      </c>
      <c r="D328" s="9" t="s">
        <v>954</v>
      </c>
      <c r="E328" s="18" t="s">
        <v>929</v>
      </c>
      <c r="F328" s="34" t="s">
        <v>971</v>
      </c>
      <c r="G328" s="16">
        <v>330</v>
      </c>
    </row>
    <row r="329" spans="1:8">
      <c r="A329" s="4">
        <v>5050</v>
      </c>
      <c r="B329" s="3">
        <v>101022</v>
      </c>
      <c r="C329" s="14">
        <v>328</v>
      </c>
      <c r="D329" s="9" t="s">
        <v>993</v>
      </c>
      <c r="E329" s="18" t="s">
        <v>995</v>
      </c>
      <c r="F329" s="34" t="s">
        <v>988</v>
      </c>
      <c r="G329" s="16">
        <v>174</v>
      </c>
    </row>
    <row r="330" spans="1:8">
      <c r="A330" s="4">
        <v>5005</v>
      </c>
      <c r="B330" s="3">
        <v>14201</v>
      </c>
      <c r="C330" s="14">
        <v>329</v>
      </c>
      <c r="D330" s="9" t="s">
        <v>994</v>
      </c>
      <c r="E330" s="18" t="s">
        <v>996</v>
      </c>
      <c r="F330" s="34" t="s">
        <v>989</v>
      </c>
      <c r="G330" s="16">
        <v>1322</v>
      </c>
    </row>
    <row r="331" spans="1:8">
      <c r="A331" s="4">
        <v>5005</v>
      </c>
      <c r="B331" s="3">
        <v>10723</v>
      </c>
      <c r="C331" s="14">
        <v>330</v>
      </c>
      <c r="D331" s="9" t="s">
        <v>998</v>
      </c>
      <c r="E331" s="18" t="s">
        <v>997</v>
      </c>
      <c r="F331" s="34" t="s">
        <v>990</v>
      </c>
      <c r="G331" s="16">
        <v>1335</v>
      </c>
    </row>
    <row r="332" spans="1:8">
      <c r="A332" s="4">
        <v>0</v>
      </c>
      <c r="B332" s="3">
        <v>14477</v>
      </c>
      <c r="C332" s="14">
        <v>331</v>
      </c>
      <c r="D332" s="9" t="s">
        <v>999</v>
      </c>
      <c r="E332" s="18" t="s">
        <v>1001</v>
      </c>
      <c r="F332" s="34" t="s">
        <v>991</v>
      </c>
      <c r="G332" s="16">
        <v>181</v>
      </c>
    </row>
    <row r="333" spans="1:8">
      <c r="A333" s="4">
        <v>5064</v>
      </c>
      <c r="B333" s="3">
        <v>10533</v>
      </c>
      <c r="C333" s="14">
        <v>332</v>
      </c>
      <c r="D333" s="9" t="s">
        <v>1093</v>
      </c>
      <c r="E333" s="18" t="s">
        <v>1000</v>
      </c>
      <c r="F333" s="34" t="s">
        <v>992</v>
      </c>
      <c r="G333" s="16">
        <v>2169</v>
      </c>
    </row>
    <row r="334" spans="1:8">
      <c r="A334" s="4">
        <v>5060</v>
      </c>
      <c r="B334" s="3">
        <v>13021</v>
      </c>
      <c r="C334" s="14">
        <v>333</v>
      </c>
      <c r="D334" s="9" t="s">
        <v>1021</v>
      </c>
      <c r="E334" s="18" t="s">
        <v>1002</v>
      </c>
      <c r="F334" s="34" t="s">
        <v>1036</v>
      </c>
      <c r="G334" s="16">
        <v>14</v>
      </c>
    </row>
    <row r="335" spans="1:8">
      <c r="A335" s="4">
        <v>5060</v>
      </c>
      <c r="B335" s="3">
        <v>13057</v>
      </c>
      <c r="C335" s="14">
        <v>334</v>
      </c>
      <c r="D335" s="9" t="s">
        <v>1022</v>
      </c>
      <c r="E335" s="18" t="s">
        <v>1003</v>
      </c>
      <c r="F335" s="34" t="s">
        <v>1037</v>
      </c>
      <c r="G335" s="16">
        <v>333</v>
      </c>
    </row>
    <row r="336" spans="1:8">
      <c r="A336" s="4">
        <v>5060</v>
      </c>
      <c r="B336" s="3">
        <v>13252</v>
      </c>
      <c r="C336" s="14">
        <v>335</v>
      </c>
      <c r="D336" s="9" t="s">
        <v>1023</v>
      </c>
      <c r="E336" s="18" t="s">
        <v>1004</v>
      </c>
      <c r="F336" s="36" t="s">
        <v>1038</v>
      </c>
      <c r="G336" s="17"/>
      <c r="H336" s="28"/>
    </row>
    <row r="337" spans="1:8">
      <c r="A337" s="4">
        <v>5060</v>
      </c>
      <c r="B337" s="3">
        <v>13508</v>
      </c>
      <c r="C337" s="14">
        <v>336</v>
      </c>
      <c r="D337" s="9" t="s">
        <v>1024</v>
      </c>
      <c r="E337" s="18" t="s">
        <v>1005</v>
      </c>
      <c r="F337" s="36" t="s">
        <v>1039</v>
      </c>
      <c r="G337" s="17"/>
      <c r="H337" s="28"/>
    </row>
    <row r="338" spans="1:8">
      <c r="A338" s="4">
        <v>5060</v>
      </c>
      <c r="B338" s="3">
        <v>13623</v>
      </c>
      <c r="C338" s="14">
        <v>337</v>
      </c>
      <c r="D338" s="30" t="s">
        <v>1094</v>
      </c>
      <c r="E338" s="18" t="s">
        <v>1006</v>
      </c>
      <c r="F338" s="34" t="s">
        <v>1040</v>
      </c>
      <c r="G338" s="16">
        <v>490</v>
      </c>
    </row>
    <row r="339" spans="1:8">
      <c r="A339" s="4">
        <v>5060</v>
      </c>
      <c r="B339" s="3">
        <v>13689</v>
      </c>
      <c r="C339" s="14">
        <v>338</v>
      </c>
      <c r="D339" s="9" t="s">
        <v>1025</v>
      </c>
      <c r="E339" s="18" t="s">
        <v>1007</v>
      </c>
      <c r="F339" s="34" t="s">
        <v>1041</v>
      </c>
      <c r="G339" s="16">
        <v>64</v>
      </c>
    </row>
    <row r="340" spans="1:8">
      <c r="A340" s="4">
        <v>5060</v>
      </c>
      <c r="B340" s="3">
        <v>13866</v>
      </c>
      <c r="C340" s="14">
        <v>339</v>
      </c>
      <c r="D340" s="9" t="s">
        <v>1026</v>
      </c>
      <c r="E340" s="18" t="s">
        <v>1008</v>
      </c>
      <c r="F340" s="34" t="s">
        <v>1042</v>
      </c>
      <c r="G340" s="16">
        <v>176</v>
      </c>
    </row>
    <row r="341" spans="1:8">
      <c r="A341" s="4">
        <v>5060</v>
      </c>
      <c r="B341" s="3">
        <v>13924</v>
      </c>
      <c r="C341" s="14">
        <v>340</v>
      </c>
      <c r="D341" s="9" t="s">
        <v>1095</v>
      </c>
      <c r="E341" s="18" t="s">
        <v>1009</v>
      </c>
      <c r="F341" s="34" t="s">
        <v>1043</v>
      </c>
      <c r="G341" s="16">
        <v>16</v>
      </c>
    </row>
    <row r="342" spans="1:8">
      <c r="A342" s="4">
        <v>5060</v>
      </c>
      <c r="B342" s="3">
        <v>14251</v>
      </c>
      <c r="C342" s="14">
        <v>341</v>
      </c>
      <c r="D342" s="9" t="s">
        <v>1027</v>
      </c>
      <c r="E342" s="18" t="s">
        <v>1010</v>
      </c>
      <c r="F342" s="34" t="s">
        <v>1044</v>
      </c>
      <c r="G342" s="16">
        <v>380</v>
      </c>
    </row>
    <row r="343" spans="1:8">
      <c r="A343" s="4">
        <v>5060</v>
      </c>
      <c r="B343" s="3">
        <v>14560</v>
      </c>
      <c r="C343" s="14">
        <v>342</v>
      </c>
      <c r="D343" s="9" t="s">
        <v>1028</v>
      </c>
      <c r="E343" s="18" t="s">
        <v>1011</v>
      </c>
      <c r="F343" s="34" t="s">
        <v>1045</v>
      </c>
      <c r="G343" s="16">
        <v>780</v>
      </c>
    </row>
    <row r="344" spans="1:8">
      <c r="A344" s="4">
        <v>5060</v>
      </c>
      <c r="B344" s="3">
        <v>100401</v>
      </c>
      <c r="C344" s="14">
        <v>343</v>
      </c>
      <c r="D344" s="9" t="s">
        <v>1029</v>
      </c>
      <c r="E344" s="18" t="s">
        <v>1012</v>
      </c>
      <c r="F344" s="34" t="s">
        <v>1046</v>
      </c>
      <c r="G344" s="16">
        <v>100</v>
      </c>
    </row>
    <row r="345" spans="1:8">
      <c r="A345" s="4">
        <v>5060</v>
      </c>
      <c r="B345" s="3">
        <v>100453</v>
      </c>
      <c r="C345" s="14">
        <v>344</v>
      </c>
      <c r="D345" s="9" t="s">
        <v>1030</v>
      </c>
      <c r="E345" s="18" t="s">
        <v>1013</v>
      </c>
      <c r="F345" s="34" t="s">
        <v>1047</v>
      </c>
      <c r="G345" s="16">
        <v>48</v>
      </c>
    </row>
    <row r="346" spans="1:8">
      <c r="A346" s="4">
        <v>5060</v>
      </c>
      <c r="B346" s="3">
        <v>100868</v>
      </c>
      <c r="C346" s="14">
        <v>345</v>
      </c>
      <c r="D346" s="9" t="s">
        <v>1097</v>
      </c>
      <c r="E346" s="18" t="s">
        <v>1014</v>
      </c>
      <c r="F346" s="34" t="s">
        <v>1048</v>
      </c>
      <c r="G346" s="16">
        <v>59</v>
      </c>
    </row>
    <row r="347" spans="1:8">
      <c r="A347" s="4">
        <v>5060</v>
      </c>
      <c r="B347" s="3">
        <v>100942</v>
      </c>
      <c r="C347" s="14">
        <v>346</v>
      </c>
      <c r="D347" s="9" t="s">
        <v>1031</v>
      </c>
      <c r="E347" s="18" t="s">
        <v>1015</v>
      </c>
      <c r="F347" s="34" t="s">
        <v>1049</v>
      </c>
      <c r="G347" s="16">
        <v>109</v>
      </c>
    </row>
    <row r="348" spans="1:8">
      <c r="A348" s="4">
        <v>5060</v>
      </c>
      <c r="B348" s="3">
        <v>101110</v>
      </c>
      <c r="C348" s="14">
        <v>347</v>
      </c>
      <c r="D348" s="9" t="s">
        <v>1032</v>
      </c>
      <c r="E348" s="18" t="s">
        <v>1016</v>
      </c>
      <c r="F348" s="36" t="s">
        <v>1050</v>
      </c>
      <c r="G348" s="17"/>
      <c r="H348" s="28"/>
    </row>
    <row r="349" spans="1:8">
      <c r="A349" s="4">
        <v>5060</v>
      </c>
      <c r="B349" s="3">
        <v>101289</v>
      </c>
      <c r="C349" s="14">
        <v>348</v>
      </c>
      <c r="D349" s="9" t="s">
        <v>1033</v>
      </c>
      <c r="E349" s="18" t="s">
        <v>1017</v>
      </c>
      <c r="F349" s="34" t="s">
        <v>1051</v>
      </c>
      <c r="G349" s="16">
        <v>7</v>
      </c>
    </row>
    <row r="350" spans="1:8">
      <c r="A350" s="4">
        <v>5060</v>
      </c>
      <c r="B350" s="3">
        <v>101300</v>
      </c>
      <c r="C350" s="14">
        <v>349</v>
      </c>
      <c r="D350" s="9" t="s">
        <v>1034</v>
      </c>
      <c r="E350" s="18" t="s">
        <v>1018</v>
      </c>
      <c r="F350" s="34" t="s">
        <v>1052</v>
      </c>
      <c r="G350" s="16">
        <v>456</v>
      </c>
    </row>
    <row r="351" spans="1:8">
      <c r="A351" s="4">
        <v>5060</v>
      </c>
      <c r="B351" s="3">
        <v>101521</v>
      </c>
      <c r="C351" s="14">
        <v>350</v>
      </c>
      <c r="D351" s="9" t="s">
        <v>1035</v>
      </c>
      <c r="E351" s="18" t="s">
        <v>1019</v>
      </c>
      <c r="F351" s="36" t="s">
        <v>1053</v>
      </c>
      <c r="G351" s="17"/>
      <c r="H351" s="28"/>
    </row>
    <row r="352" spans="1:8">
      <c r="A352" s="4">
        <v>5060</v>
      </c>
      <c r="B352" s="3">
        <v>101558</v>
      </c>
      <c r="C352" s="14">
        <v>351</v>
      </c>
      <c r="D352" s="9" t="s">
        <v>1096</v>
      </c>
      <c r="E352" s="18" t="s">
        <v>1020</v>
      </c>
      <c r="F352" s="34" t="s">
        <v>1054</v>
      </c>
      <c r="G352" s="16">
        <v>324</v>
      </c>
    </row>
    <row r="353" spans="1:8">
      <c r="A353" s="4">
        <v>5060</v>
      </c>
      <c r="B353" s="3">
        <v>101718</v>
      </c>
      <c r="C353" s="14">
        <v>352</v>
      </c>
      <c r="D353" s="9" t="s">
        <v>1074</v>
      </c>
      <c r="E353" s="18" t="s">
        <v>1055</v>
      </c>
      <c r="F353" s="34" t="s">
        <v>1098</v>
      </c>
      <c r="G353" s="16">
        <v>907</v>
      </c>
    </row>
    <row r="354" spans="1:8">
      <c r="A354" s="4">
        <v>5060</v>
      </c>
      <c r="B354" s="3">
        <v>102073</v>
      </c>
      <c r="C354" s="14">
        <v>353</v>
      </c>
      <c r="D354" s="9" t="s">
        <v>1091</v>
      </c>
      <c r="E354" s="18" t="s">
        <v>1056</v>
      </c>
      <c r="F354" s="34" t="s">
        <v>1099</v>
      </c>
      <c r="G354" s="16">
        <v>591</v>
      </c>
    </row>
    <row r="355" spans="1:8">
      <c r="A355" s="4">
        <v>5060</v>
      </c>
      <c r="B355" s="3">
        <v>102155</v>
      </c>
      <c r="C355" s="14">
        <v>354</v>
      </c>
      <c r="D355" s="9" t="s">
        <v>1075</v>
      </c>
      <c r="E355" s="18" t="s">
        <v>1057</v>
      </c>
      <c r="F355" s="34" t="s">
        <v>1100</v>
      </c>
      <c r="G355" s="16">
        <v>132</v>
      </c>
    </row>
    <row r="356" spans="1:8">
      <c r="A356" s="4">
        <v>5060</v>
      </c>
      <c r="B356" s="3">
        <v>102590</v>
      </c>
      <c r="C356" s="14">
        <v>355</v>
      </c>
      <c r="D356" s="9" t="s">
        <v>1076</v>
      </c>
      <c r="E356" s="18" t="s">
        <v>1058</v>
      </c>
      <c r="F356" s="34" t="s">
        <v>1101</v>
      </c>
      <c r="G356" s="16">
        <v>210</v>
      </c>
    </row>
    <row r="357" spans="1:8">
      <c r="A357" s="4">
        <v>5060</v>
      </c>
      <c r="B357" s="3">
        <v>102681</v>
      </c>
      <c r="C357" s="14">
        <v>356</v>
      </c>
      <c r="D357" s="9" t="s">
        <v>1077</v>
      </c>
      <c r="E357" s="18" t="s">
        <v>1059</v>
      </c>
      <c r="F357" s="34" t="s">
        <v>1116</v>
      </c>
      <c r="G357" s="16">
        <v>448</v>
      </c>
    </row>
    <row r="358" spans="1:8">
      <c r="A358" s="4">
        <v>5060</v>
      </c>
      <c r="B358" s="3">
        <v>103136</v>
      </c>
      <c r="C358" s="14">
        <v>357</v>
      </c>
      <c r="D358" s="9" t="s">
        <v>1078</v>
      </c>
      <c r="E358" s="18" t="s">
        <v>1060</v>
      </c>
      <c r="F358" s="34" t="s">
        <v>1115</v>
      </c>
      <c r="G358" s="16">
        <v>154</v>
      </c>
    </row>
    <row r="359" spans="1:8">
      <c r="A359" s="4">
        <v>5060</v>
      </c>
      <c r="B359" s="3">
        <v>103394</v>
      </c>
      <c r="C359" s="14">
        <v>358</v>
      </c>
      <c r="D359" s="9" t="s">
        <v>1079</v>
      </c>
      <c r="E359" s="18" t="s">
        <v>1061</v>
      </c>
      <c r="F359" s="34" t="s">
        <v>1114</v>
      </c>
      <c r="G359" s="16">
        <v>29</v>
      </c>
    </row>
    <row r="360" spans="1:8">
      <c r="A360" s="4">
        <v>5060</v>
      </c>
      <c r="B360" s="3">
        <v>103758</v>
      </c>
      <c r="C360" s="14">
        <v>359</v>
      </c>
      <c r="D360" s="9" t="s">
        <v>1080</v>
      </c>
      <c r="E360" s="18" t="s">
        <v>1062</v>
      </c>
      <c r="F360" s="34" t="s">
        <v>1113</v>
      </c>
      <c r="G360" s="16">
        <v>455</v>
      </c>
    </row>
    <row r="361" spans="1:8">
      <c r="A361" s="4">
        <v>5060</v>
      </c>
      <c r="B361" s="3">
        <v>103887</v>
      </c>
      <c r="C361" s="14">
        <v>360</v>
      </c>
      <c r="D361" s="9" t="s">
        <v>1081</v>
      </c>
      <c r="E361" s="18" t="s">
        <v>1063</v>
      </c>
      <c r="F361" s="34" t="s">
        <v>1112</v>
      </c>
      <c r="G361" s="16">
        <v>468</v>
      </c>
    </row>
    <row r="362" spans="1:8">
      <c r="A362" s="4">
        <v>5060</v>
      </c>
      <c r="B362" s="3">
        <v>104068</v>
      </c>
      <c r="C362" s="14">
        <v>361</v>
      </c>
      <c r="D362" s="9" t="s">
        <v>1082</v>
      </c>
      <c r="E362" s="18" t="s">
        <v>1064</v>
      </c>
      <c r="F362" s="36" t="s">
        <v>1111</v>
      </c>
      <c r="G362" s="17"/>
      <c r="H362" s="28"/>
    </row>
    <row r="363" spans="1:8">
      <c r="A363" s="4">
        <v>5060</v>
      </c>
      <c r="B363" s="3">
        <v>104086</v>
      </c>
      <c r="C363" s="14">
        <v>362</v>
      </c>
      <c r="D363" s="9" t="s">
        <v>1092</v>
      </c>
      <c r="E363" s="18" t="s">
        <v>1065</v>
      </c>
      <c r="F363" s="34" t="s">
        <v>1110</v>
      </c>
      <c r="G363" s="16">
        <v>275</v>
      </c>
    </row>
    <row r="364" spans="1:8">
      <c r="A364" s="4">
        <v>5060</v>
      </c>
      <c r="B364" s="3">
        <v>10304</v>
      </c>
      <c r="C364" s="14">
        <v>363</v>
      </c>
      <c r="D364" s="9" t="s">
        <v>1083</v>
      </c>
      <c r="E364" s="18" t="s">
        <v>1066</v>
      </c>
      <c r="F364" s="36" t="s">
        <v>1109</v>
      </c>
      <c r="G364" s="17"/>
      <c r="H364" s="28"/>
    </row>
    <row r="365" spans="1:8">
      <c r="A365" s="4">
        <v>5064</v>
      </c>
      <c r="B365" s="3">
        <v>10125</v>
      </c>
      <c r="C365" s="14">
        <v>364</v>
      </c>
      <c r="D365" s="9" t="s">
        <v>1084</v>
      </c>
      <c r="E365" s="18" t="s">
        <v>1067</v>
      </c>
      <c r="F365" s="36" t="s">
        <v>1108</v>
      </c>
      <c r="G365" s="17"/>
      <c r="H365" s="28"/>
    </row>
    <row r="366" spans="1:8">
      <c r="A366" s="4">
        <v>5056</v>
      </c>
      <c r="B366" s="3">
        <v>10606</v>
      </c>
      <c r="C366" s="14">
        <v>365</v>
      </c>
      <c r="D366" s="9" t="s">
        <v>1085</v>
      </c>
      <c r="E366" s="18" t="s">
        <v>1068</v>
      </c>
      <c r="F366" s="34" t="s">
        <v>1107</v>
      </c>
      <c r="G366" s="16">
        <v>74</v>
      </c>
    </row>
    <row r="367" spans="1:8">
      <c r="A367" s="4">
        <v>5056</v>
      </c>
      <c r="B367" s="3">
        <v>12074</v>
      </c>
      <c r="C367" s="14">
        <v>366</v>
      </c>
      <c r="D367" s="9" t="s">
        <v>1086</v>
      </c>
      <c r="E367" s="18" t="s">
        <v>1069</v>
      </c>
      <c r="F367" s="34" t="s">
        <v>1106</v>
      </c>
      <c r="G367" s="16">
        <v>374</v>
      </c>
    </row>
    <row r="368" spans="1:8">
      <c r="A368" s="4">
        <v>5056</v>
      </c>
      <c r="B368" s="3">
        <v>12112</v>
      </c>
      <c r="C368" s="14">
        <v>367</v>
      </c>
      <c r="D368" s="9" t="s">
        <v>1087</v>
      </c>
      <c r="E368" s="18" t="s">
        <v>1070</v>
      </c>
      <c r="F368" s="34" t="s">
        <v>1105</v>
      </c>
      <c r="G368" s="16">
        <v>339</v>
      </c>
    </row>
    <row r="369" spans="1:9">
      <c r="A369" s="4">
        <v>5056</v>
      </c>
      <c r="B369" s="3">
        <v>12298</v>
      </c>
      <c r="C369" s="14">
        <v>368</v>
      </c>
      <c r="D369" s="9" t="s">
        <v>1088</v>
      </c>
      <c r="E369" s="18" t="s">
        <v>1071</v>
      </c>
      <c r="F369" s="34" t="s">
        <v>1104</v>
      </c>
      <c r="G369" s="16">
        <v>555</v>
      </c>
    </row>
    <row r="370" spans="1:9">
      <c r="A370" s="4">
        <v>5056</v>
      </c>
      <c r="B370" s="3">
        <v>12404</v>
      </c>
      <c r="C370" s="14">
        <v>369</v>
      </c>
      <c r="D370" s="9" t="s">
        <v>1090</v>
      </c>
      <c r="E370" s="18" t="s">
        <v>1072</v>
      </c>
      <c r="F370" s="34" t="s">
        <v>1103</v>
      </c>
      <c r="G370" s="16">
        <v>183</v>
      </c>
    </row>
    <row r="371" spans="1:9">
      <c r="A371" s="4">
        <v>5056</v>
      </c>
      <c r="B371" s="3">
        <v>12957</v>
      </c>
      <c r="C371" s="14">
        <v>370</v>
      </c>
      <c r="D371" s="9" t="s">
        <v>1089</v>
      </c>
      <c r="E371" s="18" t="s">
        <v>1073</v>
      </c>
      <c r="F371" s="34" t="s">
        <v>1102</v>
      </c>
      <c r="G371" s="16">
        <v>154</v>
      </c>
    </row>
    <row r="372" spans="1:9">
      <c r="A372" s="4">
        <v>5056</v>
      </c>
      <c r="B372" s="3">
        <v>13536</v>
      </c>
      <c r="C372" s="14">
        <v>371</v>
      </c>
      <c r="D372" s="9" t="s">
        <v>1160</v>
      </c>
      <c r="E372" s="18" t="s">
        <v>1117</v>
      </c>
      <c r="F372" s="34" t="s">
        <v>1150</v>
      </c>
      <c r="G372" s="16">
        <v>150</v>
      </c>
      <c r="H372" s="29"/>
      <c r="I372" s="29"/>
    </row>
    <row r="373" spans="1:9">
      <c r="A373" s="4">
        <v>5056</v>
      </c>
      <c r="B373" s="3">
        <v>14852</v>
      </c>
      <c r="C373" s="14">
        <v>372</v>
      </c>
      <c r="D373" s="9" t="s">
        <v>1163</v>
      </c>
      <c r="E373" s="18" t="s">
        <v>1118</v>
      </c>
      <c r="F373" s="34" t="s">
        <v>1149</v>
      </c>
      <c r="G373" s="16">
        <v>375</v>
      </c>
      <c r="H373" s="29"/>
      <c r="I373" s="29"/>
    </row>
    <row r="374" spans="1:9">
      <c r="A374" s="4">
        <v>5056</v>
      </c>
      <c r="B374" s="3">
        <v>102139</v>
      </c>
      <c r="C374" s="14">
        <v>373</v>
      </c>
      <c r="D374" s="9" t="s">
        <v>1164</v>
      </c>
      <c r="E374" s="18" t="s">
        <v>1119</v>
      </c>
      <c r="F374" s="34" t="s">
        <v>1148</v>
      </c>
      <c r="G374" s="16">
        <v>1050</v>
      </c>
      <c r="H374" s="29"/>
      <c r="I374" s="29"/>
    </row>
    <row r="375" spans="1:9">
      <c r="A375" s="4">
        <v>5056</v>
      </c>
      <c r="B375" s="3">
        <v>102778</v>
      </c>
      <c r="C375" s="14">
        <v>374</v>
      </c>
      <c r="D375" s="9" t="s">
        <v>1165</v>
      </c>
      <c r="E375" s="18" t="s">
        <v>1120</v>
      </c>
      <c r="F375" s="34" t="s">
        <v>1147</v>
      </c>
      <c r="G375" s="16">
        <v>1079</v>
      </c>
      <c r="H375" s="29"/>
      <c r="I375" s="29"/>
    </row>
    <row r="376" spans="1:9">
      <c r="A376" s="4">
        <v>5056</v>
      </c>
      <c r="B376" s="3">
        <v>103014</v>
      </c>
      <c r="C376" s="14">
        <v>375</v>
      </c>
      <c r="D376" s="9" t="s">
        <v>1166</v>
      </c>
      <c r="E376" s="18" t="s">
        <v>1121</v>
      </c>
      <c r="F376" s="34" t="s">
        <v>1146</v>
      </c>
      <c r="G376" s="16">
        <v>327</v>
      </c>
      <c r="H376" s="29"/>
      <c r="I376" s="29"/>
    </row>
    <row r="377" spans="1:9">
      <c r="A377" s="4">
        <v>5056</v>
      </c>
      <c r="B377" s="3">
        <v>103722</v>
      </c>
      <c r="C377" s="14">
        <v>376</v>
      </c>
      <c r="D377" s="9" t="s">
        <v>1167</v>
      </c>
      <c r="E377" s="18" t="s">
        <v>1122</v>
      </c>
      <c r="F377" s="34" t="s">
        <v>1145</v>
      </c>
      <c r="G377" s="16">
        <v>176</v>
      </c>
      <c r="H377" s="29"/>
      <c r="I377" s="29"/>
    </row>
    <row r="378" spans="1:9">
      <c r="A378" s="4">
        <v>5051</v>
      </c>
      <c r="B378" s="3">
        <v>10180</v>
      </c>
      <c r="C378" s="14">
        <v>377</v>
      </c>
      <c r="D378" s="9" t="s">
        <v>1151</v>
      </c>
      <c r="E378" s="18" t="s">
        <v>1123</v>
      </c>
      <c r="F378" s="36" t="s">
        <v>1144</v>
      </c>
      <c r="G378" s="17"/>
      <c r="H378" s="28"/>
    </row>
    <row r="379" spans="1:9">
      <c r="A379" s="4">
        <v>5051</v>
      </c>
      <c r="B379" s="3">
        <v>10506</v>
      </c>
      <c r="C379" s="14">
        <v>378</v>
      </c>
      <c r="D379" s="9" t="s">
        <v>1152</v>
      </c>
      <c r="E379" s="18" t="s">
        <v>1124</v>
      </c>
      <c r="F379" s="34" t="s">
        <v>1143</v>
      </c>
      <c r="G379" s="16">
        <v>295</v>
      </c>
      <c r="H379" s="29"/>
      <c r="I379" s="29"/>
    </row>
    <row r="380" spans="1:9">
      <c r="A380" s="4">
        <v>5051</v>
      </c>
      <c r="B380" s="3">
        <v>10516</v>
      </c>
      <c r="C380" s="14">
        <v>379</v>
      </c>
      <c r="D380" s="9" t="s">
        <v>1153</v>
      </c>
      <c r="E380" s="18" t="s">
        <v>1125</v>
      </c>
      <c r="F380" s="36" t="s">
        <v>1142</v>
      </c>
      <c r="G380" s="17"/>
      <c r="H380" s="29"/>
    </row>
    <row r="381" spans="1:9">
      <c r="A381" s="4">
        <v>5051</v>
      </c>
      <c r="B381" s="3">
        <v>10630</v>
      </c>
      <c r="C381" s="14">
        <v>380</v>
      </c>
      <c r="D381" s="9" t="s">
        <v>1154</v>
      </c>
      <c r="E381" s="18" t="s">
        <v>1126</v>
      </c>
      <c r="F381" s="34" t="s">
        <v>1141</v>
      </c>
      <c r="G381" s="16">
        <v>287</v>
      </c>
      <c r="H381" s="29"/>
      <c r="I381" s="29"/>
    </row>
    <row r="382" spans="1:9">
      <c r="A382" s="4">
        <v>5051</v>
      </c>
      <c r="B382" s="3">
        <v>10678</v>
      </c>
      <c r="C382" s="14">
        <v>381</v>
      </c>
      <c r="D382" s="9" t="s">
        <v>1155</v>
      </c>
      <c r="E382" s="18" t="s">
        <v>1127</v>
      </c>
      <c r="F382" s="34" t="s">
        <v>1140</v>
      </c>
      <c r="G382" s="16">
        <v>140</v>
      </c>
      <c r="H382" s="29"/>
      <c r="I382" s="29"/>
    </row>
    <row r="383" spans="1:9">
      <c r="A383" s="4">
        <v>5051</v>
      </c>
      <c r="B383" s="3">
        <v>11803</v>
      </c>
      <c r="C383" s="14">
        <v>382</v>
      </c>
      <c r="D383" s="9" t="s">
        <v>1156</v>
      </c>
      <c r="E383" s="18" t="s">
        <v>1128</v>
      </c>
      <c r="F383" s="34" t="s">
        <v>1139</v>
      </c>
      <c r="G383" s="16">
        <v>72</v>
      </c>
      <c r="H383" s="29"/>
      <c r="I383" s="29"/>
    </row>
    <row r="384" spans="1:9">
      <c r="A384" s="4">
        <v>5051</v>
      </c>
      <c r="B384" s="3">
        <v>11809</v>
      </c>
      <c r="C384" s="14">
        <v>383</v>
      </c>
      <c r="D384" s="9" t="s">
        <v>1157</v>
      </c>
      <c r="E384" s="18" t="s">
        <v>1129</v>
      </c>
      <c r="F384" s="34" t="s">
        <v>1138</v>
      </c>
      <c r="G384" s="16">
        <v>65</v>
      </c>
      <c r="H384" s="29"/>
      <c r="I384" s="29"/>
    </row>
    <row r="385" spans="1:9">
      <c r="A385" s="4">
        <v>5051</v>
      </c>
      <c r="B385" s="3">
        <v>12566</v>
      </c>
      <c r="C385" s="14">
        <v>384</v>
      </c>
      <c r="D385" s="9" t="s">
        <v>1158</v>
      </c>
      <c r="E385" s="18" t="s">
        <v>1130</v>
      </c>
      <c r="F385" s="34" t="s">
        <v>1137</v>
      </c>
      <c r="G385" s="16">
        <v>180</v>
      </c>
      <c r="H385" s="29"/>
      <c r="I385" s="29"/>
    </row>
    <row r="386" spans="1:9">
      <c r="A386" s="4">
        <v>5051</v>
      </c>
      <c r="B386" s="3">
        <v>13102</v>
      </c>
      <c r="C386" s="14">
        <v>385</v>
      </c>
      <c r="D386" s="9" t="s">
        <v>1159</v>
      </c>
      <c r="E386" s="18" t="s">
        <v>1131</v>
      </c>
      <c r="F386" s="34" t="s">
        <v>1136</v>
      </c>
      <c r="G386" s="16">
        <v>561</v>
      </c>
      <c r="H386" s="29"/>
      <c r="I386" s="29"/>
    </row>
    <row r="387" spans="1:9">
      <c r="A387" s="4">
        <v>5051</v>
      </c>
      <c r="B387" s="3">
        <v>14241</v>
      </c>
      <c r="C387" s="14">
        <v>386</v>
      </c>
      <c r="D387" s="9" t="s">
        <v>1161</v>
      </c>
      <c r="E387" s="18" t="s">
        <v>1132</v>
      </c>
      <c r="F387" s="34" t="s">
        <v>1135</v>
      </c>
      <c r="G387" s="16">
        <v>313</v>
      </c>
      <c r="H387" s="29"/>
      <c r="I387" s="29"/>
    </row>
    <row r="388" spans="1:9">
      <c r="A388" s="4">
        <v>5051</v>
      </c>
      <c r="B388" s="3">
        <v>14254</v>
      </c>
      <c r="C388" s="14">
        <v>387</v>
      </c>
      <c r="D388" s="9" t="s">
        <v>1162</v>
      </c>
      <c r="E388" s="18" t="s">
        <v>1133</v>
      </c>
      <c r="F388" s="34" t="s">
        <v>1134</v>
      </c>
      <c r="G388" s="16">
        <v>58</v>
      </c>
      <c r="H388" s="29"/>
      <c r="I388" s="29"/>
    </row>
    <row r="389" spans="1:9">
      <c r="A389" s="4">
        <v>5051</v>
      </c>
      <c r="B389" s="3">
        <v>14258</v>
      </c>
      <c r="C389" s="14">
        <v>388</v>
      </c>
      <c r="D389" s="9" t="s">
        <v>1252</v>
      </c>
      <c r="E389" s="18" t="s">
        <v>1168</v>
      </c>
      <c r="F389" s="34" t="s">
        <v>1204</v>
      </c>
      <c r="G389" s="16">
        <v>13</v>
      </c>
      <c r="H389" s="29"/>
      <c r="I389" s="29"/>
    </row>
    <row r="390" spans="1:9">
      <c r="A390" s="4">
        <v>5051</v>
      </c>
      <c r="B390" s="3">
        <v>100706</v>
      </c>
      <c r="C390" s="14">
        <v>389</v>
      </c>
      <c r="D390" s="9" t="s">
        <v>1258</v>
      </c>
      <c r="E390" s="18" t="s">
        <v>1169</v>
      </c>
      <c r="F390" s="34" t="s">
        <v>1239</v>
      </c>
      <c r="G390" s="16">
        <v>935</v>
      </c>
      <c r="H390" s="29"/>
      <c r="I390" s="29"/>
    </row>
    <row r="391" spans="1:9">
      <c r="A391" s="4">
        <v>5051</v>
      </c>
      <c r="B391" s="3">
        <v>101614</v>
      </c>
      <c r="C391" s="14">
        <v>390</v>
      </c>
      <c r="D391" s="9" t="s">
        <v>1265</v>
      </c>
      <c r="E391" s="18" t="s">
        <v>1170</v>
      </c>
      <c r="F391" s="34" t="s">
        <v>1238</v>
      </c>
      <c r="G391" s="16">
        <v>466</v>
      </c>
      <c r="H391" s="29"/>
      <c r="I391" s="29"/>
    </row>
    <row r="392" spans="1:9">
      <c r="A392" s="4">
        <v>5051</v>
      </c>
      <c r="B392" s="3">
        <v>101731</v>
      </c>
      <c r="C392" s="14">
        <v>391</v>
      </c>
      <c r="D392" s="9" t="s">
        <v>1266</v>
      </c>
      <c r="E392" s="18" t="s">
        <v>1171</v>
      </c>
      <c r="F392" s="35" t="s">
        <v>1237</v>
      </c>
      <c r="G392" s="32"/>
    </row>
    <row r="393" spans="1:9">
      <c r="A393" s="4">
        <v>5051</v>
      </c>
      <c r="B393" s="3">
        <v>101756</v>
      </c>
      <c r="C393" s="14">
        <v>392</v>
      </c>
      <c r="D393" s="9" t="s">
        <v>1267</v>
      </c>
      <c r="E393" s="18" t="s">
        <v>1172</v>
      </c>
      <c r="F393" s="35" t="s">
        <v>1236</v>
      </c>
      <c r="G393" s="32"/>
    </row>
    <row r="394" spans="1:9">
      <c r="A394" s="4">
        <v>5051</v>
      </c>
      <c r="B394" s="3">
        <v>102917</v>
      </c>
      <c r="C394" s="14">
        <v>393</v>
      </c>
      <c r="D394" s="9" t="s">
        <v>1269</v>
      </c>
      <c r="E394" s="18" t="s">
        <v>1173</v>
      </c>
      <c r="F394" s="34" t="s">
        <v>1235</v>
      </c>
      <c r="G394" s="16">
        <v>338</v>
      </c>
      <c r="H394" s="29"/>
      <c r="I394" s="29"/>
    </row>
    <row r="395" spans="1:9">
      <c r="A395" s="4">
        <v>5055</v>
      </c>
      <c r="B395" s="3">
        <v>102949</v>
      </c>
      <c r="C395" s="14">
        <v>394</v>
      </c>
      <c r="D395" s="9" t="s">
        <v>1270</v>
      </c>
      <c r="E395" s="18" t="s">
        <v>1174</v>
      </c>
      <c r="F395" s="34" t="s">
        <v>1234</v>
      </c>
      <c r="G395" s="16">
        <v>469</v>
      </c>
      <c r="H395" s="29"/>
      <c r="I395" s="29"/>
    </row>
    <row r="396" spans="1:9">
      <c r="A396" s="4">
        <v>5051</v>
      </c>
      <c r="B396" s="3">
        <v>103126</v>
      </c>
      <c r="C396" s="14">
        <v>395</v>
      </c>
      <c r="D396" s="9" t="s">
        <v>1272</v>
      </c>
      <c r="E396" s="18" t="s">
        <v>1175</v>
      </c>
      <c r="F396" s="34" t="s">
        <v>1233</v>
      </c>
      <c r="G396" s="16">
        <v>196</v>
      </c>
      <c r="H396" s="29"/>
      <c r="I396" s="29"/>
    </row>
    <row r="397" spans="1:9">
      <c r="A397" s="4">
        <v>5051</v>
      </c>
      <c r="B397" s="3">
        <v>103621</v>
      </c>
      <c r="C397" s="14">
        <v>396</v>
      </c>
      <c r="D397" s="9" t="s">
        <v>1273</v>
      </c>
      <c r="E397" s="18" t="s">
        <v>1176</v>
      </c>
      <c r="F397" s="34" t="s">
        <v>1232</v>
      </c>
      <c r="G397" s="16">
        <v>348</v>
      </c>
      <c r="H397" s="29"/>
      <c r="I397" s="29"/>
    </row>
    <row r="398" spans="1:9">
      <c r="A398" s="4">
        <v>5051</v>
      </c>
      <c r="B398" s="3">
        <v>104071</v>
      </c>
      <c r="C398" s="14">
        <v>397</v>
      </c>
      <c r="D398" s="9" t="s">
        <v>1275</v>
      </c>
      <c r="E398" s="18" t="s">
        <v>1177</v>
      </c>
      <c r="F398" s="34" t="s">
        <v>1231</v>
      </c>
      <c r="G398" s="16">
        <v>758</v>
      </c>
      <c r="H398" s="29"/>
      <c r="I398" s="29"/>
    </row>
    <row r="399" spans="1:9">
      <c r="A399" s="4">
        <v>5051</v>
      </c>
      <c r="B399" s="3">
        <v>101352</v>
      </c>
      <c r="C399" s="14">
        <v>398</v>
      </c>
      <c r="D399" s="9" t="s">
        <v>1263</v>
      </c>
      <c r="E399" s="18" t="s">
        <v>1178</v>
      </c>
      <c r="F399" s="34" t="s">
        <v>1230</v>
      </c>
      <c r="G399" s="16">
        <v>338</v>
      </c>
      <c r="H399" s="29"/>
      <c r="I399" s="29"/>
    </row>
    <row r="400" spans="1:9">
      <c r="A400" s="4">
        <v>5066</v>
      </c>
      <c r="B400" s="3">
        <v>12532</v>
      </c>
      <c r="C400" s="14">
        <v>399</v>
      </c>
      <c r="D400" s="9" t="s">
        <v>1249</v>
      </c>
      <c r="E400" s="18" t="s">
        <v>1179</v>
      </c>
      <c r="F400" s="34" t="s">
        <v>1229</v>
      </c>
      <c r="G400" s="16">
        <v>959</v>
      </c>
      <c r="H400" s="29"/>
      <c r="I400" s="29"/>
    </row>
    <row r="401" spans="1:9">
      <c r="A401" s="4">
        <v>5066</v>
      </c>
      <c r="B401" s="3">
        <v>14546</v>
      </c>
      <c r="C401" s="14">
        <v>400</v>
      </c>
      <c r="D401" s="9" t="s">
        <v>1254</v>
      </c>
      <c r="E401" s="18" t="s">
        <v>1180</v>
      </c>
      <c r="F401" s="34" t="s">
        <v>1228</v>
      </c>
      <c r="G401" s="16">
        <v>258</v>
      </c>
      <c r="H401" s="29"/>
      <c r="I401" s="29"/>
    </row>
    <row r="402" spans="1:9">
      <c r="A402" s="4">
        <v>5066</v>
      </c>
      <c r="B402" s="3">
        <v>14655</v>
      </c>
      <c r="C402" s="14">
        <v>401</v>
      </c>
      <c r="D402" s="9" t="s">
        <v>1256</v>
      </c>
      <c r="E402" s="18" t="s">
        <v>1181</v>
      </c>
      <c r="F402" s="34" t="s">
        <v>1227</v>
      </c>
      <c r="G402" s="16">
        <v>101</v>
      </c>
      <c r="H402" s="29"/>
      <c r="I402" s="29"/>
    </row>
    <row r="403" spans="1:9">
      <c r="A403" s="4">
        <v>5066</v>
      </c>
      <c r="B403" s="3">
        <v>101076</v>
      </c>
      <c r="C403" s="14">
        <v>402</v>
      </c>
      <c r="D403" s="9" t="s">
        <v>1261</v>
      </c>
      <c r="E403" s="18" t="s">
        <v>1182</v>
      </c>
      <c r="F403" s="35" t="s">
        <v>1226</v>
      </c>
      <c r="G403" s="32"/>
      <c r="H403" s="31"/>
      <c r="I403" s="31"/>
    </row>
    <row r="404" spans="1:9">
      <c r="A404" s="4">
        <v>5066</v>
      </c>
      <c r="B404" s="3">
        <v>101882</v>
      </c>
      <c r="C404" s="14">
        <v>403</v>
      </c>
      <c r="D404" s="9" t="s">
        <v>1268</v>
      </c>
      <c r="E404" s="18" t="s">
        <v>1183</v>
      </c>
      <c r="F404" s="34" t="s">
        <v>1225</v>
      </c>
      <c r="G404" s="16">
        <v>67</v>
      </c>
      <c r="H404" s="29"/>
      <c r="I404" s="29"/>
    </row>
    <row r="405" spans="1:9">
      <c r="A405" s="4">
        <v>5066</v>
      </c>
      <c r="B405" s="3">
        <v>103002</v>
      </c>
      <c r="C405" s="14">
        <v>404</v>
      </c>
      <c r="D405" s="9" t="s">
        <v>1271</v>
      </c>
      <c r="E405" s="18" t="s">
        <v>1184</v>
      </c>
      <c r="F405" s="34" t="s">
        <v>1224</v>
      </c>
      <c r="G405" s="16">
        <v>193</v>
      </c>
      <c r="H405" s="29"/>
      <c r="I405" s="29"/>
    </row>
    <row r="406" spans="1:9">
      <c r="A406" s="4">
        <v>5066</v>
      </c>
      <c r="B406" s="3">
        <v>104005</v>
      </c>
      <c r="C406" s="14">
        <v>405</v>
      </c>
      <c r="D406" s="9" t="s">
        <v>1274</v>
      </c>
      <c r="E406" s="18" t="s">
        <v>1185</v>
      </c>
      <c r="F406" s="35" t="s">
        <v>1223</v>
      </c>
      <c r="G406" s="32"/>
    </row>
    <row r="407" spans="1:9">
      <c r="A407" s="4">
        <v>5066</v>
      </c>
      <c r="B407" s="3">
        <v>10619</v>
      </c>
      <c r="C407" s="14">
        <v>406</v>
      </c>
      <c r="D407" s="9" t="s">
        <v>1243</v>
      </c>
      <c r="E407" s="18" t="s">
        <v>1186</v>
      </c>
      <c r="F407" s="34" t="s">
        <v>1222</v>
      </c>
      <c r="G407" s="16">
        <v>225</v>
      </c>
      <c r="H407" s="29"/>
      <c r="I407" s="29"/>
    </row>
    <row r="408" spans="1:9">
      <c r="A408" s="4">
        <v>5066</v>
      </c>
      <c r="B408" s="3">
        <v>11311</v>
      </c>
      <c r="C408" s="14">
        <v>407</v>
      </c>
      <c r="D408" s="9" t="s">
        <v>1245</v>
      </c>
      <c r="E408" s="18" t="s">
        <v>1187</v>
      </c>
      <c r="F408" s="34" t="s">
        <v>1221</v>
      </c>
      <c r="G408" s="16">
        <v>156</v>
      </c>
      <c r="H408" s="29"/>
      <c r="I408" s="29"/>
    </row>
    <row r="409" spans="1:9">
      <c r="A409" s="4">
        <v>5066</v>
      </c>
      <c r="B409" s="3">
        <v>14479</v>
      </c>
      <c r="C409" s="14">
        <v>408</v>
      </c>
      <c r="D409" s="9" t="s">
        <v>1253</v>
      </c>
      <c r="E409" s="18" t="s">
        <v>1188</v>
      </c>
      <c r="F409" s="35" t="s">
        <v>1220</v>
      </c>
      <c r="G409" s="32"/>
    </row>
    <row r="410" spans="1:9">
      <c r="A410" s="4">
        <v>5066</v>
      </c>
      <c r="B410" s="3">
        <v>100441</v>
      </c>
      <c r="C410" s="14">
        <v>409</v>
      </c>
      <c r="D410" s="9" t="s">
        <v>1257</v>
      </c>
      <c r="E410" s="18" t="s">
        <v>1189</v>
      </c>
      <c r="F410" s="34" t="s">
        <v>1219</v>
      </c>
      <c r="G410" s="16">
        <v>50</v>
      </c>
      <c r="H410" s="29"/>
      <c r="I410" s="29"/>
    </row>
    <row r="411" spans="1:9">
      <c r="A411" s="4">
        <v>5066</v>
      </c>
      <c r="B411" s="3">
        <v>10076</v>
      </c>
      <c r="C411" s="14">
        <v>410</v>
      </c>
      <c r="D411" s="9" t="s">
        <v>1240</v>
      </c>
      <c r="E411" s="18" t="s">
        <v>1190</v>
      </c>
      <c r="F411" s="34" t="s">
        <v>1218</v>
      </c>
      <c r="G411" s="16">
        <v>570</v>
      </c>
      <c r="H411" s="29"/>
      <c r="I411" s="29"/>
    </row>
    <row r="412" spans="1:9">
      <c r="A412" s="4">
        <v>5066</v>
      </c>
      <c r="B412" s="3">
        <v>10170</v>
      </c>
      <c r="C412" s="14">
        <v>411</v>
      </c>
      <c r="D412" s="9" t="s">
        <v>1241</v>
      </c>
      <c r="E412" s="18" t="s">
        <v>1191</v>
      </c>
      <c r="F412" s="34" t="s">
        <v>1217</v>
      </c>
      <c r="G412" s="16">
        <v>14</v>
      </c>
      <c r="H412" s="29"/>
      <c r="I412" s="29"/>
    </row>
    <row r="413" spans="1:9">
      <c r="A413" s="4">
        <v>5066</v>
      </c>
      <c r="B413" s="3">
        <v>10374</v>
      </c>
      <c r="C413" s="14">
        <v>412</v>
      </c>
      <c r="D413" s="9" t="s">
        <v>1242</v>
      </c>
      <c r="E413" s="18" t="s">
        <v>1192</v>
      </c>
      <c r="F413" s="34" t="s">
        <v>1216</v>
      </c>
      <c r="G413" s="16">
        <v>505</v>
      </c>
      <c r="H413" s="29"/>
      <c r="I413" s="29"/>
    </row>
    <row r="414" spans="1:9">
      <c r="A414" s="4">
        <v>5066</v>
      </c>
      <c r="B414" s="3">
        <v>11253</v>
      </c>
      <c r="C414" s="14">
        <v>413</v>
      </c>
      <c r="D414" s="9" t="s">
        <v>1244</v>
      </c>
      <c r="E414" s="18" t="s">
        <v>1193</v>
      </c>
      <c r="F414" s="34" t="s">
        <v>1215</v>
      </c>
      <c r="G414" s="16">
        <v>244</v>
      </c>
      <c r="H414" s="29"/>
      <c r="I414" s="29"/>
    </row>
    <row r="415" spans="1:9">
      <c r="A415" s="4">
        <v>5066</v>
      </c>
      <c r="B415" s="3">
        <v>11625</v>
      </c>
      <c r="C415" s="14">
        <v>414</v>
      </c>
      <c r="D415" s="9" t="s">
        <v>1246</v>
      </c>
      <c r="E415" s="18" t="s">
        <v>1194</v>
      </c>
      <c r="F415" s="34" t="s">
        <v>1214</v>
      </c>
      <c r="G415" s="16">
        <v>8</v>
      </c>
      <c r="H415" s="29"/>
      <c r="I415" s="29"/>
    </row>
    <row r="416" spans="1:9">
      <c r="A416" s="4">
        <v>5066</v>
      </c>
      <c r="B416" s="3">
        <v>11816</v>
      </c>
      <c r="C416" s="14">
        <v>415</v>
      </c>
      <c r="D416" s="9" t="s">
        <v>1247</v>
      </c>
      <c r="E416" s="18" t="s">
        <v>1195</v>
      </c>
      <c r="F416" s="34" t="s">
        <v>1213</v>
      </c>
      <c r="G416" s="16">
        <v>220</v>
      </c>
      <c r="H416" s="29"/>
      <c r="I416" s="29"/>
    </row>
    <row r="417" spans="1:9">
      <c r="A417" s="4">
        <v>5066</v>
      </c>
      <c r="B417" s="3">
        <v>12326</v>
      </c>
      <c r="C417" s="14">
        <v>416</v>
      </c>
      <c r="D417" s="9" t="s">
        <v>1248</v>
      </c>
      <c r="E417" s="18" t="s">
        <v>1196</v>
      </c>
      <c r="F417" s="34" t="s">
        <v>1212</v>
      </c>
      <c r="G417" s="16">
        <v>80</v>
      </c>
      <c r="H417" s="29"/>
      <c r="I417" s="29"/>
    </row>
    <row r="418" spans="1:9">
      <c r="A418" s="4">
        <v>5066</v>
      </c>
      <c r="B418" s="3">
        <v>13119</v>
      </c>
      <c r="C418" s="14">
        <v>417</v>
      </c>
      <c r="D418" s="9" t="s">
        <v>1250</v>
      </c>
      <c r="E418" s="18" t="s">
        <v>1197</v>
      </c>
      <c r="F418" s="34" t="s">
        <v>1211</v>
      </c>
      <c r="G418" s="16">
        <v>194</v>
      </c>
      <c r="H418" s="29"/>
      <c r="I418" s="29"/>
    </row>
    <row r="419" spans="1:9">
      <c r="A419" s="4">
        <v>5066</v>
      </c>
      <c r="B419" s="3">
        <v>14051</v>
      </c>
      <c r="C419" s="14">
        <v>418</v>
      </c>
      <c r="D419" s="9" t="s">
        <v>1251</v>
      </c>
      <c r="E419" s="18" t="s">
        <v>1198</v>
      </c>
      <c r="F419" s="34" t="s">
        <v>1210</v>
      </c>
      <c r="G419" s="16">
        <v>1402</v>
      </c>
      <c r="H419" s="29"/>
      <c r="I419" s="29"/>
    </row>
    <row r="420" spans="1:9">
      <c r="A420" s="4">
        <v>5066</v>
      </c>
      <c r="B420" s="3">
        <v>14557</v>
      </c>
      <c r="C420" s="14">
        <v>419</v>
      </c>
      <c r="D420" s="9" t="s">
        <v>1255</v>
      </c>
      <c r="E420" s="18" t="s">
        <v>1199</v>
      </c>
      <c r="F420" s="34" t="s">
        <v>1209</v>
      </c>
      <c r="G420" s="16">
        <v>77</v>
      </c>
      <c r="H420" s="29"/>
      <c r="I420" s="29"/>
    </row>
    <row r="421" spans="1:9">
      <c r="A421" s="4">
        <v>5066</v>
      </c>
      <c r="B421" s="3">
        <v>100871</v>
      </c>
      <c r="C421" s="14">
        <v>420</v>
      </c>
      <c r="D421" s="9" t="s">
        <v>1259</v>
      </c>
      <c r="E421" s="18" t="s">
        <v>1200</v>
      </c>
      <c r="F421" s="34" t="s">
        <v>1208</v>
      </c>
      <c r="G421" s="16">
        <v>280</v>
      </c>
      <c r="I421" s="29"/>
    </row>
    <row r="422" spans="1:9">
      <c r="A422" s="4">
        <v>5066</v>
      </c>
      <c r="B422" s="3">
        <v>100947</v>
      </c>
      <c r="C422" s="14">
        <v>421</v>
      </c>
      <c r="D422" s="9" t="s">
        <v>1260</v>
      </c>
      <c r="E422" s="18" t="s">
        <v>1201</v>
      </c>
      <c r="F422" s="34" t="s">
        <v>1207</v>
      </c>
      <c r="G422" s="16">
        <v>31</v>
      </c>
      <c r="I422" s="29"/>
    </row>
    <row r="423" spans="1:9">
      <c r="A423" s="4">
        <v>5066</v>
      </c>
      <c r="B423" s="3">
        <v>101228</v>
      </c>
      <c r="C423" s="14">
        <v>422</v>
      </c>
      <c r="D423" s="9" t="s">
        <v>1262</v>
      </c>
      <c r="E423" s="18" t="s">
        <v>1202</v>
      </c>
      <c r="F423" s="34" t="s">
        <v>1206</v>
      </c>
      <c r="G423" s="16">
        <v>489</v>
      </c>
      <c r="I423" s="29"/>
    </row>
    <row r="424" spans="1:9">
      <c r="A424" s="4">
        <v>5066</v>
      </c>
      <c r="B424" s="3">
        <v>101363</v>
      </c>
      <c r="C424" s="14">
        <v>423</v>
      </c>
      <c r="D424" s="9" t="s">
        <v>1264</v>
      </c>
      <c r="E424" s="18" t="s">
        <v>1203</v>
      </c>
      <c r="F424" s="34" t="s">
        <v>1205</v>
      </c>
      <c r="G424" s="16">
        <v>410</v>
      </c>
      <c r="I424" s="29"/>
    </row>
    <row r="425" spans="1:9">
      <c r="A425" s="4">
        <v>5066</v>
      </c>
      <c r="B425" s="3">
        <v>101928</v>
      </c>
      <c r="C425" s="14">
        <v>424</v>
      </c>
      <c r="D425" s="9" t="s">
        <v>1349</v>
      </c>
      <c r="E425" s="18" t="s">
        <v>1276</v>
      </c>
      <c r="F425" s="34" t="s">
        <v>1317</v>
      </c>
      <c r="G425" s="16">
        <v>58</v>
      </c>
      <c r="I425" s="29"/>
    </row>
    <row r="426" spans="1:9">
      <c r="A426" s="4">
        <v>5066</v>
      </c>
      <c r="B426" s="3">
        <v>102580</v>
      </c>
      <c r="C426" s="14">
        <v>425</v>
      </c>
      <c r="D426" s="9" t="s">
        <v>1351</v>
      </c>
      <c r="E426" s="18" t="s">
        <v>1277</v>
      </c>
      <c r="F426" s="34" t="s">
        <v>1318</v>
      </c>
      <c r="G426" s="16">
        <v>220</v>
      </c>
      <c r="I426" s="29"/>
    </row>
    <row r="427" spans="1:9">
      <c r="A427" s="4">
        <v>5066</v>
      </c>
      <c r="B427" s="3">
        <v>102709</v>
      </c>
      <c r="C427" s="14">
        <v>426</v>
      </c>
      <c r="D427" s="9" t="s">
        <v>1352</v>
      </c>
      <c r="E427" s="18" t="s">
        <v>1278</v>
      </c>
      <c r="F427" s="34" t="s">
        <v>1360</v>
      </c>
      <c r="G427" s="16">
        <v>229</v>
      </c>
      <c r="I427" s="29"/>
    </row>
    <row r="428" spans="1:9">
      <c r="A428" s="4">
        <v>5066</v>
      </c>
      <c r="B428" s="3">
        <v>102860</v>
      </c>
      <c r="C428" s="14">
        <v>427</v>
      </c>
      <c r="D428" s="9" t="s">
        <v>1353</v>
      </c>
      <c r="E428" s="18" t="s">
        <v>1279</v>
      </c>
      <c r="F428" s="34" t="s">
        <v>1361</v>
      </c>
      <c r="G428" s="16">
        <v>996</v>
      </c>
      <c r="I428" s="29"/>
    </row>
    <row r="429" spans="1:9">
      <c r="A429" s="4">
        <v>5066</v>
      </c>
      <c r="B429" s="3">
        <v>103066</v>
      </c>
      <c r="C429" s="14">
        <v>428</v>
      </c>
      <c r="D429" s="9" t="s">
        <v>1355</v>
      </c>
      <c r="E429" s="18" t="s">
        <v>1280</v>
      </c>
      <c r="F429" s="35" t="s">
        <v>1362</v>
      </c>
      <c r="G429" s="32"/>
    </row>
    <row r="430" spans="1:9">
      <c r="A430" s="4">
        <v>5066</v>
      </c>
      <c r="B430" s="3">
        <v>103157</v>
      </c>
      <c r="C430" s="14">
        <v>429</v>
      </c>
      <c r="D430" s="9" t="s">
        <v>1356</v>
      </c>
      <c r="E430" s="18" t="s">
        <v>1281</v>
      </c>
      <c r="F430" s="34" t="s">
        <v>1363</v>
      </c>
      <c r="G430" s="16">
        <v>156</v>
      </c>
      <c r="I430" s="29"/>
    </row>
    <row r="431" spans="1:9">
      <c r="A431" s="4">
        <v>5066</v>
      </c>
      <c r="B431" s="3">
        <v>103386</v>
      </c>
      <c r="C431" s="14">
        <v>430</v>
      </c>
      <c r="D431" s="9" t="s">
        <v>1357</v>
      </c>
      <c r="E431" s="18" t="s">
        <v>1282</v>
      </c>
      <c r="F431" s="34" t="s">
        <v>1364</v>
      </c>
      <c r="G431" s="16">
        <v>169</v>
      </c>
      <c r="I431" s="29"/>
    </row>
    <row r="432" spans="1:9">
      <c r="A432" s="4">
        <v>5004</v>
      </c>
      <c r="B432" s="3">
        <v>12974</v>
      </c>
      <c r="C432" s="14">
        <v>431</v>
      </c>
      <c r="D432" s="9" t="s">
        <v>1322</v>
      </c>
      <c r="E432" s="18" t="s">
        <v>1283</v>
      </c>
      <c r="F432" s="34" t="s">
        <v>1365</v>
      </c>
      <c r="G432" s="16">
        <v>156</v>
      </c>
      <c r="I432" s="29"/>
    </row>
    <row r="433" spans="1:9">
      <c r="A433" s="4">
        <v>5004</v>
      </c>
      <c r="B433" s="3">
        <v>13010</v>
      </c>
      <c r="C433" s="14">
        <v>432</v>
      </c>
      <c r="D433" s="9" t="s">
        <v>1324</v>
      </c>
      <c r="E433" s="18" t="s">
        <v>1284</v>
      </c>
      <c r="F433" s="34" t="s">
        <v>1366</v>
      </c>
      <c r="G433" s="16">
        <v>741</v>
      </c>
      <c r="I433" s="29"/>
    </row>
    <row r="434" spans="1:9">
      <c r="A434" s="4">
        <v>5004</v>
      </c>
      <c r="B434" s="3">
        <v>13176</v>
      </c>
      <c r="C434" s="14">
        <v>433</v>
      </c>
      <c r="D434" s="9" t="s">
        <v>1326</v>
      </c>
      <c r="E434" s="18" t="s">
        <v>1285</v>
      </c>
      <c r="F434" s="34" t="s">
        <v>1367</v>
      </c>
      <c r="G434" s="16">
        <v>249</v>
      </c>
      <c r="I434" s="29"/>
    </row>
    <row r="435" spans="1:9">
      <c r="A435" s="4">
        <v>5004</v>
      </c>
      <c r="B435" s="3">
        <v>13189</v>
      </c>
      <c r="C435" s="14">
        <v>434</v>
      </c>
      <c r="D435" s="9" t="s">
        <v>1327</v>
      </c>
      <c r="E435" s="18" t="s">
        <v>1286</v>
      </c>
      <c r="F435" s="35" t="s">
        <v>1368</v>
      </c>
      <c r="G435" s="32"/>
    </row>
    <row r="436" spans="1:9">
      <c r="A436" s="4">
        <v>5004</v>
      </c>
      <c r="B436" s="3">
        <v>13247</v>
      </c>
      <c r="C436" s="14">
        <v>435</v>
      </c>
      <c r="D436" s="9" t="s">
        <v>1328</v>
      </c>
      <c r="E436" s="18" t="s">
        <v>1287</v>
      </c>
      <c r="F436" s="34" t="s">
        <v>1369</v>
      </c>
      <c r="G436" s="16">
        <v>735</v>
      </c>
      <c r="I436" s="29"/>
    </row>
    <row r="437" spans="1:9">
      <c r="A437" s="4">
        <v>5004</v>
      </c>
      <c r="B437" s="3">
        <v>13349</v>
      </c>
      <c r="C437" s="14">
        <v>436</v>
      </c>
      <c r="D437" s="9" t="s">
        <v>1329</v>
      </c>
      <c r="E437" s="18" t="s">
        <v>1288</v>
      </c>
      <c r="F437" s="34" t="s">
        <v>1370</v>
      </c>
      <c r="G437" s="16">
        <v>289</v>
      </c>
      <c r="I437" s="29"/>
    </row>
    <row r="438" spans="1:9">
      <c r="A438" s="4">
        <v>5004</v>
      </c>
      <c r="B438" s="3">
        <v>13371</v>
      </c>
      <c r="C438" s="14">
        <v>437</v>
      </c>
      <c r="D438" s="9" t="s">
        <v>1330</v>
      </c>
      <c r="E438" s="18" t="s">
        <v>1289</v>
      </c>
      <c r="F438" s="34" t="s">
        <v>1371</v>
      </c>
      <c r="G438" s="16">
        <v>163</v>
      </c>
      <c r="I438" s="29"/>
    </row>
    <row r="439" spans="1:9">
      <c r="A439" s="4">
        <v>5004</v>
      </c>
      <c r="B439" s="3">
        <v>13455</v>
      </c>
      <c r="C439" s="14">
        <v>438</v>
      </c>
      <c r="D439" s="9" t="s">
        <v>1331</v>
      </c>
      <c r="E439" s="18" t="s">
        <v>1290</v>
      </c>
      <c r="F439" s="35" t="s">
        <v>1372</v>
      </c>
      <c r="G439" s="32"/>
    </row>
    <row r="440" spans="1:9">
      <c r="A440" s="4">
        <v>5004</v>
      </c>
      <c r="B440" s="3">
        <v>13543</v>
      </c>
      <c r="C440" s="14">
        <v>439</v>
      </c>
      <c r="D440" s="9" t="s">
        <v>1332</v>
      </c>
      <c r="E440" s="18" t="s">
        <v>1291</v>
      </c>
      <c r="F440" s="34" t="s">
        <v>1373</v>
      </c>
      <c r="G440" s="16">
        <v>274</v>
      </c>
      <c r="I440" s="29"/>
    </row>
    <row r="441" spans="1:9">
      <c r="A441" s="4">
        <v>5004</v>
      </c>
      <c r="B441" s="3">
        <v>14041</v>
      </c>
      <c r="C441" s="14">
        <v>440</v>
      </c>
      <c r="D441" s="9" t="s">
        <v>1336</v>
      </c>
      <c r="E441" s="18" t="s">
        <v>1292</v>
      </c>
      <c r="F441" s="34" t="s">
        <v>1374</v>
      </c>
      <c r="G441" s="16">
        <v>807</v>
      </c>
      <c r="I441" s="29"/>
    </row>
    <row r="442" spans="1:9">
      <c r="A442" s="4">
        <v>5004</v>
      </c>
      <c r="B442" s="3">
        <v>14255</v>
      </c>
      <c r="C442" s="14">
        <v>441</v>
      </c>
      <c r="D442" s="9" t="s">
        <v>1337</v>
      </c>
      <c r="E442" s="18" t="s">
        <v>1293</v>
      </c>
      <c r="F442" s="34" t="s">
        <v>1375</v>
      </c>
      <c r="G442" s="16">
        <v>127</v>
      </c>
      <c r="I442" s="29"/>
    </row>
    <row r="443" spans="1:9">
      <c r="A443" s="4">
        <v>5004</v>
      </c>
      <c r="B443" s="3">
        <v>14484</v>
      </c>
      <c r="C443" s="14">
        <v>442</v>
      </c>
      <c r="D443" s="9" t="s">
        <v>1338</v>
      </c>
      <c r="E443" s="18" t="s">
        <v>1294</v>
      </c>
      <c r="F443" s="34" t="s">
        <v>1376</v>
      </c>
      <c r="G443" s="16">
        <v>689</v>
      </c>
      <c r="I443" s="29"/>
    </row>
    <row r="444" spans="1:9">
      <c r="A444" s="4">
        <v>5004</v>
      </c>
      <c r="B444" s="3">
        <v>14485</v>
      </c>
      <c r="C444" s="14">
        <v>443</v>
      </c>
      <c r="D444" s="9" t="s">
        <v>1339</v>
      </c>
      <c r="E444" s="18" t="s">
        <v>1295</v>
      </c>
      <c r="F444" s="34" t="s">
        <v>1377</v>
      </c>
      <c r="G444" s="16">
        <v>434</v>
      </c>
      <c r="I444" s="29"/>
    </row>
    <row r="445" spans="1:9">
      <c r="A445" s="4">
        <v>5004</v>
      </c>
      <c r="B445" s="3">
        <v>14623</v>
      </c>
      <c r="C445" s="14">
        <v>444</v>
      </c>
      <c r="D445" s="9" t="s">
        <v>1340</v>
      </c>
      <c r="E445" s="18" t="s">
        <v>1296</v>
      </c>
      <c r="F445" s="34" t="s">
        <v>1378</v>
      </c>
      <c r="G445" s="16">
        <v>126</v>
      </c>
      <c r="I445" s="29"/>
    </row>
    <row r="446" spans="1:9">
      <c r="A446" s="4">
        <v>5004</v>
      </c>
      <c r="B446" s="3">
        <v>14839</v>
      </c>
      <c r="C446" s="14">
        <v>445</v>
      </c>
      <c r="D446" s="9" t="s">
        <v>1341</v>
      </c>
      <c r="E446" s="18" t="s">
        <v>1297</v>
      </c>
      <c r="F446" s="34" t="s">
        <v>1379</v>
      </c>
      <c r="G446" s="16">
        <v>751</v>
      </c>
      <c r="I446" s="29"/>
    </row>
    <row r="447" spans="1:9">
      <c r="A447" s="4">
        <v>5004</v>
      </c>
      <c r="B447" s="3">
        <v>100705</v>
      </c>
      <c r="C447" s="14">
        <v>446</v>
      </c>
      <c r="D447" s="9" t="s">
        <v>1342</v>
      </c>
      <c r="E447" s="18" t="s">
        <v>1298</v>
      </c>
      <c r="F447" s="34" t="s">
        <v>1380</v>
      </c>
      <c r="G447" s="16">
        <v>333</v>
      </c>
      <c r="I447" s="29"/>
    </row>
    <row r="448" spans="1:9">
      <c r="A448" s="4">
        <v>5004</v>
      </c>
      <c r="B448" s="3">
        <v>100762</v>
      </c>
      <c r="C448" s="14">
        <v>447</v>
      </c>
      <c r="D448" s="9" t="s">
        <v>1343</v>
      </c>
      <c r="E448" s="18" t="s">
        <v>1299</v>
      </c>
      <c r="F448" s="34" t="s">
        <v>1381</v>
      </c>
      <c r="G448" s="16">
        <v>18</v>
      </c>
      <c r="I448" s="29"/>
    </row>
    <row r="449" spans="1:9">
      <c r="A449" s="4">
        <v>5004</v>
      </c>
      <c r="B449" s="3">
        <v>100914</v>
      </c>
      <c r="C449" s="14">
        <v>448</v>
      </c>
      <c r="D449" s="9" t="s">
        <v>1344</v>
      </c>
      <c r="E449" s="18" t="s">
        <v>1300</v>
      </c>
      <c r="F449" s="34" t="s">
        <v>1383</v>
      </c>
      <c r="G449" s="16">
        <v>401</v>
      </c>
      <c r="I449" s="29"/>
    </row>
    <row r="450" spans="1:9">
      <c r="A450" s="4">
        <v>5004</v>
      </c>
      <c r="B450" s="3">
        <v>100984</v>
      </c>
      <c r="C450" s="14">
        <v>449</v>
      </c>
      <c r="D450" s="9" t="s">
        <v>1346</v>
      </c>
      <c r="E450" s="18" t="s">
        <v>1301</v>
      </c>
      <c r="F450" s="34" t="s">
        <v>1384</v>
      </c>
      <c r="G450" s="16">
        <v>56</v>
      </c>
      <c r="I450" s="29"/>
    </row>
    <row r="451" spans="1:9">
      <c r="A451" s="4">
        <v>5004</v>
      </c>
      <c r="B451" s="3">
        <v>101292</v>
      </c>
      <c r="C451" s="14">
        <v>450</v>
      </c>
      <c r="D451" s="9" t="s">
        <v>1347</v>
      </c>
      <c r="E451" s="18" t="s">
        <v>1302</v>
      </c>
      <c r="F451" s="34" t="s">
        <v>1385</v>
      </c>
      <c r="G451" s="16">
        <v>202</v>
      </c>
      <c r="I451" s="29"/>
    </row>
    <row r="452" spans="1:9">
      <c r="A452" s="4">
        <v>5004</v>
      </c>
      <c r="B452" s="3">
        <v>101863</v>
      </c>
      <c r="C452" s="14">
        <v>451</v>
      </c>
      <c r="D452" s="9" t="s">
        <v>1348</v>
      </c>
      <c r="E452" s="18" t="s">
        <v>1303</v>
      </c>
      <c r="F452" s="34" t="s">
        <v>1386</v>
      </c>
      <c r="G452" s="16">
        <v>188</v>
      </c>
      <c r="I452" s="29"/>
    </row>
    <row r="453" spans="1:9">
      <c r="A453" s="4">
        <v>0</v>
      </c>
      <c r="B453" s="3">
        <v>102162</v>
      </c>
      <c r="C453" s="14">
        <v>452</v>
      </c>
      <c r="D453" s="9" t="s">
        <v>1350</v>
      </c>
      <c r="E453" s="18" t="s">
        <v>1304</v>
      </c>
      <c r="F453" s="34" t="s">
        <v>1387</v>
      </c>
      <c r="G453" s="16">
        <v>606</v>
      </c>
      <c r="I453" s="29"/>
    </row>
    <row r="454" spans="1:9">
      <c r="A454" s="4">
        <v>5004</v>
      </c>
      <c r="B454" s="3">
        <v>102934</v>
      </c>
      <c r="C454" s="14">
        <v>453</v>
      </c>
      <c r="D454" s="9" t="s">
        <v>1354</v>
      </c>
      <c r="E454" s="18" t="s">
        <v>1305</v>
      </c>
      <c r="F454" s="34" t="s">
        <v>1388</v>
      </c>
      <c r="G454" s="16">
        <v>221</v>
      </c>
      <c r="I454" s="29"/>
    </row>
    <row r="455" spans="1:9">
      <c r="A455" s="4">
        <v>5004</v>
      </c>
      <c r="B455" s="3">
        <v>103495</v>
      </c>
      <c r="C455" s="14">
        <v>454</v>
      </c>
      <c r="D455" s="9" t="s">
        <v>1358</v>
      </c>
      <c r="E455" s="18" t="s">
        <v>1306</v>
      </c>
      <c r="F455" s="35" t="s">
        <v>1389</v>
      </c>
      <c r="G455" s="32"/>
    </row>
    <row r="456" spans="1:9">
      <c r="A456" s="4">
        <v>5004</v>
      </c>
      <c r="B456" s="3">
        <v>103812</v>
      </c>
      <c r="C456" s="14">
        <v>455</v>
      </c>
      <c r="D456" s="9" t="s">
        <v>1359</v>
      </c>
      <c r="E456" s="18" t="s">
        <v>1307</v>
      </c>
      <c r="F456" s="34" t="s">
        <v>1390</v>
      </c>
      <c r="G456" s="16">
        <v>835</v>
      </c>
      <c r="I456" s="29"/>
    </row>
    <row r="457" spans="1:9">
      <c r="A457" s="4">
        <v>5004</v>
      </c>
      <c r="B457" s="3">
        <v>100935</v>
      </c>
      <c r="C457" s="14">
        <v>456</v>
      </c>
      <c r="D457" s="9" t="s">
        <v>1345</v>
      </c>
      <c r="E457" s="18" t="s">
        <v>1308</v>
      </c>
      <c r="F457" s="34" t="s">
        <v>1391</v>
      </c>
      <c r="G457" s="16">
        <v>682</v>
      </c>
      <c r="I457" s="29"/>
    </row>
    <row r="458" spans="1:9">
      <c r="A458" s="4">
        <v>5031</v>
      </c>
      <c r="B458" s="3">
        <v>11951</v>
      </c>
      <c r="C458" s="14">
        <v>457</v>
      </c>
      <c r="D458" s="9" t="s">
        <v>1319</v>
      </c>
      <c r="E458" s="18" t="s">
        <v>1309</v>
      </c>
      <c r="F458" s="34" t="s">
        <v>1392</v>
      </c>
      <c r="G458" s="16">
        <v>22</v>
      </c>
      <c r="I458" s="29"/>
    </row>
    <row r="459" spans="1:9">
      <c r="A459" s="4">
        <v>5031</v>
      </c>
      <c r="B459" s="3">
        <v>12950</v>
      </c>
      <c r="C459" s="14">
        <v>458</v>
      </c>
      <c r="D459" s="9" t="s">
        <v>1320</v>
      </c>
      <c r="E459" s="18" t="s">
        <v>1310</v>
      </c>
      <c r="F459" s="35" t="s">
        <v>1393</v>
      </c>
      <c r="G459" s="32"/>
    </row>
    <row r="460" spans="1:9">
      <c r="A460" s="4">
        <v>5031</v>
      </c>
      <c r="B460" s="3">
        <v>12968</v>
      </c>
      <c r="C460" s="14">
        <v>459</v>
      </c>
      <c r="D460" s="9" t="s">
        <v>1321</v>
      </c>
      <c r="E460" s="18" t="s">
        <v>1311</v>
      </c>
      <c r="F460" s="34" t="s">
        <v>1394</v>
      </c>
      <c r="G460" s="16">
        <v>299</v>
      </c>
      <c r="I460" s="29"/>
    </row>
    <row r="461" spans="1:9">
      <c r="A461" s="4">
        <v>5031</v>
      </c>
      <c r="B461" s="3">
        <v>13006</v>
      </c>
      <c r="C461" s="14">
        <v>460</v>
      </c>
      <c r="D461" s="9" t="s">
        <v>1323</v>
      </c>
      <c r="E461" s="18" t="s">
        <v>1312</v>
      </c>
      <c r="F461" s="34" t="s">
        <v>1395</v>
      </c>
      <c r="G461" s="16">
        <v>234</v>
      </c>
      <c r="I461" s="29"/>
    </row>
    <row r="462" spans="1:9">
      <c r="A462" s="4">
        <v>5031</v>
      </c>
      <c r="B462" s="3">
        <v>13155</v>
      </c>
      <c r="C462" s="14">
        <v>461</v>
      </c>
      <c r="D462" s="9" t="s">
        <v>1325</v>
      </c>
      <c r="E462" s="18" t="s">
        <v>1313</v>
      </c>
      <c r="F462" s="34" t="s">
        <v>1396</v>
      </c>
      <c r="G462" s="16">
        <v>8</v>
      </c>
      <c r="I462" s="29"/>
    </row>
    <row r="463" spans="1:9">
      <c r="A463" s="4">
        <v>5031</v>
      </c>
      <c r="B463" s="3">
        <v>13559</v>
      </c>
      <c r="C463" s="14">
        <v>462</v>
      </c>
      <c r="D463" s="9" t="s">
        <v>1333</v>
      </c>
      <c r="E463" s="18" t="s">
        <v>1314</v>
      </c>
      <c r="F463" s="34" t="s">
        <v>1397</v>
      </c>
      <c r="G463" s="16">
        <v>218</v>
      </c>
      <c r="I463" s="29"/>
    </row>
    <row r="464" spans="1:9">
      <c r="A464" s="4">
        <v>5031</v>
      </c>
      <c r="B464" s="3">
        <v>13630</v>
      </c>
      <c r="C464" s="14">
        <v>463</v>
      </c>
      <c r="D464" s="9" t="s">
        <v>1334</v>
      </c>
      <c r="E464" s="18" t="s">
        <v>1315</v>
      </c>
      <c r="F464" s="34" t="s">
        <v>1398</v>
      </c>
      <c r="G464" s="16">
        <v>751</v>
      </c>
      <c r="I464" s="29"/>
    </row>
    <row r="465" spans="1:9">
      <c r="A465" s="4">
        <v>5031</v>
      </c>
      <c r="B465" s="3">
        <v>13631</v>
      </c>
      <c r="C465" s="14">
        <v>464</v>
      </c>
      <c r="D465" s="9" t="s">
        <v>1335</v>
      </c>
      <c r="E465" s="18" t="s">
        <v>1316</v>
      </c>
      <c r="F465" s="34" t="s">
        <v>1382</v>
      </c>
      <c r="G465" s="16">
        <v>106</v>
      </c>
      <c r="I465" s="29"/>
    </row>
  </sheetData>
  <autoFilter ref="A1:G1" xr:uid="{6DE16528-0C6B-48BB-BCFA-4041811467E0}"/>
  <conditionalFormatting sqref="B1:C37 B38">
    <cfRule type="duplicateValues" dxfId="197" priority="555"/>
  </conditionalFormatting>
  <conditionalFormatting sqref="B39:B45">
    <cfRule type="duplicateValues" dxfId="196" priority="551"/>
  </conditionalFormatting>
  <conditionalFormatting sqref="B53:B55">
    <cfRule type="duplicateValues" dxfId="195" priority="545"/>
  </conditionalFormatting>
  <conditionalFormatting sqref="B56">
    <cfRule type="duplicateValues" dxfId="194" priority="544"/>
  </conditionalFormatting>
  <conditionalFormatting sqref="B57:B59">
    <cfRule type="duplicateValues" dxfId="193" priority="543"/>
  </conditionalFormatting>
  <conditionalFormatting sqref="B46:B59">
    <cfRule type="duplicateValues" dxfId="192" priority="542"/>
  </conditionalFormatting>
  <conditionalFormatting sqref="B60">
    <cfRule type="duplicateValues" dxfId="191" priority="540"/>
  </conditionalFormatting>
  <conditionalFormatting sqref="B60">
    <cfRule type="duplicateValues" dxfId="190" priority="539"/>
  </conditionalFormatting>
  <conditionalFormatting sqref="D80:D95">
    <cfRule type="duplicateValues" dxfId="189" priority="538"/>
  </conditionalFormatting>
  <conditionalFormatting sqref="D80:D95">
    <cfRule type="duplicateValues" dxfId="188" priority="537"/>
  </conditionalFormatting>
  <conditionalFormatting sqref="B61:B75">
    <cfRule type="duplicateValues" dxfId="187" priority="536"/>
  </conditionalFormatting>
  <conditionalFormatting sqref="B61:B75">
    <cfRule type="duplicateValues" dxfId="186" priority="535"/>
  </conditionalFormatting>
  <conditionalFormatting sqref="B76:B96">
    <cfRule type="duplicateValues" dxfId="185" priority="533"/>
  </conditionalFormatting>
  <conditionalFormatting sqref="B76:B96">
    <cfRule type="duplicateValues" dxfId="184" priority="532"/>
  </conditionalFormatting>
  <conditionalFormatting sqref="D96">
    <cfRule type="duplicateValues" dxfId="183" priority="531"/>
  </conditionalFormatting>
  <conditionalFormatting sqref="D96">
    <cfRule type="duplicateValues" dxfId="182" priority="530"/>
  </conditionalFormatting>
  <conditionalFormatting sqref="B97:B107">
    <cfRule type="duplicateValues" dxfId="181" priority="528"/>
  </conditionalFormatting>
  <conditionalFormatting sqref="B97:B107">
    <cfRule type="duplicateValues" dxfId="180" priority="527"/>
  </conditionalFormatting>
  <conditionalFormatting sqref="D97:D108">
    <cfRule type="duplicateValues" dxfId="179" priority="526"/>
  </conditionalFormatting>
  <conditionalFormatting sqref="D97:D108">
    <cfRule type="duplicateValues" dxfId="178" priority="525"/>
  </conditionalFormatting>
  <conditionalFormatting sqref="B108:B119">
    <cfRule type="duplicateValues" dxfId="177" priority="521"/>
  </conditionalFormatting>
  <conditionalFormatting sqref="B108:B119">
    <cfRule type="duplicateValues" dxfId="176" priority="520"/>
  </conditionalFormatting>
  <conditionalFormatting sqref="D109:D119">
    <cfRule type="duplicateValues" dxfId="175" priority="519"/>
  </conditionalFormatting>
  <conditionalFormatting sqref="D109:D119">
    <cfRule type="duplicateValues" dxfId="174" priority="518"/>
  </conditionalFormatting>
  <conditionalFormatting sqref="B120:B161">
    <cfRule type="duplicateValues" dxfId="173" priority="598"/>
  </conditionalFormatting>
  <conditionalFormatting sqref="B120:B161">
    <cfRule type="duplicateValues" dxfId="172" priority="600"/>
  </conditionalFormatting>
  <conditionalFormatting sqref="C38:C119">
    <cfRule type="duplicateValues" dxfId="171" priority="515"/>
  </conditionalFormatting>
  <conditionalFormatting sqref="D120:D141">
    <cfRule type="duplicateValues" dxfId="170" priority="514"/>
  </conditionalFormatting>
  <conditionalFormatting sqref="D120:D141">
    <cfRule type="duplicateValues" dxfId="169" priority="513"/>
  </conditionalFormatting>
  <conditionalFormatting sqref="C120:C141">
    <cfRule type="duplicateValues" dxfId="168" priority="512"/>
  </conditionalFormatting>
  <conditionalFormatting sqref="D142:D161">
    <cfRule type="duplicateValues" dxfId="167" priority="509"/>
  </conditionalFormatting>
  <conditionalFormatting sqref="D142:D161">
    <cfRule type="duplicateValues" dxfId="166" priority="508"/>
  </conditionalFormatting>
  <conditionalFormatting sqref="C142:C161">
    <cfRule type="duplicateValues" dxfId="165" priority="507"/>
  </conditionalFormatting>
  <conditionalFormatting sqref="D162:D186">
    <cfRule type="duplicateValues" dxfId="164" priority="504"/>
  </conditionalFormatting>
  <conditionalFormatting sqref="D162:D186">
    <cfRule type="duplicateValues" dxfId="163" priority="503"/>
  </conditionalFormatting>
  <conditionalFormatting sqref="C162:C186">
    <cfRule type="duplicateValues" dxfId="162" priority="502"/>
  </conditionalFormatting>
  <conditionalFormatting sqref="D187:D199">
    <cfRule type="duplicateValues" dxfId="161" priority="501"/>
  </conditionalFormatting>
  <conditionalFormatting sqref="D187:D199">
    <cfRule type="duplicateValues" dxfId="160" priority="500"/>
  </conditionalFormatting>
  <conditionalFormatting sqref="C187:C226">
    <cfRule type="duplicateValues" dxfId="159" priority="499"/>
  </conditionalFormatting>
  <conditionalFormatting sqref="D200:D212">
    <cfRule type="duplicateValues" dxfId="158" priority="497"/>
  </conditionalFormatting>
  <conditionalFormatting sqref="D200:D212">
    <cfRule type="duplicateValues" dxfId="157" priority="496"/>
  </conditionalFormatting>
  <conditionalFormatting sqref="D213:D226">
    <cfRule type="duplicateValues" dxfId="156" priority="493"/>
  </conditionalFormatting>
  <conditionalFormatting sqref="D213:D226">
    <cfRule type="duplicateValues" dxfId="155" priority="492"/>
  </conditionalFormatting>
  <conditionalFormatting sqref="C227:C232">
    <cfRule type="duplicateValues" dxfId="154" priority="491"/>
  </conditionalFormatting>
  <conditionalFormatting sqref="D227:D232">
    <cfRule type="duplicateValues" dxfId="153" priority="490"/>
  </conditionalFormatting>
  <conditionalFormatting sqref="D227:D232">
    <cfRule type="duplicateValues" dxfId="152" priority="489"/>
  </conditionalFormatting>
  <conditionalFormatting sqref="C234">
    <cfRule type="duplicateValues" dxfId="151" priority="488"/>
  </conditionalFormatting>
  <conditionalFormatting sqref="D234">
    <cfRule type="duplicateValues" dxfId="150" priority="487"/>
  </conditionalFormatting>
  <conditionalFormatting sqref="D234">
    <cfRule type="duplicateValues" dxfId="149" priority="486"/>
  </conditionalFormatting>
  <conditionalFormatting sqref="C235">
    <cfRule type="duplicateValues" dxfId="148" priority="485"/>
  </conditionalFormatting>
  <conditionalFormatting sqref="D235">
    <cfRule type="duplicateValues" dxfId="147" priority="484"/>
  </conditionalFormatting>
  <conditionalFormatting sqref="D235">
    <cfRule type="duplicateValues" dxfId="146" priority="483"/>
  </conditionalFormatting>
  <conditionalFormatting sqref="C236">
    <cfRule type="duplicateValues" dxfId="145" priority="482"/>
  </conditionalFormatting>
  <conditionalFormatting sqref="D236">
    <cfRule type="duplicateValues" dxfId="144" priority="481"/>
  </conditionalFormatting>
  <conditionalFormatting sqref="D236">
    <cfRule type="duplicateValues" dxfId="143" priority="480"/>
  </conditionalFormatting>
  <conditionalFormatting sqref="C237">
    <cfRule type="duplicateValues" dxfId="142" priority="479"/>
  </conditionalFormatting>
  <conditionalFormatting sqref="D237">
    <cfRule type="duplicateValues" dxfId="141" priority="478"/>
  </conditionalFormatting>
  <conditionalFormatting sqref="D237">
    <cfRule type="duplicateValues" dxfId="140" priority="477"/>
  </conditionalFormatting>
  <conditionalFormatting sqref="C233">
    <cfRule type="duplicateValues" dxfId="139" priority="476"/>
  </conditionalFormatting>
  <conditionalFormatting sqref="D233">
    <cfRule type="duplicateValues" dxfId="138" priority="475"/>
  </conditionalFormatting>
  <conditionalFormatting sqref="D233">
    <cfRule type="duplicateValues" dxfId="137" priority="474"/>
  </conditionalFormatting>
  <conditionalFormatting sqref="C237">
    <cfRule type="duplicateValues" dxfId="136" priority="473"/>
  </conditionalFormatting>
  <conditionalFormatting sqref="D237">
    <cfRule type="duplicateValues" dxfId="135" priority="472"/>
  </conditionalFormatting>
  <conditionalFormatting sqref="D237">
    <cfRule type="duplicateValues" dxfId="134" priority="471"/>
  </conditionalFormatting>
  <conditionalFormatting sqref="C238">
    <cfRule type="duplicateValues" dxfId="133" priority="470"/>
  </conditionalFormatting>
  <conditionalFormatting sqref="D238">
    <cfRule type="duplicateValues" dxfId="132" priority="469"/>
  </conditionalFormatting>
  <conditionalFormatting sqref="D238">
    <cfRule type="duplicateValues" dxfId="131" priority="468"/>
  </conditionalFormatting>
  <conditionalFormatting sqref="C239:C250">
    <cfRule type="duplicateValues" dxfId="130" priority="467"/>
  </conditionalFormatting>
  <conditionalFormatting sqref="D239:D250">
    <cfRule type="duplicateValues" dxfId="129" priority="466"/>
  </conditionalFormatting>
  <conditionalFormatting sqref="D239:D250">
    <cfRule type="duplicateValues" dxfId="128" priority="465"/>
  </conditionalFormatting>
  <conditionalFormatting sqref="C251">
    <cfRule type="duplicateValues" dxfId="127" priority="464"/>
  </conditionalFormatting>
  <conditionalFormatting sqref="D251">
    <cfRule type="duplicateValues" dxfId="126" priority="463"/>
  </conditionalFormatting>
  <conditionalFormatting sqref="D251">
    <cfRule type="duplicateValues" dxfId="125" priority="462"/>
  </conditionalFormatting>
  <conditionalFormatting sqref="C252:C263">
    <cfRule type="duplicateValues" dxfId="124" priority="461"/>
  </conditionalFormatting>
  <conditionalFormatting sqref="D252:D263">
    <cfRule type="duplicateValues" dxfId="123" priority="460"/>
  </conditionalFormatting>
  <conditionalFormatting sqref="D252:D263">
    <cfRule type="duplicateValues" dxfId="122" priority="459"/>
  </conditionalFormatting>
  <conditionalFormatting sqref="C264:C272">
    <cfRule type="duplicateValues" dxfId="121" priority="458"/>
  </conditionalFormatting>
  <conditionalFormatting sqref="D264:D272">
    <cfRule type="duplicateValues" dxfId="120" priority="457"/>
  </conditionalFormatting>
  <conditionalFormatting sqref="D264:D272">
    <cfRule type="duplicateValues" dxfId="119" priority="456"/>
  </conditionalFormatting>
  <conditionalFormatting sqref="C273:C311">
    <cfRule type="duplicateValues" dxfId="118" priority="455"/>
  </conditionalFormatting>
  <conditionalFormatting sqref="D273 D286:D289 D275:D284">
    <cfRule type="duplicateValues" dxfId="117" priority="454"/>
  </conditionalFormatting>
  <conditionalFormatting sqref="D273 D286:D289 D275:D284">
    <cfRule type="duplicateValues" dxfId="116" priority="453"/>
  </conditionalFormatting>
  <conditionalFormatting sqref="D290:D298">
    <cfRule type="duplicateValues" dxfId="115" priority="409"/>
  </conditionalFormatting>
  <conditionalFormatting sqref="D290:D298">
    <cfRule type="duplicateValues" dxfId="114" priority="408"/>
  </conditionalFormatting>
  <conditionalFormatting sqref="D299:D305">
    <cfRule type="duplicateValues" dxfId="113" priority="400"/>
  </conditionalFormatting>
  <conditionalFormatting sqref="D299:D305">
    <cfRule type="duplicateValues" dxfId="112" priority="399"/>
  </conditionalFormatting>
  <conditionalFormatting sqref="D306:D307">
    <cfRule type="duplicateValues" dxfId="111" priority="385"/>
  </conditionalFormatting>
  <conditionalFormatting sqref="D306:D307">
    <cfRule type="duplicateValues" dxfId="110" priority="384"/>
  </conditionalFormatting>
  <conditionalFormatting sqref="D309:D311">
    <cfRule type="duplicateValues" dxfId="109" priority="382"/>
  </conditionalFormatting>
  <conditionalFormatting sqref="D309:D311">
    <cfRule type="duplicateValues" dxfId="108" priority="381"/>
  </conditionalFormatting>
  <conditionalFormatting sqref="D308">
    <cfRule type="duplicateValues" dxfId="107" priority="379"/>
  </conditionalFormatting>
  <conditionalFormatting sqref="D308">
    <cfRule type="duplicateValues" dxfId="106" priority="378"/>
  </conditionalFormatting>
  <conditionalFormatting sqref="D285">
    <cfRule type="duplicateValues" dxfId="105" priority="377"/>
  </conditionalFormatting>
  <conditionalFormatting sqref="D285">
    <cfRule type="duplicateValues" dxfId="104" priority="376"/>
  </conditionalFormatting>
  <conditionalFormatting sqref="D274">
    <cfRule type="duplicateValues" dxfId="103" priority="375"/>
  </conditionalFormatting>
  <conditionalFormatting sqref="D274">
    <cfRule type="duplicateValues" dxfId="102" priority="374"/>
  </conditionalFormatting>
  <conditionalFormatting sqref="C312:C324">
    <cfRule type="duplicateValues" dxfId="101" priority="359"/>
  </conditionalFormatting>
  <conditionalFormatting sqref="D312:D324">
    <cfRule type="duplicateValues" dxfId="100" priority="358"/>
  </conditionalFormatting>
  <conditionalFormatting sqref="D312:D324">
    <cfRule type="duplicateValues" dxfId="99" priority="357"/>
  </conditionalFormatting>
  <conditionalFormatting sqref="C326:C328">
    <cfRule type="duplicateValues" dxfId="98" priority="356"/>
  </conditionalFormatting>
  <conditionalFormatting sqref="D326:D328">
    <cfRule type="duplicateValues" dxfId="97" priority="355"/>
  </conditionalFormatting>
  <conditionalFormatting sqref="D326:D328">
    <cfRule type="duplicateValues" dxfId="96" priority="354"/>
  </conditionalFormatting>
  <conditionalFormatting sqref="C325">
    <cfRule type="duplicateValues" dxfId="95" priority="346"/>
  </conditionalFormatting>
  <conditionalFormatting sqref="D325">
    <cfRule type="duplicateValues" dxfId="94" priority="345"/>
  </conditionalFormatting>
  <conditionalFormatting sqref="D325">
    <cfRule type="duplicateValues" dxfId="93" priority="344"/>
  </conditionalFormatting>
  <conditionalFormatting sqref="C329:C333">
    <cfRule type="duplicateValues" dxfId="92" priority="343"/>
  </conditionalFormatting>
  <conditionalFormatting sqref="D329:D333">
    <cfRule type="duplicateValues" dxfId="91" priority="342"/>
  </conditionalFormatting>
  <conditionalFormatting sqref="D329:D333">
    <cfRule type="duplicateValues" dxfId="90" priority="341"/>
  </conditionalFormatting>
  <conditionalFormatting sqref="C334">
    <cfRule type="duplicateValues" dxfId="89" priority="326"/>
  </conditionalFormatting>
  <conditionalFormatting sqref="D334">
    <cfRule type="duplicateValues" dxfId="88" priority="325"/>
  </conditionalFormatting>
  <conditionalFormatting sqref="D334">
    <cfRule type="duplicateValues" dxfId="87" priority="324"/>
  </conditionalFormatting>
  <conditionalFormatting sqref="C335:C352">
    <cfRule type="duplicateValues" dxfId="86" priority="314"/>
  </conditionalFormatting>
  <conditionalFormatting sqref="D335:D352">
    <cfRule type="duplicateValues" dxfId="85" priority="313"/>
  </conditionalFormatting>
  <conditionalFormatting sqref="D335:D352">
    <cfRule type="duplicateValues" dxfId="84" priority="312"/>
  </conditionalFormatting>
  <conditionalFormatting sqref="C362">
    <cfRule type="duplicateValues" dxfId="83" priority="311"/>
  </conditionalFormatting>
  <conditionalFormatting sqref="D362">
    <cfRule type="duplicateValues" dxfId="82" priority="310"/>
  </conditionalFormatting>
  <conditionalFormatting sqref="D362">
    <cfRule type="duplicateValues" dxfId="81" priority="309"/>
  </conditionalFormatting>
  <conditionalFormatting sqref="C364">
    <cfRule type="duplicateValues" dxfId="80" priority="308"/>
  </conditionalFormatting>
  <conditionalFormatting sqref="D364">
    <cfRule type="duplicateValues" dxfId="79" priority="307"/>
  </conditionalFormatting>
  <conditionalFormatting sqref="D364">
    <cfRule type="duplicateValues" dxfId="78" priority="306"/>
  </conditionalFormatting>
  <conditionalFormatting sqref="C365">
    <cfRule type="duplicateValues" dxfId="77" priority="305"/>
  </conditionalFormatting>
  <conditionalFormatting sqref="D365">
    <cfRule type="duplicateValues" dxfId="76" priority="304"/>
  </conditionalFormatting>
  <conditionalFormatting sqref="D365">
    <cfRule type="duplicateValues" dxfId="75" priority="303"/>
  </conditionalFormatting>
  <conditionalFormatting sqref="C353:C361">
    <cfRule type="duplicateValues" dxfId="74" priority="302"/>
  </conditionalFormatting>
  <conditionalFormatting sqref="D353:D361">
    <cfRule type="duplicateValues" dxfId="73" priority="301"/>
  </conditionalFormatting>
  <conditionalFormatting sqref="D353:D361">
    <cfRule type="duplicateValues" dxfId="72" priority="300"/>
  </conditionalFormatting>
  <conditionalFormatting sqref="C363">
    <cfRule type="duplicateValues" dxfId="71" priority="299"/>
  </conditionalFormatting>
  <conditionalFormatting sqref="D363">
    <cfRule type="duplicateValues" dxfId="70" priority="298"/>
  </conditionalFormatting>
  <conditionalFormatting sqref="D363">
    <cfRule type="duplicateValues" dxfId="69" priority="297"/>
  </conditionalFormatting>
  <conditionalFormatting sqref="C366:C371">
    <cfRule type="duplicateValues" dxfId="68" priority="296"/>
  </conditionalFormatting>
  <conditionalFormatting sqref="D366:D371">
    <cfRule type="duplicateValues" dxfId="67" priority="295"/>
  </conditionalFormatting>
  <conditionalFormatting sqref="D366:D371">
    <cfRule type="duplicateValues" dxfId="66" priority="294"/>
  </conditionalFormatting>
  <conditionalFormatting sqref="C372:C377">
    <cfRule type="duplicateValues" dxfId="65" priority="245"/>
  </conditionalFormatting>
  <conditionalFormatting sqref="D372:D377">
    <cfRule type="duplicateValues" dxfId="64" priority="244"/>
  </conditionalFormatting>
  <conditionalFormatting sqref="D372:D377">
    <cfRule type="duplicateValues" dxfId="63" priority="243"/>
  </conditionalFormatting>
  <conditionalFormatting sqref="C383:C385">
    <cfRule type="duplicateValues" dxfId="62" priority="239"/>
  </conditionalFormatting>
  <conditionalFormatting sqref="D383:D385">
    <cfRule type="duplicateValues" dxfId="61" priority="238"/>
  </conditionalFormatting>
  <conditionalFormatting sqref="D383:D385">
    <cfRule type="duplicateValues" dxfId="60" priority="237"/>
  </conditionalFormatting>
  <conditionalFormatting sqref="C386:C388">
    <cfRule type="duplicateValues" dxfId="59" priority="236"/>
  </conditionalFormatting>
  <conditionalFormatting sqref="D386:D388">
    <cfRule type="duplicateValues" dxfId="58" priority="235"/>
  </conditionalFormatting>
  <conditionalFormatting sqref="D386:D388">
    <cfRule type="duplicateValues" dxfId="57" priority="234"/>
  </conditionalFormatting>
  <conditionalFormatting sqref="C378:C382">
    <cfRule type="duplicateValues" dxfId="56" priority="233"/>
  </conditionalFormatting>
  <conditionalFormatting sqref="D378:D382">
    <cfRule type="duplicateValues" dxfId="55" priority="232"/>
  </conditionalFormatting>
  <conditionalFormatting sqref="D378:D382">
    <cfRule type="duplicateValues" dxfId="54" priority="231"/>
  </conditionalFormatting>
  <conditionalFormatting sqref="C389:C391">
    <cfRule type="duplicateValues" dxfId="53" priority="156"/>
  </conditionalFormatting>
  <conditionalFormatting sqref="D389:D391">
    <cfRule type="duplicateValues" dxfId="52" priority="155"/>
  </conditionalFormatting>
  <conditionalFormatting sqref="D389:D391">
    <cfRule type="duplicateValues" dxfId="51" priority="154"/>
  </conditionalFormatting>
  <conditionalFormatting sqref="C394:C402">
    <cfRule type="duplicateValues" dxfId="50" priority="153"/>
  </conditionalFormatting>
  <conditionalFormatting sqref="D394:D402">
    <cfRule type="duplicateValues" dxfId="49" priority="152"/>
  </conditionalFormatting>
  <conditionalFormatting sqref="D394:D402">
    <cfRule type="duplicateValues" dxfId="48" priority="151"/>
  </conditionalFormatting>
  <conditionalFormatting sqref="C392:C393">
    <cfRule type="duplicateValues" dxfId="47" priority="150"/>
  </conditionalFormatting>
  <conditionalFormatting sqref="D392:D393">
    <cfRule type="duplicateValues" dxfId="46" priority="149"/>
  </conditionalFormatting>
  <conditionalFormatting sqref="D392:D393">
    <cfRule type="duplicateValues" dxfId="45" priority="148"/>
  </conditionalFormatting>
  <conditionalFormatting sqref="C410:C420">
    <cfRule type="duplicateValues" dxfId="44" priority="66"/>
  </conditionalFormatting>
  <conditionalFormatting sqref="D410:D420">
    <cfRule type="duplicateValues" dxfId="43" priority="65"/>
  </conditionalFormatting>
  <conditionalFormatting sqref="D410:D420">
    <cfRule type="duplicateValues" dxfId="42" priority="64"/>
  </conditionalFormatting>
  <conditionalFormatting sqref="C403:C409">
    <cfRule type="duplicateValues" dxfId="41" priority="63"/>
  </conditionalFormatting>
  <conditionalFormatting sqref="D403:D409">
    <cfRule type="duplicateValues" dxfId="40" priority="62"/>
  </conditionalFormatting>
  <conditionalFormatting sqref="D403:D409">
    <cfRule type="duplicateValues" dxfId="39" priority="61"/>
  </conditionalFormatting>
  <conditionalFormatting sqref="C421:C424">
    <cfRule type="duplicateValues" dxfId="38" priority="42"/>
  </conditionalFormatting>
  <conditionalFormatting sqref="D421:D424">
    <cfRule type="duplicateValues" dxfId="37" priority="41"/>
  </conditionalFormatting>
  <conditionalFormatting sqref="D421:D424">
    <cfRule type="duplicateValues" dxfId="36" priority="40"/>
  </conditionalFormatting>
  <conditionalFormatting sqref="C425:C428">
    <cfRule type="duplicateValues" dxfId="35" priority="39"/>
  </conditionalFormatting>
  <conditionalFormatting sqref="D425:D428">
    <cfRule type="duplicateValues" dxfId="34" priority="38"/>
  </conditionalFormatting>
  <conditionalFormatting sqref="D425:D428">
    <cfRule type="duplicateValues" dxfId="33" priority="37"/>
  </conditionalFormatting>
  <conditionalFormatting sqref="C436">
    <cfRule type="duplicateValues" dxfId="32" priority="33"/>
  </conditionalFormatting>
  <conditionalFormatting sqref="D436">
    <cfRule type="duplicateValues" dxfId="31" priority="32"/>
  </conditionalFormatting>
  <conditionalFormatting sqref="D436">
    <cfRule type="duplicateValues" dxfId="30" priority="31"/>
  </conditionalFormatting>
  <conditionalFormatting sqref="C429:C435">
    <cfRule type="duplicateValues" dxfId="29" priority="30"/>
  </conditionalFormatting>
  <conditionalFormatting sqref="D429:D435">
    <cfRule type="duplicateValues" dxfId="28" priority="29"/>
  </conditionalFormatting>
  <conditionalFormatting sqref="D429:D435">
    <cfRule type="duplicateValues" dxfId="27" priority="28"/>
  </conditionalFormatting>
  <conditionalFormatting sqref="C437:C438">
    <cfRule type="duplicateValues" dxfId="26" priority="27"/>
  </conditionalFormatting>
  <conditionalFormatting sqref="D437:D438">
    <cfRule type="duplicateValues" dxfId="25" priority="26"/>
  </conditionalFormatting>
  <conditionalFormatting sqref="D437:D438">
    <cfRule type="duplicateValues" dxfId="24" priority="25"/>
  </conditionalFormatting>
  <conditionalFormatting sqref="C440:C446">
    <cfRule type="duplicateValues" dxfId="23" priority="24"/>
  </conditionalFormatting>
  <conditionalFormatting sqref="D440:D446">
    <cfRule type="duplicateValues" dxfId="22" priority="23"/>
  </conditionalFormatting>
  <conditionalFormatting sqref="D440:D446">
    <cfRule type="duplicateValues" dxfId="21" priority="22"/>
  </conditionalFormatting>
  <conditionalFormatting sqref="C439">
    <cfRule type="duplicateValues" dxfId="20" priority="21"/>
  </conditionalFormatting>
  <conditionalFormatting sqref="D439">
    <cfRule type="duplicateValues" dxfId="19" priority="20"/>
  </conditionalFormatting>
  <conditionalFormatting sqref="D439">
    <cfRule type="duplicateValues" dxfId="18" priority="19"/>
  </conditionalFormatting>
  <conditionalFormatting sqref="C447:C454">
    <cfRule type="duplicateValues" dxfId="17" priority="18"/>
  </conditionalFormatting>
  <conditionalFormatting sqref="D447:D454">
    <cfRule type="duplicateValues" dxfId="16" priority="17"/>
  </conditionalFormatting>
  <conditionalFormatting sqref="D447:D454">
    <cfRule type="duplicateValues" dxfId="15" priority="16"/>
  </conditionalFormatting>
  <conditionalFormatting sqref="C456">
    <cfRule type="duplicateValues" dxfId="14" priority="15"/>
  </conditionalFormatting>
  <conditionalFormatting sqref="D456">
    <cfRule type="duplicateValues" dxfId="13" priority="14"/>
  </conditionalFormatting>
  <conditionalFormatting sqref="D456">
    <cfRule type="duplicateValues" dxfId="12" priority="13"/>
  </conditionalFormatting>
  <conditionalFormatting sqref="C455">
    <cfRule type="duplicateValues" dxfId="11" priority="12"/>
  </conditionalFormatting>
  <conditionalFormatting sqref="D455">
    <cfRule type="duplicateValues" dxfId="10" priority="11"/>
  </conditionalFormatting>
  <conditionalFormatting sqref="D455">
    <cfRule type="duplicateValues" dxfId="9" priority="10"/>
  </conditionalFormatting>
  <conditionalFormatting sqref="C457:C458">
    <cfRule type="duplicateValues" dxfId="8" priority="9"/>
  </conditionalFormatting>
  <conditionalFormatting sqref="D457:D458">
    <cfRule type="duplicateValues" dxfId="7" priority="8"/>
  </conditionalFormatting>
  <conditionalFormatting sqref="D457:D458">
    <cfRule type="duplicateValues" dxfId="6" priority="7"/>
  </conditionalFormatting>
  <conditionalFormatting sqref="C460:C465">
    <cfRule type="duplicateValues" dxfId="5" priority="6"/>
  </conditionalFormatting>
  <conditionalFormatting sqref="D460:D465">
    <cfRule type="duplicateValues" dxfId="4" priority="5"/>
  </conditionalFormatting>
  <conditionalFormatting sqref="D460:D465">
    <cfRule type="duplicateValues" dxfId="3" priority="4"/>
  </conditionalFormatting>
  <conditionalFormatting sqref="C459">
    <cfRule type="duplicateValues" dxfId="2" priority="3"/>
  </conditionalFormatting>
  <conditionalFormatting sqref="D459">
    <cfRule type="duplicateValues" dxfId="1" priority="2"/>
  </conditionalFormatting>
  <conditionalFormatting sqref="D459">
    <cfRule type="duplicateValues" dxfId="0" priority="1"/>
  </conditionalFormatting>
  <hyperlinks>
    <hyperlink ref="E2" r:id="rId1" xr:uid="{704FF871-FBB4-401B-BA4D-864B2DCA36E0}"/>
    <hyperlink ref="E3" r:id="rId2" xr:uid="{B05F2FF7-A379-4166-92D3-4935CEF9D696}"/>
    <hyperlink ref="E4" r:id="rId3" xr:uid="{6DAB065C-0AEA-4E1E-82A7-D5A14FF1E815}"/>
    <hyperlink ref="E5" r:id="rId4" xr:uid="{81C3731C-9570-4A27-9BBA-F2F709D53628}"/>
    <hyperlink ref="E6" r:id="rId5" xr:uid="{603D4288-F58C-4E7F-AB41-D6BCF2510AE1}"/>
    <hyperlink ref="E7" r:id="rId6" xr:uid="{A2847EA6-0CFD-4DC4-B3BF-14941C85E534}"/>
    <hyperlink ref="E8" r:id="rId7" xr:uid="{4D102F38-B900-4A57-935C-CE2C3905BCD7}"/>
    <hyperlink ref="E9" r:id="rId8" xr:uid="{9DE60388-2707-40E5-9AE6-A47D22FEECEA}"/>
    <hyperlink ref="E10" r:id="rId9" xr:uid="{A34A36B4-A108-4C29-8146-CA6BFCEEDEC7}"/>
    <hyperlink ref="E11" r:id="rId10" xr:uid="{4AFECFE4-BA7B-49F5-A74C-E33971F45FE9}"/>
    <hyperlink ref="E12" r:id="rId11" xr:uid="{B9EF6FC9-ACC1-4444-A8BE-697D6888D12F}"/>
    <hyperlink ref="E13" r:id="rId12" xr:uid="{73EA4A63-E999-4FEC-B3DC-3984914A4535}"/>
    <hyperlink ref="E14" r:id="rId13" xr:uid="{04B54799-574F-4190-AFAE-EEDFE96E3B2D}"/>
    <hyperlink ref="E15" r:id="rId14" xr:uid="{A19D7180-B706-44FD-AFEC-78A89CAD7EEB}"/>
    <hyperlink ref="E16" r:id="rId15" xr:uid="{E9C75624-9F22-4B4D-BDA2-2ACE7DBBA653}"/>
    <hyperlink ref="E17" r:id="rId16" xr:uid="{E4526B8B-E3CF-4892-9FA9-31898B8B295B}"/>
    <hyperlink ref="E18" r:id="rId17" xr:uid="{D19AA15F-A4B9-424B-B90B-EC257659706F}"/>
    <hyperlink ref="E19" r:id="rId18" xr:uid="{7C6C1DA0-AC76-4E0D-B0C0-D8FD5D1C3C4F}"/>
    <hyperlink ref="E20" r:id="rId19" xr:uid="{72B8CD2E-6593-4422-AE9E-62CBF38181C0}"/>
    <hyperlink ref="E21" r:id="rId20" xr:uid="{303B2C36-00D4-4890-B5F5-03EFF0A91964}"/>
    <hyperlink ref="E28" r:id="rId21" xr:uid="{1477297D-3F2C-4107-869E-56EAC50113DE}"/>
    <hyperlink ref="E22" r:id="rId22" xr:uid="{56E23861-4C79-40B2-AEFB-C4B4391188E7}"/>
    <hyperlink ref="E23" r:id="rId23" xr:uid="{2ABCB470-20FD-424D-88BA-2CCE8D015B55}"/>
    <hyperlink ref="E24" r:id="rId24" xr:uid="{7BAC497B-B806-4CEF-82B5-700CFF4CB86F}"/>
    <hyperlink ref="E25" r:id="rId25" xr:uid="{829623E8-09A7-4C0F-BD95-F210941A0124}"/>
    <hyperlink ref="E26" r:id="rId26" xr:uid="{F73EBB51-6875-4510-8EC9-3067539D43C1}"/>
    <hyperlink ref="E27" r:id="rId27" xr:uid="{53E2E6C1-C7BD-4767-8453-8A6408BA91E8}"/>
    <hyperlink ref="E29" r:id="rId28" xr:uid="{031DE3EF-561F-44AC-A269-FD9E4303D27E}"/>
    <hyperlink ref="E30" r:id="rId29" xr:uid="{B915CF4D-C990-44FF-9A5D-81CFC1EFFD62}"/>
    <hyperlink ref="E31" r:id="rId30" xr:uid="{DFE4C7D4-906D-47F1-8F93-0E0A64F2F803}"/>
    <hyperlink ref="E32" r:id="rId31" xr:uid="{B4852C34-0E19-4EF0-9EA4-DA8F05A1758A}"/>
    <hyperlink ref="E33" r:id="rId32" xr:uid="{4C7D736F-E713-4A3D-9230-EB7B2F217922}"/>
    <hyperlink ref="E34" r:id="rId33" xr:uid="{CCC77532-F235-4CB2-8312-D22D14039E46}"/>
    <hyperlink ref="E35" r:id="rId34" xr:uid="{D39DC7A7-A69F-4305-89D9-51F594819E41}"/>
    <hyperlink ref="E37" r:id="rId35" display="https://www.facebook.com/daniela.camaiora" xr:uid="{10F4E7E0-6615-4621-856E-83AAC61D8608}"/>
    <hyperlink ref="E38" r:id="rId36" xr:uid="{3A740B64-EB12-4FA3-B380-91428285D940}"/>
    <hyperlink ref="E36" r:id="rId37" xr:uid="{235BE907-0BEF-4629-B17C-EB44E148FC18}"/>
    <hyperlink ref="E39" r:id="rId38" xr:uid="{D32FB3AD-8062-405F-B751-FD6D30270FD6}"/>
    <hyperlink ref="E44" r:id="rId39" xr:uid="{2E6B3949-5818-4D12-84EC-C09F3672C9BE}"/>
    <hyperlink ref="E41" r:id="rId40" xr:uid="{A8D7C0FB-53C6-407F-B19E-CE66F4D6EF55}"/>
    <hyperlink ref="E45" r:id="rId41" xr:uid="{96311812-45BF-4025-BCE1-263CCBF8721E}"/>
    <hyperlink ref="E43" r:id="rId42" xr:uid="{2C86FA1A-7A6A-4A93-97A7-60816E0B73FC}"/>
    <hyperlink ref="E40" r:id="rId43" xr:uid="{9FB34D3F-142E-4292-B864-0D7E63DA9985}"/>
    <hyperlink ref="E42" r:id="rId44" xr:uid="{4E0E881F-D8F2-4145-9070-A9AAB54DBD91}"/>
    <hyperlink ref="E46" r:id="rId45" xr:uid="{788B7F8A-B6D6-4FE6-8DFF-35B3DCE79FAD}"/>
    <hyperlink ref="E47" r:id="rId46" xr:uid="{042A4316-132F-4CAC-8DC2-C9BA4B8D0CD3}"/>
    <hyperlink ref="E48" r:id="rId47" xr:uid="{BFDF0012-AE31-40BC-8CE7-4CAC154C6F9D}"/>
    <hyperlink ref="E49" r:id="rId48" xr:uid="{1D29EDBC-FA60-4E58-B76B-B9361720F36F}"/>
    <hyperlink ref="E50" r:id="rId49" xr:uid="{077EAA34-89E3-4CDA-B28E-4318E9BABB81}"/>
    <hyperlink ref="E51" r:id="rId50" xr:uid="{06E966CC-DA07-4662-ABB8-67944CA15419}"/>
    <hyperlink ref="E52" r:id="rId51" xr:uid="{84EA8783-EDD4-430F-ABDA-7E5EC7AA6725}"/>
    <hyperlink ref="E53" r:id="rId52" xr:uid="{1C82ADB2-37D7-4B95-851E-D082A698A213}"/>
    <hyperlink ref="E54" r:id="rId53" xr:uid="{673FEB66-7EB2-4194-BBEE-9AE0F312E81B}"/>
    <hyperlink ref="E55" r:id="rId54" xr:uid="{EEC57A6F-418C-4294-94A4-B441597A9B02}"/>
    <hyperlink ref="E56" r:id="rId55" xr:uid="{DB5873B0-C627-45EE-87E7-0BB26046D162}"/>
    <hyperlink ref="E57" r:id="rId56" xr:uid="{C6E04305-DC75-4E94-B8A0-37866543C05A}"/>
    <hyperlink ref="E58" r:id="rId57" xr:uid="{455BBA10-2DBD-416F-9A57-6381E785DDC2}"/>
    <hyperlink ref="E59" r:id="rId58" xr:uid="{8C35CD73-17AB-4F56-B2BE-4946E660C57D}"/>
    <hyperlink ref="E65" r:id="rId59" xr:uid="{21343331-9474-4F6E-A635-6E3194BA6342}"/>
    <hyperlink ref="E64" r:id="rId60" xr:uid="{0C1BB947-1089-4F87-AF93-FD804D4CC6A7}"/>
    <hyperlink ref="E69" r:id="rId61" xr:uid="{63C33B3F-529B-43C4-B837-68CD7DAB82F9}"/>
    <hyperlink ref="E70" r:id="rId62" xr:uid="{DDEB0F68-41B3-4C3A-8F32-BFA805A1FBEB}"/>
    <hyperlink ref="E63" r:id="rId63" xr:uid="{6CD20104-4593-4F9D-BE20-7B58AD25CE8B}"/>
    <hyperlink ref="E71" r:id="rId64" xr:uid="{BA66DD48-04B6-458F-9804-92B3DB99EECE}"/>
    <hyperlink ref="E66" r:id="rId65" xr:uid="{5C97581C-C356-40F2-A4B4-435B9FFEA45A}"/>
    <hyperlink ref="E72" r:id="rId66" xr:uid="{9DEC3C4A-8C4E-496E-B794-AD461BD0F105}"/>
    <hyperlink ref="E67" r:id="rId67" xr:uid="{1072BB68-EF12-45E4-A2D2-45C186627C40}"/>
    <hyperlink ref="E74" r:id="rId68" xr:uid="{9E825E79-2EAC-4B70-9A9D-FF0BA0B72974}"/>
    <hyperlink ref="E68" r:id="rId69" xr:uid="{073F986F-E576-48B2-85A3-072756D61A8D}"/>
    <hyperlink ref="E73" r:id="rId70" xr:uid="{42B7F810-3EDC-4E84-878D-D1CCDE0A1BB3}"/>
    <hyperlink ref="E61" r:id="rId71" xr:uid="{85B83F46-439E-413E-97FB-D5FD003099BF}"/>
    <hyperlink ref="E62" r:id="rId72" xr:uid="{568B7A13-A5CB-4FF0-BA51-E6ED2997904B}"/>
    <hyperlink ref="E75" r:id="rId73" xr:uid="{B8A9243C-E073-41E1-8A27-81C888E523CD}"/>
    <hyperlink ref="E60" r:id="rId74" xr:uid="{DAA4455F-4860-4E28-BD56-A36BBD19F36F}"/>
    <hyperlink ref="E78" r:id="rId75" xr:uid="{28D23E2E-B5C4-40EA-ABD4-418645FF2F02}"/>
    <hyperlink ref="E77" r:id="rId76" xr:uid="{F7BF2169-C7C1-4FD7-A56E-980EC4CC7E82}"/>
    <hyperlink ref="E76" r:id="rId77" xr:uid="{217A19A6-E297-4584-8ACC-91346EA660F4}"/>
    <hyperlink ref="E79" r:id="rId78" xr:uid="{AE04892A-96BC-41AD-8E24-BCAECBD3145C}"/>
    <hyperlink ref="E82" r:id="rId79" xr:uid="{43EFC7E9-EC7C-47C5-B511-DA7A61518436}"/>
    <hyperlink ref="E80" r:id="rId80" xr:uid="{D91B025D-C362-42B4-B70E-AA744AE77AD7}"/>
    <hyperlink ref="E85" r:id="rId81" xr:uid="{40EBC917-BA3E-49CA-90E3-1241DB377837}"/>
    <hyperlink ref="E83" r:id="rId82" xr:uid="{789910BF-1075-4FCD-ACF1-FCF9DD13DF30}"/>
    <hyperlink ref="E84" r:id="rId83" xr:uid="{50AFC071-CDD7-4814-813B-8607FE73CFB6}"/>
    <hyperlink ref="E86" r:id="rId84" xr:uid="{B7875E5B-D8B6-4182-91C2-1BCB7201F4A2}"/>
    <hyperlink ref="E81" r:id="rId85" xr:uid="{441EEC9D-F1A2-4022-964B-B7A81F30326E}"/>
    <hyperlink ref="E87" r:id="rId86" xr:uid="{0E7F7B07-F123-4D6C-AD66-21B3025C3199}"/>
    <hyperlink ref="E90" r:id="rId87" xr:uid="{5FA591C6-3F75-4838-8646-5B27EAC15857}"/>
    <hyperlink ref="E89" r:id="rId88" xr:uid="{675983DA-5836-4CF8-ABED-38330EDDFF1A}"/>
    <hyperlink ref="E88" r:id="rId89" xr:uid="{9FFFA1D7-4109-4983-A649-E258D9006A05}"/>
    <hyperlink ref="E91" r:id="rId90" xr:uid="{75F02561-DA10-4CAB-B127-99736FDB15C6}"/>
    <hyperlink ref="E92" r:id="rId91" xr:uid="{F9879B78-9194-4B13-BBAF-BC631CA07A7F}"/>
    <hyperlink ref="E93" r:id="rId92" xr:uid="{D90A3E71-EF38-476B-8312-2F840FE90AE7}"/>
    <hyperlink ref="E94" r:id="rId93" xr:uid="{7F1BD449-F1BF-4E8E-B306-F079967DB679}"/>
    <hyperlink ref="E96" r:id="rId94" xr:uid="{FFA050E2-E832-45F7-8476-1A7B9B77C6D1}"/>
    <hyperlink ref="E95" r:id="rId95" xr:uid="{37A87E44-83EB-4B9E-BFD2-7F5F2CCF4D2D}"/>
    <hyperlink ref="E97" r:id="rId96" xr:uid="{C5E63A3B-5F06-4836-86F1-6114DADBD2AF}"/>
    <hyperlink ref="E98" r:id="rId97" xr:uid="{611E5F34-8FF9-4628-8CC8-B9273262BE6C}"/>
    <hyperlink ref="E99" r:id="rId98" xr:uid="{8EA87DE5-F91F-4019-A874-8AC52BBAEEC9}"/>
    <hyperlink ref="E100" r:id="rId99" xr:uid="{35CB365D-CDAA-4DFC-BBEC-5897E0C967BC}"/>
    <hyperlink ref="E101" r:id="rId100" xr:uid="{75C51775-A7F7-47B4-A919-E42196FAB082}"/>
    <hyperlink ref="E102" r:id="rId101" xr:uid="{5F0C2310-2B61-41C5-8814-C5A713905623}"/>
    <hyperlink ref="E103" r:id="rId102" xr:uid="{B1546EF6-13D1-41B9-B14E-1F0EA571A2FB}"/>
    <hyperlink ref="E104" r:id="rId103" xr:uid="{C92B1675-A5FE-4740-96C8-787937D38713}"/>
    <hyperlink ref="E105" r:id="rId104" xr:uid="{51FB078E-766F-4CAA-8F0D-02D7428D2091}"/>
    <hyperlink ref="E106" r:id="rId105" xr:uid="{2D740CB5-D08A-4B64-A846-64C5B5A50315}"/>
    <hyperlink ref="E107" r:id="rId106" xr:uid="{453045E5-5090-4A7B-A808-C914A538C03E}"/>
    <hyperlink ref="E108" r:id="rId107" xr:uid="{5AC7A6BA-8D40-4590-86F0-6121DFC8645E}"/>
    <hyperlink ref="E109" r:id="rId108" xr:uid="{64564661-D8F4-45DC-A5B0-D5C09FB72CCF}"/>
    <hyperlink ref="E110" r:id="rId109" xr:uid="{EE54DF7F-D089-4FB2-AC51-EAAC69CCE4B1}"/>
    <hyperlink ref="E111" r:id="rId110" xr:uid="{818F2DCD-A341-40AA-9BF9-11958966D209}"/>
    <hyperlink ref="E112" r:id="rId111" xr:uid="{0CCE1FA0-78CA-4736-8C99-FF57BA195ED1}"/>
    <hyperlink ref="E113" r:id="rId112" xr:uid="{B4D6E6A4-CE3A-44CD-B4C1-B6C1972523D1}"/>
    <hyperlink ref="E114" r:id="rId113" xr:uid="{C2E3591B-0E83-4E6D-B4A5-783CB8AF3131}"/>
    <hyperlink ref="E115" r:id="rId114" xr:uid="{91415CA9-A9CA-45E7-9E93-160B8F9B9A64}"/>
    <hyperlink ref="E116" r:id="rId115" xr:uid="{12E6FB59-E12E-4C98-ABFB-93FE97CFB107}"/>
    <hyperlink ref="E117" r:id="rId116" xr:uid="{68166D8C-0506-4EF1-9236-3AF9DCA7FF2D}"/>
    <hyperlink ref="E118" r:id="rId117" xr:uid="{25CE0AF7-13BF-4D25-82BD-A9A433FB4F20}"/>
    <hyperlink ref="E119" r:id="rId118" xr:uid="{3EE68E83-54F9-421B-BE04-071E3DD396BE}"/>
    <hyperlink ref="E120" r:id="rId119" xr:uid="{AB8FDF19-9898-4A28-ADAB-227B68953262}"/>
    <hyperlink ref="E121" r:id="rId120" xr:uid="{D4D400FF-8361-4D37-9841-3BC80F9FF4D8}"/>
    <hyperlink ref="E122" r:id="rId121" xr:uid="{B0CDE37B-BC9A-4FF9-AADB-5ED91EECFDA0}"/>
    <hyperlink ref="E123" r:id="rId122" xr:uid="{6DB50E14-71C0-4EDB-A05C-1A2CC5D5C513}"/>
    <hyperlink ref="E124" r:id="rId123" xr:uid="{1D480367-3EAD-490B-974E-1C6E4C1C3537}"/>
    <hyperlink ref="E125" r:id="rId124" xr:uid="{533DE472-6AC1-4124-82CD-8B572D00C20E}"/>
    <hyperlink ref="E126" r:id="rId125" xr:uid="{388F8BBC-EA82-4294-B629-FDE1EBFD1BE1}"/>
    <hyperlink ref="E127" r:id="rId126" xr:uid="{8A4F32B1-56F3-4A29-93F4-4989234AAB78}"/>
    <hyperlink ref="E128" r:id="rId127" xr:uid="{0FCE4CC7-7B77-4EFE-8FA6-E87083566D09}"/>
    <hyperlink ref="E129" r:id="rId128" xr:uid="{1FD1DD65-B7FE-4686-A967-396A98DD9B69}"/>
    <hyperlink ref="E133" r:id="rId129" xr:uid="{E1DEA2AB-3C79-49E3-9432-E9A218FAF541}"/>
    <hyperlink ref="E132" r:id="rId130" xr:uid="{FFEB32D0-A09B-4A07-946E-F166D095B5C7}"/>
    <hyperlink ref="E131" r:id="rId131" xr:uid="{61BA0C46-56C9-4AC2-BECC-A03E4485A6B1}"/>
    <hyperlink ref="E130" r:id="rId132" xr:uid="{740A9E90-21A1-4726-99A2-B565FB33335C}"/>
    <hyperlink ref="E134" r:id="rId133" xr:uid="{1EAFAE48-EB94-4704-ACF6-FF05B64703E4}"/>
    <hyperlink ref="E135" r:id="rId134" xr:uid="{6023F873-B193-429A-ADA9-8E0C49DDE032}"/>
    <hyperlink ref="E136" r:id="rId135" xr:uid="{E535577B-EBCC-4F2D-8D30-853D6F754B24}"/>
    <hyperlink ref="E137" r:id="rId136" xr:uid="{9C7C4756-DD6C-4A80-81D5-F61518EA0414}"/>
    <hyperlink ref="E138" r:id="rId137" xr:uid="{0963A776-61AF-4794-9A97-D041897D64C1}"/>
    <hyperlink ref="E139" r:id="rId138" xr:uid="{98C00996-4B77-43F6-94E2-0F8F44850778}"/>
    <hyperlink ref="E140" r:id="rId139" xr:uid="{89C83E16-78BB-47A3-83DB-7B9C64D8E4F7}"/>
    <hyperlink ref="E141" r:id="rId140" xr:uid="{DEC22DA3-8EB2-4CE4-95F4-7FD18244638B}"/>
    <hyperlink ref="E142" r:id="rId141" xr:uid="{5E456999-EA3F-4DBC-B2B3-4F307E6E9EA7}"/>
    <hyperlink ref="E143" r:id="rId142" xr:uid="{B4B57280-7E41-4C9A-ADA8-57B1628F0A83}"/>
    <hyperlink ref="E144" r:id="rId143" xr:uid="{62C2F4E5-C9D8-4BA2-829F-F11E9F6300BA}"/>
    <hyperlink ref="E145" r:id="rId144" xr:uid="{7C8ACF07-606D-4429-8311-3F1A7F32CAE5}"/>
    <hyperlink ref="E146" r:id="rId145" xr:uid="{4A8007A0-6CED-4E19-8CDB-AAA68F9BBA85}"/>
    <hyperlink ref="E147" r:id="rId146" xr:uid="{9A237E7D-94FC-4E00-98B3-1B31149D2114}"/>
    <hyperlink ref="E148" r:id="rId147" xr:uid="{30EA8378-8961-4BC9-B4FB-D37ED506A94F}"/>
    <hyperlink ref="E149" r:id="rId148" xr:uid="{F7CBEBD7-230D-4B22-8E2F-63D671F21EF1}"/>
    <hyperlink ref="E150" r:id="rId149" xr:uid="{D006D455-91B1-4DF6-A3D0-948532159C47}"/>
    <hyperlink ref="E151" r:id="rId150" xr:uid="{25930E25-7898-4D5D-A4C9-40769418BFCB}"/>
    <hyperlink ref="E152" r:id="rId151" xr:uid="{97720D54-25CB-4AB0-962F-80BF8FE0796B}"/>
    <hyperlink ref="E153" r:id="rId152" xr:uid="{66ED510D-EEE7-469C-B4C8-DB9BD8AEE871}"/>
    <hyperlink ref="E154" r:id="rId153" xr:uid="{D074077F-8492-4710-ACE8-D36A1D4E11F2}"/>
    <hyperlink ref="E155" r:id="rId154" xr:uid="{F00CC821-CDEB-43F7-9AE7-0E69FD4F28F6}"/>
    <hyperlink ref="E156" r:id="rId155" xr:uid="{2B29EC7A-DE63-4779-B14E-226731628099}"/>
    <hyperlink ref="E157" r:id="rId156" xr:uid="{8D13041F-0DE6-4494-8EC4-906E907BA56D}"/>
    <hyperlink ref="E158" r:id="rId157" xr:uid="{1C02FC83-0DCC-4741-902F-5B01F36EDCBC}"/>
    <hyperlink ref="E159" r:id="rId158" xr:uid="{6458CD9A-37B6-4629-A7E7-B21FDB110650}"/>
    <hyperlink ref="E160" r:id="rId159" xr:uid="{88226DE6-69A0-4902-AF52-A924A9EC5EA4}"/>
    <hyperlink ref="E161" r:id="rId160" xr:uid="{27838BA7-268C-4EAA-92F1-F3B3AF5C51DA}"/>
    <hyperlink ref="E162" r:id="rId161" xr:uid="{9517B1CF-DC5B-4AE8-929D-4D4D26931084}"/>
    <hyperlink ref="E163" r:id="rId162" xr:uid="{81324D87-DA2B-465F-B085-9DB12F30D955}"/>
    <hyperlink ref="E164" r:id="rId163" xr:uid="{9E4EC8C7-1242-4E0A-AD2C-0FDB47034CE9}"/>
    <hyperlink ref="E165" r:id="rId164" xr:uid="{69A17509-CBDA-4479-A50B-0194FB3DE744}"/>
    <hyperlink ref="E166" r:id="rId165" xr:uid="{52EE1622-7B21-45A5-B94C-C1C1B9C1D12D}"/>
    <hyperlink ref="E167" r:id="rId166" xr:uid="{D6797D9F-9ECA-4F4B-8139-CC472F0FBDEC}"/>
    <hyperlink ref="E168" r:id="rId167" xr:uid="{71A47F56-FA41-4AE9-BD33-593F5BCA28DD}"/>
    <hyperlink ref="E169" r:id="rId168" xr:uid="{16D0BCD4-3283-48CA-BC95-BAB85977283B}"/>
    <hyperlink ref="E170" r:id="rId169" xr:uid="{6F6C9BC0-2D43-4378-98DA-37FDF9631896}"/>
    <hyperlink ref="E171" r:id="rId170" xr:uid="{5843B67B-B06A-465B-A242-68CAB189863F}"/>
    <hyperlink ref="E172" r:id="rId171" xr:uid="{47A9DB1A-F473-4570-85C1-F0E2776EB8A2}"/>
    <hyperlink ref="E173" r:id="rId172" xr:uid="{16041653-2671-44CF-919D-8F534752B940}"/>
    <hyperlink ref="E174" r:id="rId173" xr:uid="{2DF8DC9F-C585-4720-B19C-28F42693CFB8}"/>
    <hyperlink ref="E175" r:id="rId174" xr:uid="{90D5D7CB-A7C7-4AFF-8981-2B36C15B9476}"/>
    <hyperlink ref="E176" r:id="rId175" xr:uid="{78664539-5B04-4618-AB2D-5FD36CB80418}"/>
    <hyperlink ref="E177" r:id="rId176" xr:uid="{059FD145-118C-4E81-8B44-E102EB2CE432}"/>
    <hyperlink ref="E178" r:id="rId177" xr:uid="{AFB45104-A881-4787-B946-8E17C94DAF59}"/>
    <hyperlink ref="E179" r:id="rId178" xr:uid="{52063353-3D54-45CA-AE72-FB794CF5789C}"/>
    <hyperlink ref="E180" r:id="rId179" xr:uid="{B389B27B-D9CB-43CD-A568-09D39CF98EB7}"/>
    <hyperlink ref="E181" r:id="rId180" xr:uid="{85599706-0623-448C-B87D-56DD031BAFD6}"/>
    <hyperlink ref="E182" r:id="rId181" xr:uid="{1624EAA5-9260-41DC-8086-9558E3887226}"/>
    <hyperlink ref="E183" r:id="rId182" xr:uid="{F270D271-A354-4223-80D4-0576D6F63766}"/>
    <hyperlink ref="E184" r:id="rId183" xr:uid="{D72DFD62-BBD2-4A17-A00B-2C08743EEDE8}"/>
    <hyperlink ref="E185" r:id="rId184" xr:uid="{B9B11C76-87E2-4482-B54A-36EC047DD148}"/>
    <hyperlink ref="E186" r:id="rId185" xr:uid="{45F41704-20F1-4971-8374-69DC6C8BD413}"/>
    <hyperlink ref="E187" r:id="rId186" xr:uid="{79145C56-E86F-499E-AC0B-9BFE357E1A72}"/>
    <hyperlink ref="E188" r:id="rId187" xr:uid="{FC45C786-2DFE-4B39-B37B-5F47D11FF1DC}"/>
    <hyperlink ref="E189" r:id="rId188" xr:uid="{AF51AD5B-863E-4984-8E00-73156018C8E8}"/>
    <hyperlink ref="E190" r:id="rId189" xr:uid="{B898FBFB-2F6E-46BF-B634-FE77D53BB52C}"/>
    <hyperlink ref="E191" r:id="rId190" xr:uid="{BD6148AB-65F2-41B8-A973-BE7BE274ECCD}"/>
    <hyperlink ref="E192" r:id="rId191" xr:uid="{BA935B88-6201-4CFE-A9B6-64B6D74E3124}"/>
    <hyperlink ref="E193" r:id="rId192" xr:uid="{D72B4E0F-9F79-4487-9827-69FEF766B8F8}"/>
    <hyperlink ref="E194" r:id="rId193" xr:uid="{1D009CC2-3242-4B6E-9D39-1AA417999BD3}"/>
    <hyperlink ref="E195" r:id="rId194" xr:uid="{075342EE-94BA-49D9-98C6-CAEFBFA2B3E3}"/>
    <hyperlink ref="E196" r:id="rId195" xr:uid="{1C694BA1-8D40-4027-8DF9-DA135620B14C}"/>
    <hyperlink ref="E197" r:id="rId196" xr:uid="{4F8923C2-4B09-4401-90FD-CDE11054FA9F}"/>
    <hyperlink ref="E198" r:id="rId197" xr:uid="{E079CDFD-621A-4615-B21D-CC8D38903902}"/>
    <hyperlink ref="E199" r:id="rId198" xr:uid="{0B9421A8-44B3-497F-A8BC-815BEBC3602F}"/>
    <hyperlink ref="E213" r:id="rId199" xr:uid="{72D1A2ED-34BE-489B-84A7-92A28747B765}"/>
    <hyperlink ref="E214" r:id="rId200" xr:uid="{762A70FB-7DBC-4D6C-9557-18A52B27F4FA}"/>
    <hyperlink ref="E215" r:id="rId201" xr:uid="{3C53251B-6C14-4031-A69A-F2038B46C34F}"/>
    <hyperlink ref="E216" r:id="rId202" xr:uid="{D21FBB49-6FA8-4521-A1EA-B427D1B0BCB6}"/>
    <hyperlink ref="E217" r:id="rId203" xr:uid="{60A5FFEA-2ABF-4B57-B85B-D72C370AF627}"/>
    <hyperlink ref="E218" r:id="rId204" xr:uid="{6BA71BEA-656B-40D2-BD7B-76564BD62B06}"/>
    <hyperlink ref="E219" r:id="rId205" xr:uid="{E45043D4-A5F7-461F-A98C-64BFF05C238F}"/>
    <hyperlink ref="E220" r:id="rId206" xr:uid="{A5BE62C9-DDAE-42C4-9BC5-0D3CD780B0E6}"/>
    <hyperlink ref="E221" r:id="rId207" xr:uid="{8F8A811C-3958-4190-B421-2DD48C03515B}"/>
    <hyperlink ref="E222" r:id="rId208" xr:uid="{445D72B6-D25F-46B4-BB55-56DA461B574E}"/>
    <hyperlink ref="E223" r:id="rId209" xr:uid="{0C7F1C42-E324-45E2-B6E9-61FF71312817}"/>
    <hyperlink ref="E224" r:id="rId210" xr:uid="{F3A26A0F-9FBF-49CA-85A0-B6A2EBD293C5}"/>
    <hyperlink ref="E225" r:id="rId211" xr:uid="{C1659B39-EF24-4A76-B2AC-DE03089F097F}"/>
    <hyperlink ref="E226" r:id="rId212" xr:uid="{CAFCC388-D5F5-4DC1-969E-AAB20720F41D}"/>
    <hyperlink ref="E227" r:id="rId213" xr:uid="{2A7CC8C2-D93E-4005-A80E-89DCEBDCD887}"/>
    <hyperlink ref="E228" r:id="rId214" xr:uid="{9B271CA1-DDC9-47EE-86A3-B06CBB2C3B7D}"/>
    <hyperlink ref="E229" r:id="rId215" xr:uid="{382724FE-8764-45BA-8EC7-20D632C80698}"/>
    <hyperlink ref="E230" r:id="rId216" xr:uid="{D2B26479-B286-46CD-9235-9BA172A73912}"/>
    <hyperlink ref="E231" r:id="rId217" xr:uid="{941C0155-39B3-4322-9AC4-C5A85BB7C131}"/>
    <hyperlink ref="E232" r:id="rId218" xr:uid="{933E305E-636F-43CC-906E-82528D46E93A}"/>
    <hyperlink ref="E233" r:id="rId219" xr:uid="{36AC2159-EEB5-4EF9-87FF-BE9F8012617F}"/>
    <hyperlink ref="E234" r:id="rId220" xr:uid="{242C69DF-7735-483A-9BF3-25BAF91D26B4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Arauco, Ivan</dc:creator>
  <cp:lastModifiedBy>Inteligo</cp:lastModifiedBy>
  <dcterms:created xsi:type="dcterms:W3CDTF">2020-05-19T14:02:30Z</dcterms:created>
  <dcterms:modified xsi:type="dcterms:W3CDTF">2021-04-19T17:48:30Z</dcterms:modified>
</cp:coreProperties>
</file>