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xr:revisionPtr revIDLastSave="0" documentId="8_{FEDE2677-65B4-4B9B-9EE4-EB3F2D9FC341}" xr6:coauthVersionLast="46" xr6:coauthVersionMax="46" xr10:uidLastSave="{00000000-0000-0000-0000-000000000000}"/>
  <bookViews>
    <workbookView xWindow="-110" yWindow="-110" windowWidth="19420" windowHeight="10420" xr2:uid="{DAD01ABA-BF9A-4967-A6AC-4A680FC753FE}"/>
  </bookViews>
  <sheets>
    <sheet name="P &amp; L" sheetId="1" r:id="rId1"/>
    <sheet name="Fee Income" sheetId="2" r:id="rId2"/>
  </sheets>
  <definedNames>
    <definedName name="_xlnm.Print_Area" localSheetId="0">'P &amp; L'!$A$1:$Y$62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3" i="2" l="1"/>
  <c r="O43" i="2"/>
  <c r="N43" i="2"/>
  <c r="M43" i="2"/>
  <c r="L43" i="2"/>
  <c r="K43" i="2"/>
  <c r="J43" i="2"/>
  <c r="I43" i="2"/>
  <c r="H43" i="2"/>
  <c r="G43" i="2"/>
  <c r="F43" i="2"/>
  <c r="E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3" i="2" s="1"/>
  <c r="J60" i="1"/>
  <c r="L60" i="1" s="1"/>
  <c r="N60" i="1" s="1"/>
  <c r="P60" i="1" s="1"/>
  <c r="R60" i="1" s="1"/>
  <c r="T60" i="1" s="1"/>
  <c r="V60" i="1" s="1"/>
  <c r="X60" i="1" s="1"/>
  <c r="Z60" i="1" s="1"/>
  <c r="H60" i="1"/>
  <c r="F60" i="1"/>
  <c r="Y57" i="1"/>
  <c r="W57" i="1"/>
  <c r="U57" i="1"/>
  <c r="S57" i="1"/>
  <c r="Q57" i="1"/>
  <c r="O57" i="1"/>
  <c r="M57" i="1"/>
  <c r="K57" i="1"/>
  <c r="I57" i="1"/>
  <c r="G57" i="1"/>
  <c r="E57" i="1"/>
  <c r="D57" i="1"/>
  <c r="C57" i="1"/>
  <c r="P56" i="1"/>
  <c r="R56" i="1" s="1"/>
  <c r="T56" i="1" s="1"/>
  <c r="V56" i="1" s="1"/>
  <c r="X56" i="1" s="1"/>
  <c r="Z56" i="1" s="1"/>
  <c r="N56" i="1"/>
  <c r="L56" i="1"/>
  <c r="J56" i="1"/>
  <c r="H56" i="1"/>
  <c r="F56" i="1"/>
  <c r="F55" i="1"/>
  <c r="H55" i="1" s="1"/>
  <c r="J55" i="1" s="1"/>
  <c r="L55" i="1" s="1"/>
  <c r="N55" i="1" s="1"/>
  <c r="P55" i="1" s="1"/>
  <c r="R55" i="1" s="1"/>
  <c r="T55" i="1" s="1"/>
  <c r="V55" i="1" s="1"/>
  <c r="X55" i="1" s="1"/>
  <c r="Z55" i="1" s="1"/>
  <c r="L54" i="1"/>
  <c r="N54" i="1" s="1"/>
  <c r="P54" i="1" s="1"/>
  <c r="R54" i="1" s="1"/>
  <c r="T54" i="1" s="1"/>
  <c r="V54" i="1" s="1"/>
  <c r="X54" i="1" s="1"/>
  <c r="Z54" i="1" s="1"/>
  <c r="J54" i="1"/>
  <c r="H54" i="1"/>
  <c r="F54" i="1"/>
  <c r="R53" i="1"/>
  <c r="T53" i="1" s="1"/>
  <c r="V53" i="1" s="1"/>
  <c r="X53" i="1" s="1"/>
  <c r="Z53" i="1" s="1"/>
  <c r="P53" i="1"/>
  <c r="N53" i="1"/>
  <c r="L53" i="1"/>
  <c r="J53" i="1"/>
  <c r="H53" i="1"/>
  <c r="F53" i="1"/>
  <c r="H52" i="1"/>
  <c r="J52" i="1" s="1"/>
  <c r="L52" i="1" s="1"/>
  <c r="N52" i="1" s="1"/>
  <c r="P52" i="1" s="1"/>
  <c r="R52" i="1" s="1"/>
  <c r="T52" i="1" s="1"/>
  <c r="V52" i="1" s="1"/>
  <c r="X52" i="1" s="1"/>
  <c r="Z52" i="1" s="1"/>
  <c r="F52" i="1"/>
  <c r="N51" i="1"/>
  <c r="L51" i="1"/>
  <c r="L57" i="1" s="1"/>
  <c r="J51" i="1"/>
  <c r="J57" i="1" s="1"/>
  <c r="H51" i="1"/>
  <c r="H57" i="1" s="1"/>
  <c r="F51" i="1"/>
  <c r="F57" i="1" s="1"/>
  <c r="Y48" i="1"/>
  <c r="W48" i="1"/>
  <c r="U48" i="1"/>
  <c r="S48" i="1"/>
  <c r="Q48" i="1"/>
  <c r="O48" i="1"/>
  <c r="M48" i="1"/>
  <c r="K48" i="1"/>
  <c r="I48" i="1"/>
  <c r="G48" i="1"/>
  <c r="F48" i="1"/>
  <c r="E48" i="1"/>
  <c r="D48" i="1"/>
  <c r="C48" i="1"/>
  <c r="F47" i="1"/>
  <c r="H47" i="1" s="1"/>
  <c r="Y41" i="1"/>
  <c r="W41" i="1"/>
  <c r="U41" i="1"/>
  <c r="S41" i="1"/>
  <c r="Q41" i="1"/>
  <c r="O41" i="1"/>
  <c r="M41" i="1"/>
  <c r="G41" i="1"/>
  <c r="D41" i="1"/>
  <c r="C41" i="1"/>
  <c r="J40" i="1"/>
  <c r="L40" i="1" s="1"/>
  <c r="N40" i="1" s="1"/>
  <c r="P40" i="1" s="1"/>
  <c r="R40" i="1" s="1"/>
  <c r="T40" i="1" s="1"/>
  <c r="V40" i="1" s="1"/>
  <c r="X40" i="1" s="1"/>
  <c r="Z40" i="1" s="1"/>
  <c r="H40" i="1"/>
  <c r="F40" i="1"/>
  <c r="J39" i="1"/>
  <c r="L39" i="1" s="1"/>
  <c r="N39" i="1" s="1"/>
  <c r="P39" i="1" s="1"/>
  <c r="R39" i="1" s="1"/>
  <c r="T39" i="1" s="1"/>
  <c r="V39" i="1" s="1"/>
  <c r="X39" i="1" s="1"/>
  <c r="Z39" i="1" s="1"/>
  <c r="H39" i="1"/>
  <c r="F39" i="1"/>
  <c r="F38" i="1"/>
  <c r="H38" i="1" s="1"/>
  <c r="J38" i="1" s="1"/>
  <c r="L38" i="1" s="1"/>
  <c r="N38" i="1" s="1"/>
  <c r="P38" i="1" s="1"/>
  <c r="R38" i="1" s="1"/>
  <c r="T38" i="1" s="1"/>
  <c r="V38" i="1" s="1"/>
  <c r="X38" i="1" s="1"/>
  <c r="Z38" i="1" s="1"/>
  <c r="F37" i="1"/>
  <c r="H37" i="1" s="1"/>
  <c r="J37" i="1" s="1"/>
  <c r="L37" i="1" s="1"/>
  <c r="N37" i="1" s="1"/>
  <c r="P37" i="1" s="1"/>
  <c r="R37" i="1" s="1"/>
  <c r="T37" i="1" s="1"/>
  <c r="V37" i="1" s="1"/>
  <c r="X37" i="1" s="1"/>
  <c r="Z37" i="1" s="1"/>
  <c r="L36" i="1"/>
  <c r="N36" i="1" s="1"/>
  <c r="P36" i="1" s="1"/>
  <c r="R36" i="1" s="1"/>
  <c r="T36" i="1" s="1"/>
  <c r="V36" i="1" s="1"/>
  <c r="X36" i="1" s="1"/>
  <c r="Z36" i="1" s="1"/>
  <c r="J36" i="1"/>
  <c r="H36" i="1"/>
  <c r="F36" i="1"/>
  <c r="K35" i="1"/>
  <c r="K41" i="1" s="1"/>
  <c r="I35" i="1"/>
  <c r="I41" i="1" s="1"/>
  <c r="F35" i="1"/>
  <c r="H35" i="1" s="1"/>
  <c r="E35" i="1"/>
  <c r="E41" i="1" s="1"/>
  <c r="Y32" i="1"/>
  <c r="W32" i="1"/>
  <c r="U32" i="1"/>
  <c r="S32" i="1"/>
  <c r="Q32" i="1"/>
  <c r="O32" i="1"/>
  <c r="M32" i="1"/>
  <c r="K32" i="1"/>
  <c r="I32" i="1"/>
  <c r="G32" i="1"/>
  <c r="F32" i="1"/>
  <c r="E32" i="1"/>
  <c r="D32" i="1"/>
  <c r="C32" i="1"/>
  <c r="F31" i="1"/>
  <c r="H31" i="1" s="1"/>
  <c r="J31" i="1" s="1"/>
  <c r="L31" i="1" s="1"/>
  <c r="N31" i="1" s="1"/>
  <c r="P31" i="1" s="1"/>
  <c r="R31" i="1" s="1"/>
  <c r="T31" i="1" s="1"/>
  <c r="V31" i="1" s="1"/>
  <c r="X31" i="1" s="1"/>
  <c r="Z31" i="1" s="1"/>
  <c r="J30" i="1"/>
  <c r="L30" i="1" s="1"/>
  <c r="N30" i="1" s="1"/>
  <c r="P30" i="1" s="1"/>
  <c r="R30" i="1" s="1"/>
  <c r="T30" i="1" s="1"/>
  <c r="V30" i="1" s="1"/>
  <c r="X30" i="1" s="1"/>
  <c r="Z30" i="1" s="1"/>
  <c r="H30" i="1"/>
  <c r="F30" i="1"/>
  <c r="J29" i="1"/>
  <c r="L29" i="1" s="1"/>
  <c r="H29" i="1"/>
  <c r="H32" i="1" s="1"/>
  <c r="F29" i="1"/>
  <c r="Y24" i="1"/>
  <c r="W24" i="1"/>
  <c r="W26" i="1" s="1"/>
  <c r="W44" i="1" s="1"/>
  <c r="W62" i="1" s="1"/>
  <c r="U24" i="1"/>
  <c r="U26" i="1" s="1"/>
  <c r="U44" i="1" s="1"/>
  <c r="U62" i="1" s="1"/>
  <c r="S24" i="1"/>
  <c r="Q24" i="1"/>
  <c r="O24" i="1"/>
  <c r="O26" i="1" s="1"/>
  <c r="O44" i="1" s="1"/>
  <c r="O62" i="1" s="1"/>
  <c r="M24" i="1"/>
  <c r="M26" i="1" s="1"/>
  <c r="M44" i="1" s="1"/>
  <c r="M62" i="1" s="1"/>
  <c r="K24" i="1"/>
  <c r="I24" i="1"/>
  <c r="G24" i="1"/>
  <c r="G26" i="1" s="1"/>
  <c r="G44" i="1" s="1"/>
  <c r="G62" i="1" s="1"/>
  <c r="E24" i="1"/>
  <c r="E26" i="1" s="1"/>
  <c r="E44" i="1" s="1"/>
  <c r="E62" i="1" s="1"/>
  <c r="D24" i="1"/>
  <c r="C24" i="1"/>
  <c r="F23" i="1"/>
  <c r="H23" i="1" s="1"/>
  <c r="J23" i="1" s="1"/>
  <c r="L23" i="1" s="1"/>
  <c r="N23" i="1" s="1"/>
  <c r="P23" i="1" s="1"/>
  <c r="R23" i="1" s="1"/>
  <c r="T23" i="1" s="1"/>
  <c r="V23" i="1" s="1"/>
  <c r="X23" i="1" s="1"/>
  <c r="Z23" i="1" s="1"/>
  <c r="F22" i="1"/>
  <c r="H22" i="1" s="1"/>
  <c r="J22" i="1" s="1"/>
  <c r="L22" i="1" s="1"/>
  <c r="N22" i="1" s="1"/>
  <c r="P22" i="1" s="1"/>
  <c r="R22" i="1" s="1"/>
  <c r="T22" i="1" s="1"/>
  <c r="V22" i="1" s="1"/>
  <c r="X22" i="1" s="1"/>
  <c r="Z22" i="1" s="1"/>
  <c r="L21" i="1"/>
  <c r="N21" i="1" s="1"/>
  <c r="P21" i="1" s="1"/>
  <c r="R21" i="1" s="1"/>
  <c r="T21" i="1" s="1"/>
  <c r="V21" i="1" s="1"/>
  <c r="X21" i="1" s="1"/>
  <c r="Z21" i="1" s="1"/>
  <c r="J21" i="1"/>
  <c r="H21" i="1"/>
  <c r="F21" i="1"/>
  <c r="H20" i="1"/>
  <c r="F20" i="1"/>
  <c r="F24" i="1" s="1"/>
  <c r="Y17" i="1"/>
  <c r="Y26" i="1" s="1"/>
  <c r="Y44" i="1" s="1"/>
  <c r="Y62" i="1" s="1"/>
  <c r="W17" i="1"/>
  <c r="U17" i="1"/>
  <c r="S17" i="1"/>
  <c r="S26" i="1" s="1"/>
  <c r="S44" i="1" s="1"/>
  <c r="S62" i="1" s="1"/>
  <c r="Q17" i="1"/>
  <c r="Q26" i="1" s="1"/>
  <c r="Q44" i="1" s="1"/>
  <c r="Q62" i="1" s="1"/>
  <c r="O17" i="1"/>
  <c r="M17" i="1"/>
  <c r="K17" i="1"/>
  <c r="K26" i="1" s="1"/>
  <c r="K44" i="1" s="1"/>
  <c r="K62" i="1" s="1"/>
  <c r="I17" i="1"/>
  <c r="I26" i="1" s="1"/>
  <c r="I44" i="1" s="1"/>
  <c r="I62" i="1" s="1"/>
  <c r="G17" i="1"/>
  <c r="E17" i="1"/>
  <c r="D17" i="1"/>
  <c r="D26" i="1" s="1"/>
  <c r="D44" i="1" s="1"/>
  <c r="D62" i="1" s="1"/>
  <c r="C17" i="1"/>
  <c r="C26" i="1" s="1"/>
  <c r="C44" i="1" s="1"/>
  <c r="C62" i="1" s="1"/>
  <c r="H16" i="1"/>
  <c r="J16" i="1" s="1"/>
  <c r="L16" i="1" s="1"/>
  <c r="N16" i="1" s="1"/>
  <c r="P16" i="1" s="1"/>
  <c r="R16" i="1" s="1"/>
  <c r="T16" i="1" s="1"/>
  <c r="V16" i="1" s="1"/>
  <c r="X16" i="1" s="1"/>
  <c r="Z16" i="1" s="1"/>
  <c r="F16" i="1"/>
  <c r="F15" i="1"/>
  <c r="H15" i="1" s="1"/>
  <c r="J15" i="1" s="1"/>
  <c r="L15" i="1" s="1"/>
  <c r="N15" i="1" s="1"/>
  <c r="P15" i="1" s="1"/>
  <c r="R15" i="1" s="1"/>
  <c r="T15" i="1" s="1"/>
  <c r="V15" i="1" s="1"/>
  <c r="X15" i="1" s="1"/>
  <c r="Z15" i="1" s="1"/>
  <c r="H14" i="1"/>
  <c r="J14" i="1" s="1"/>
  <c r="L14" i="1" s="1"/>
  <c r="N14" i="1" s="1"/>
  <c r="P14" i="1" s="1"/>
  <c r="R14" i="1" s="1"/>
  <c r="T14" i="1" s="1"/>
  <c r="V14" i="1" s="1"/>
  <c r="X14" i="1" s="1"/>
  <c r="Z14" i="1" s="1"/>
  <c r="F14" i="1"/>
  <c r="J13" i="1"/>
  <c r="L13" i="1" s="1"/>
  <c r="N13" i="1" s="1"/>
  <c r="P13" i="1" s="1"/>
  <c r="R13" i="1" s="1"/>
  <c r="T13" i="1" s="1"/>
  <c r="V13" i="1" s="1"/>
  <c r="X13" i="1" s="1"/>
  <c r="Z13" i="1" s="1"/>
  <c r="H13" i="1"/>
  <c r="F13" i="1"/>
  <c r="F12" i="1"/>
  <c r="H12" i="1" s="1"/>
  <c r="J12" i="1" s="1"/>
  <c r="L12" i="1" s="1"/>
  <c r="N12" i="1" s="1"/>
  <c r="P12" i="1" s="1"/>
  <c r="R12" i="1" s="1"/>
  <c r="T12" i="1" s="1"/>
  <c r="V12" i="1" s="1"/>
  <c r="X12" i="1" s="1"/>
  <c r="Z12" i="1" s="1"/>
  <c r="F11" i="1"/>
  <c r="H11" i="1" s="1"/>
  <c r="J11" i="1" s="1"/>
  <c r="L11" i="1" s="1"/>
  <c r="L10" i="1"/>
  <c r="N10" i="1" s="1"/>
  <c r="J10" i="1"/>
  <c r="H10" i="1"/>
  <c r="H17" i="1" s="1"/>
  <c r="F10" i="1"/>
  <c r="F17" i="1" s="1"/>
  <c r="H41" i="1" l="1"/>
  <c r="J35" i="1"/>
  <c r="J47" i="1"/>
  <c r="H48" i="1"/>
  <c r="F26" i="1"/>
  <c r="F44" i="1" s="1"/>
  <c r="F62" i="1" s="1"/>
  <c r="J17" i="1"/>
  <c r="N29" i="1"/>
  <c r="L32" i="1"/>
  <c r="N57" i="1"/>
  <c r="L17" i="1"/>
  <c r="N11" i="1"/>
  <c r="P11" i="1" s="1"/>
  <c r="R11" i="1" s="1"/>
  <c r="T11" i="1" s="1"/>
  <c r="V11" i="1" s="1"/>
  <c r="X11" i="1" s="1"/>
  <c r="Z11" i="1" s="1"/>
  <c r="H24" i="1"/>
  <c r="H26" i="1" s="1"/>
  <c r="H44" i="1" s="1"/>
  <c r="H62" i="1" s="1"/>
  <c r="P10" i="1"/>
  <c r="N17" i="1"/>
  <c r="J20" i="1"/>
  <c r="P51" i="1"/>
  <c r="J32" i="1"/>
  <c r="F41" i="1"/>
  <c r="J24" i="1" l="1"/>
  <c r="L20" i="1"/>
  <c r="N32" i="1"/>
  <c r="P29" i="1"/>
  <c r="R10" i="1"/>
  <c r="P17" i="1"/>
  <c r="J26" i="1"/>
  <c r="J44" i="1" s="1"/>
  <c r="J62" i="1" s="1"/>
  <c r="L35" i="1"/>
  <c r="J41" i="1"/>
  <c r="L47" i="1"/>
  <c r="J48" i="1"/>
  <c r="P57" i="1"/>
  <c r="R51" i="1"/>
  <c r="R57" i="1" l="1"/>
  <c r="T51" i="1"/>
  <c r="R17" i="1"/>
  <c r="T10" i="1"/>
  <c r="P32" i="1"/>
  <c r="R29" i="1"/>
  <c r="L24" i="1"/>
  <c r="L26" i="1" s="1"/>
  <c r="L44" i="1" s="1"/>
  <c r="L62" i="1" s="1"/>
  <c r="N20" i="1"/>
  <c r="L48" i="1"/>
  <c r="N47" i="1"/>
  <c r="N35" i="1"/>
  <c r="L41" i="1"/>
  <c r="T17" i="1" l="1"/>
  <c r="V10" i="1"/>
  <c r="R32" i="1"/>
  <c r="T29" i="1"/>
  <c r="N41" i="1"/>
  <c r="P35" i="1"/>
  <c r="N48" i="1"/>
  <c r="P47" i="1"/>
  <c r="T57" i="1"/>
  <c r="V51" i="1"/>
  <c r="N24" i="1"/>
  <c r="N26" i="1" s="1"/>
  <c r="P20" i="1"/>
  <c r="P41" i="1" l="1"/>
  <c r="R35" i="1"/>
  <c r="X51" i="1"/>
  <c r="V57" i="1"/>
  <c r="N44" i="1"/>
  <c r="N62" i="1" s="1"/>
  <c r="X10" i="1"/>
  <c r="V17" i="1"/>
  <c r="R20" i="1"/>
  <c r="P24" i="1"/>
  <c r="P26" i="1" s="1"/>
  <c r="P44" i="1" s="1"/>
  <c r="T32" i="1"/>
  <c r="V29" i="1"/>
  <c r="R47" i="1"/>
  <c r="P48" i="1"/>
  <c r="R48" i="1" l="1"/>
  <c r="T47" i="1"/>
  <c r="Z51" i="1"/>
  <c r="Z57" i="1" s="1"/>
  <c r="X57" i="1"/>
  <c r="T20" i="1"/>
  <c r="R24" i="1"/>
  <c r="R26" i="1" s="1"/>
  <c r="R44" i="1" s="1"/>
  <c r="X17" i="1"/>
  <c r="Z10" i="1"/>
  <c r="Z17" i="1" s="1"/>
  <c r="V32" i="1"/>
  <c r="X29" i="1"/>
  <c r="T35" i="1"/>
  <c r="R41" i="1"/>
  <c r="P62" i="1"/>
  <c r="R62" i="1" l="1"/>
  <c r="V20" i="1"/>
  <c r="T24" i="1"/>
  <c r="T26" i="1" s="1"/>
  <c r="V35" i="1"/>
  <c r="T41" i="1"/>
  <c r="Z29" i="1"/>
  <c r="Z32" i="1" s="1"/>
  <c r="X32" i="1"/>
  <c r="T48" i="1"/>
  <c r="V47" i="1"/>
  <c r="V48" i="1" l="1"/>
  <c r="X47" i="1"/>
  <c r="X35" i="1"/>
  <c r="V41" i="1"/>
  <c r="T44" i="1"/>
  <c r="T62" i="1" s="1"/>
  <c r="V24" i="1"/>
  <c r="V26" i="1" s="1"/>
  <c r="V44" i="1" s="1"/>
  <c r="V62" i="1" s="1"/>
  <c r="X20" i="1"/>
  <c r="Z47" i="1" l="1"/>
  <c r="Z48" i="1" s="1"/>
  <c r="X48" i="1"/>
  <c r="X24" i="1"/>
  <c r="X26" i="1" s="1"/>
  <c r="Z20" i="1"/>
  <c r="Z24" i="1" s="1"/>
  <c r="Z26" i="1" s="1"/>
  <c r="X41" i="1"/>
  <c r="Z35" i="1"/>
  <c r="Z41" i="1" s="1"/>
  <c r="X44" i="1" l="1"/>
  <c r="X62" i="1" s="1"/>
  <c r="Z44" i="1"/>
  <c r="Z62" i="1" s="1"/>
</calcChain>
</file>

<file path=xl/sharedStrings.xml><?xml version="1.0" encoding="utf-8"?>
<sst xmlns="http://schemas.openxmlformats.org/spreadsheetml/2006/main" count="130" uniqueCount="117">
  <si>
    <t xml:space="preserve">(US$ 000's) </t>
  </si>
  <si>
    <t>To December</t>
  </si>
  <si>
    <t>To January</t>
  </si>
  <si>
    <t>February</t>
  </si>
  <si>
    <t>To February</t>
  </si>
  <si>
    <t>March</t>
  </si>
  <si>
    <t>To March</t>
  </si>
  <si>
    <t>April</t>
  </si>
  <si>
    <t>To April</t>
  </si>
  <si>
    <t>May</t>
  </si>
  <si>
    <t>To May</t>
  </si>
  <si>
    <t>June</t>
  </si>
  <si>
    <t>To June</t>
  </si>
  <si>
    <t>July</t>
  </si>
  <si>
    <t>To July</t>
  </si>
  <si>
    <t>August</t>
  </si>
  <si>
    <t>To August</t>
  </si>
  <si>
    <t>September</t>
  </si>
  <si>
    <t>To September</t>
  </si>
  <si>
    <t>October</t>
  </si>
  <si>
    <t>To October</t>
  </si>
  <si>
    <t>November</t>
  </si>
  <si>
    <t>To November</t>
  </si>
  <si>
    <t>December</t>
  </si>
  <si>
    <t>Interest Income</t>
  </si>
  <si>
    <t>Guaranteed Loans</t>
  </si>
  <si>
    <t>Back-to-Back Loans</t>
  </si>
  <si>
    <t>Investment - FVTOCI</t>
  </si>
  <si>
    <t>Investment - FVTPL</t>
  </si>
  <si>
    <t>Dividends</t>
  </si>
  <si>
    <t>Deposits</t>
  </si>
  <si>
    <t>Deposits Head Office</t>
  </si>
  <si>
    <t>Total Interest Income</t>
  </si>
  <si>
    <t>Interest Expense</t>
  </si>
  <si>
    <t>Account Deposits</t>
  </si>
  <si>
    <t>Back-to-Back Deposits</t>
  </si>
  <si>
    <t>Credit Lines</t>
  </si>
  <si>
    <t>Total Interest Expense</t>
  </si>
  <si>
    <t>Net Interest Margin</t>
  </si>
  <si>
    <t>Investment Income</t>
  </si>
  <si>
    <t>Investments: Realized Gain (Loss) on Sale</t>
  </si>
  <si>
    <t>Investments: Unrealized Gain (Loss) IFRS 9</t>
  </si>
  <si>
    <t>Investments: Management Fees &amp; Expenses</t>
  </si>
  <si>
    <t>Total Investment Income</t>
  </si>
  <si>
    <t>Fee Income</t>
  </si>
  <si>
    <t>Investments</t>
  </si>
  <si>
    <t xml:space="preserve">  Recurring</t>
  </si>
  <si>
    <t xml:space="preserve">  Non-Recurring</t>
  </si>
  <si>
    <t xml:space="preserve">  Performance</t>
  </si>
  <si>
    <t xml:space="preserve">  Others</t>
  </si>
  <si>
    <t>Customers</t>
  </si>
  <si>
    <t>Total Fee Income</t>
  </si>
  <si>
    <t>Gross Profit</t>
  </si>
  <si>
    <t>General &amp; Administrative Expenses (1)</t>
  </si>
  <si>
    <t>General &amp; Administrative Expenses</t>
  </si>
  <si>
    <t>Total G&amp;A Expenses</t>
  </si>
  <si>
    <t>Reserves, Depreciation &amp; Amortization</t>
  </si>
  <si>
    <t>Provision: Specific</t>
  </si>
  <si>
    <t>Provisión: Loans</t>
  </si>
  <si>
    <t>Provision: Securities IFRS 9</t>
  </si>
  <si>
    <t>Provision: Other Assets</t>
  </si>
  <si>
    <t>Provision: Management</t>
  </si>
  <si>
    <t xml:space="preserve">Depreciation </t>
  </si>
  <si>
    <t>Total R, D &amp; A</t>
  </si>
  <si>
    <t>Other Income (Expense)</t>
  </si>
  <si>
    <t xml:space="preserve">Other, Net </t>
  </si>
  <si>
    <t xml:space="preserve">Net Income </t>
  </si>
  <si>
    <t>Fees 2020(en US$)</t>
  </si>
  <si>
    <t>Type</t>
  </si>
  <si>
    <t>PL</t>
  </si>
  <si>
    <t>Description</t>
  </si>
  <si>
    <t>January</t>
  </si>
  <si>
    <t>Accumulated</t>
  </si>
  <si>
    <t>Recurring</t>
  </si>
  <si>
    <t>Safekeep Fee</t>
  </si>
  <si>
    <t>SC PPP Spread</t>
  </si>
  <si>
    <t>SC Trailer Fee</t>
  </si>
  <si>
    <t>SC Portfolio Management Fee</t>
  </si>
  <si>
    <t>SC Management.Fee.DIMA</t>
  </si>
  <si>
    <t>MFP Feeder Funds</t>
  </si>
  <si>
    <t>MFP Third Party Funds</t>
  </si>
  <si>
    <t>Non-Recurring</t>
  </si>
  <si>
    <t>SC Spread Structured Notes</t>
  </si>
  <si>
    <t>SC Bond/Equity Trading Commission</t>
  </si>
  <si>
    <t>Customer Comm Securities</t>
  </si>
  <si>
    <t>MF Entry Load</t>
  </si>
  <si>
    <t>SC Realized P/L Market</t>
  </si>
  <si>
    <t>Referral Fee</t>
  </si>
  <si>
    <t>Others</t>
  </si>
  <si>
    <t>Customer Depo Fees</t>
  </si>
  <si>
    <t>Sale Comm - Structure Product</t>
  </si>
  <si>
    <t>MF Exit Load</t>
  </si>
  <si>
    <t>MF Agent Fee</t>
  </si>
  <si>
    <t>Brokerage on Securities Bank</t>
  </si>
  <si>
    <t>Brokerage on Securities Customer</t>
  </si>
  <si>
    <t xml:space="preserve">LC Inward Collection Commision </t>
  </si>
  <si>
    <t>Performance</t>
  </si>
  <si>
    <t>Performance Fee</t>
  </si>
  <si>
    <t>Banking</t>
  </si>
  <si>
    <t>Emission Of C-100</t>
  </si>
  <si>
    <t>Stand by Comission</t>
  </si>
  <si>
    <t>Commission on Trusts</t>
  </si>
  <si>
    <t>Commission Off-Shore</t>
  </si>
  <si>
    <t>Account Maintenance</t>
  </si>
  <si>
    <t>Wire Transfer fee</t>
  </si>
  <si>
    <t>Funds Transfer IB</t>
  </si>
  <si>
    <t>Earned Cash Advance</t>
  </si>
  <si>
    <t>Paid Cash Advance</t>
  </si>
  <si>
    <t>VS Membership</t>
  </si>
  <si>
    <t>VS Interchange</t>
  </si>
  <si>
    <t>VS replacement</t>
  </si>
  <si>
    <t>VS Insurance Desgravamen</t>
  </si>
  <si>
    <t>VS Fraud Insurance</t>
  </si>
  <si>
    <t>Other Commission Clients</t>
  </si>
  <si>
    <t>Emisión de Cartas</t>
  </si>
  <si>
    <t>Exemptions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</si>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</sst>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[$-1010409]#,##0;\(#,##0\)"/>
    <numFmt numFmtId="165" formatCode="0.0000000"/>
    <numFmt numFmtId="166" formatCode="[$-1010409]#,##0.00000;\(#,##0.00000\)"/>
    <numFmt numFmtId="167" formatCode="#,##0.00000"/>
    <numFmt numFmtId="168" formatCode="[$-1010409]#,##0.00;\(#,##0.00\)"/>
    <numFmt numFmtId="169" formatCode="#,##0.000000"/>
    <numFmt numFmtId="170" formatCode="_(* #,##0.00_);_(* \(#,##0.00\);_(* &quot;-&quot;??_);_(@_)"/>
    <numFmt numFmtId="171" formatCode="0.00000"/>
    <numFmt numFmtId="172" formatCode="#,##0.00000000000000"/>
    <numFmt numFmtId="173" formatCode="#,##0.0000"/>
    <numFmt numFmtId="174" formatCode="#,##0.00000_);\(#,##0.00000\)"/>
    <numFmt numFmtId="175" formatCode="0.000000"/>
    <numFmt numFmtId="176" formatCode="_-* #,##0.00\ _€_-;\-* #,##0.00\ _€_-;_-* &quot;-&quot;??\ _€_-;_-@_-"/>
    <numFmt numFmtId="177" formatCode="#,##0.000000000000_ ;\-#,##0.000000000000\ "/>
  </numFmts>
  <fonts count="18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i/>
      <sz val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2"/>
      <name val="Frutiger"/>
    </font>
    <font>
      <sz val="10"/>
      <color theme="1"/>
      <name val="Arial"/>
      <family val="2"/>
    </font>
    <font>
      <b/>
      <sz val="18"/>
      <color theme="4" tint="-0.249977111117893"/>
      <name val="Arial"/>
      <family val="2"/>
    </font>
    <font>
      <b/>
      <sz val="10"/>
      <color theme="4" tint="-0.249977111117893"/>
      <name val="Arial"/>
      <family val="2"/>
    </font>
    <font>
      <i/>
      <sz val="10"/>
      <name val="Arial"/>
      <family val="2"/>
    </font>
    <font>
      <sz val="10"/>
      <color theme="4" tint="-0.249977111117893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8"/>
      <color indexed="8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rgb="FF0070C0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70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" fillId="0" borderId="0">
      <alignment wrapText="1"/>
    </xf>
  </cellStyleXfs>
  <cellXfs count="257">
    <xf numFmtId="0" fontId="0" fillId="0" borderId="0" xfId="0">
      <alignment wrapText="1"/>
    </xf>
    <xf numFmtId="0" fontId="2" fillId="0" borderId="0" xfId="0" applyFont="1" applyAlignment="1"/>
    <xf numFmtId="164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top"/>
    </xf>
    <xf numFmtId="0" fontId="4" fillId="3" borderId="5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164" fontId="4" fillId="4" borderId="7" xfId="1" applyNumberFormat="1" applyFont="1" applyFill="1" applyBorder="1" applyAlignment="1">
      <alignment horizontal="center" vertical="center"/>
    </xf>
    <xf numFmtId="164" fontId="4" fillId="4" borderId="5" xfId="1" applyNumberFormat="1" applyFont="1" applyFill="1" applyBorder="1" applyAlignment="1">
      <alignment horizontal="center" vertical="center"/>
    </xf>
    <xf numFmtId="164" fontId="4" fillId="4" borderId="8" xfId="1" applyNumberFormat="1" applyFont="1" applyFill="1" applyBorder="1" applyAlignment="1">
      <alignment horizontal="center" vertical="center"/>
    </xf>
    <xf numFmtId="164" fontId="4" fillId="4" borderId="9" xfId="1" applyNumberFormat="1" applyFont="1" applyFill="1" applyBorder="1" applyAlignment="1">
      <alignment horizontal="center" vertical="center"/>
    </xf>
    <xf numFmtId="164" fontId="4" fillId="4" borderId="10" xfId="1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vertical="top"/>
    </xf>
    <xf numFmtId="0" fontId="4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/>
    <xf numFmtId="0" fontId="2" fillId="5" borderId="11" xfId="0" applyFont="1" applyFill="1" applyBorder="1" applyAlignment="1"/>
    <xf numFmtId="165" fontId="2" fillId="5" borderId="1" xfId="0" applyNumberFormat="1" applyFont="1" applyFill="1" applyBorder="1" applyAlignment="1"/>
    <xf numFmtId="164" fontId="2" fillId="5" borderId="1" xfId="0" applyNumberFormat="1" applyFont="1" applyFill="1" applyBorder="1" applyAlignment="1"/>
    <xf numFmtId="0" fontId="2" fillId="5" borderId="12" xfId="0" applyFont="1" applyFill="1" applyBorder="1" applyAlignment="1"/>
    <xf numFmtId="164" fontId="2" fillId="5" borderId="0" xfId="0" applyNumberFormat="1" applyFont="1" applyFill="1" applyAlignment="1"/>
    <xf numFmtId="164" fontId="2" fillId="5" borderId="13" xfId="0" applyNumberFormat="1" applyFont="1" applyFill="1" applyBorder="1" applyAlignment="1"/>
    <xf numFmtId="164" fontId="2" fillId="5" borderId="14" xfId="0" applyNumberFormat="1" applyFont="1" applyFill="1" applyBorder="1" applyAlignment="1"/>
    <xf numFmtId="0" fontId="2" fillId="5" borderId="0" xfId="0" applyFont="1" applyFill="1" applyAlignment="1"/>
    <xf numFmtId="0" fontId="3" fillId="6" borderId="0" xfId="0" applyFont="1" applyFill="1" applyAlignment="1">
      <alignment vertical="top"/>
    </xf>
    <xf numFmtId="0" fontId="3" fillId="6" borderId="13" xfId="0" applyFont="1" applyFill="1" applyBorder="1" applyAlignment="1">
      <alignment vertical="top"/>
    </xf>
    <xf numFmtId="3" fontId="3" fillId="6" borderId="13" xfId="0" applyNumberFormat="1" applyFont="1" applyFill="1" applyBorder="1" applyAlignment="1">
      <alignment horizontal="right" vertical="center"/>
    </xf>
    <xf numFmtId="3" fontId="3" fillId="6" borderId="14" xfId="0" applyNumberFormat="1" applyFont="1" applyFill="1" applyBorder="1" applyAlignment="1">
      <alignment horizontal="right" vertical="center"/>
    </xf>
    <xf numFmtId="164" fontId="3" fillId="6" borderId="13" xfId="0" applyNumberFormat="1" applyFont="1" applyFill="1" applyBorder="1" applyAlignment="1">
      <alignment horizontal="right" vertical="center"/>
    </xf>
    <xf numFmtId="164" fontId="3" fillId="6" borderId="15" xfId="0" applyNumberFormat="1" applyFont="1" applyFill="1" applyBorder="1" applyAlignment="1">
      <alignment horizontal="right" vertical="center"/>
    </xf>
    <xf numFmtId="164" fontId="3" fillId="6" borderId="0" xfId="0" applyNumberFormat="1" applyFont="1" applyFill="1" applyAlignment="1">
      <alignment horizontal="right" vertical="center"/>
    </xf>
    <xf numFmtId="164" fontId="3" fillId="6" borderId="14" xfId="0" applyNumberFormat="1" applyFont="1" applyFill="1" applyBorder="1" applyAlignment="1">
      <alignment horizontal="right" vertical="center"/>
    </xf>
    <xf numFmtId="166" fontId="2" fillId="6" borderId="0" xfId="0" applyNumberFormat="1" applyFont="1" applyFill="1" applyAlignment="1"/>
    <xf numFmtId="164" fontId="2" fillId="6" borderId="0" xfId="0" applyNumberFormat="1" applyFont="1" applyFill="1" applyAlignment="1"/>
    <xf numFmtId="0" fontId="2" fillId="6" borderId="0" xfId="0" applyFont="1" applyFill="1" applyAlignment="1"/>
    <xf numFmtId="167" fontId="2" fillId="6" borderId="0" xfId="0" applyNumberFormat="1" applyFont="1" applyFill="1" applyAlignment="1"/>
    <xf numFmtId="0" fontId="3" fillId="7" borderId="0" xfId="0" applyFont="1" applyFill="1" applyAlignment="1">
      <alignment vertical="top"/>
    </xf>
    <xf numFmtId="0" fontId="3" fillId="7" borderId="13" xfId="0" applyFont="1" applyFill="1" applyBorder="1" applyAlignment="1">
      <alignment vertical="top"/>
    </xf>
    <xf numFmtId="3" fontId="3" fillId="7" borderId="13" xfId="0" applyNumberFormat="1" applyFont="1" applyFill="1" applyBorder="1" applyAlignment="1">
      <alignment horizontal="right" vertical="center"/>
    </xf>
    <xf numFmtId="3" fontId="3" fillId="7" borderId="14" xfId="0" applyNumberFormat="1" applyFont="1" applyFill="1" applyBorder="1" applyAlignment="1">
      <alignment horizontal="right" vertical="center"/>
    </xf>
    <xf numFmtId="164" fontId="3" fillId="7" borderId="13" xfId="0" applyNumberFormat="1" applyFont="1" applyFill="1" applyBorder="1" applyAlignment="1">
      <alignment horizontal="right" vertical="center"/>
    </xf>
    <xf numFmtId="164" fontId="3" fillId="7" borderId="15" xfId="0" applyNumberFormat="1" applyFont="1" applyFill="1" applyBorder="1" applyAlignment="1">
      <alignment horizontal="right" vertical="center" wrapText="1"/>
    </xf>
    <xf numFmtId="164" fontId="3" fillId="7" borderId="0" xfId="0" applyNumberFormat="1" applyFont="1" applyFill="1" applyAlignment="1">
      <alignment horizontal="right" vertical="center"/>
    </xf>
    <xf numFmtId="164" fontId="3" fillId="7" borderId="14" xfId="0" applyNumberFormat="1" applyFont="1" applyFill="1" applyBorder="1" applyAlignment="1">
      <alignment horizontal="right" vertical="center"/>
    </xf>
    <xf numFmtId="166" fontId="2" fillId="7" borderId="0" xfId="0" applyNumberFormat="1" applyFont="1" applyFill="1" applyAlignment="1"/>
    <xf numFmtId="164" fontId="2" fillId="7" borderId="0" xfId="0" applyNumberFormat="1" applyFont="1" applyFill="1" applyAlignment="1"/>
    <xf numFmtId="0" fontId="2" fillId="7" borderId="0" xfId="0" applyFont="1" applyFill="1" applyAlignment="1"/>
    <xf numFmtId="167" fontId="2" fillId="7" borderId="0" xfId="0" applyNumberFormat="1" applyFont="1" applyFill="1" applyAlignment="1"/>
    <xf numFmtId="3" fontId="3" fillId="7" borderId="15" xfId="0" applyNumberFormat="1" applyFont="1" applyFill="1" applyBorder="1" applyAlignment="1">
      <alignment horizontal="right" vertical="center"/>
    </xf>
    <xf numFmtId="3" fontId="3" fillId="7" borderId="0" xfId="0" applyNumberFormat="1" applyFont="1" applyFill="1" applyAlignment="1">
      <alignment horizontal="right" vertical="center"/>
    </xf>
    <xf numFmtId="3" fontId="3" fillId="7" borderId="16" xfId="0" applyNumberFormat="1" applyFont="1" applyFill="1" applyBorder="1" applyAlignment="1">
      <alignment horizontal="right" vertical="center"/>
    </xf>
    <xf numFmtId="3" fontId="3" fillId="7" borderId="17" xfId="0" applyNumberFormat="1" applyFont="1" applyFill="1" applyBorder="1" applyAlignment="1">
      <alignment horizontal="right" vertical="center"/>
    </xf>
    <xf numFmtId="3" fontId="3" fillId="7" borderId="18" xfId="0" applyNumberFormat="1" applyFont="1" applyFill="1" applyBorder="1" applyAlignment="1">
      <alignment horizontal="right" vertical="center"/>
    </xf>
    <xf numFmtId="164" fontId="3" fillId="7" borderId="18" xfId="0" applyNumberFormat="1" applyFont="1" applyFill="1" applyBorder="1" applyAlignment="1">
      <alignment horizontal="right" vertical="center"/>
    </xf>
    <xf numFmtId="164" fontId="3" fillId="7" borderId="19" xfId="0" applyNumberFormat="1" applyFont="1" applyFill="1" applyBorder="1" applyAlignment="1">
      <alignment horizontal="right" vertical="center"/>
    </xf>
    <xf numFmtId="164" fontId="3" fillId="7" borderId="17" xfId="0" applyNumberFormat="1" applyFont="1" applyFill="1" applyBorder="1" applyAlignment="1">
      <alignment horizontal="right" vertical="center"/>
    </xf>
    <xf numFmtId="164" fontId="3" fillId="6" borderId="20" xfId="0" applyNumberFormat="1" applyFont="1" applyFill="1" applyBorder="1" applyAlignment="1">
      <alignment horizontal="right" vertical="center"/>
    </xf>
    <xf numFmtId="0" fontId="3" fillId="5" borderId="13" xfId="0" applyFont="1" applyFill="1" applyBorder="1" applyAlignment="1">
      <alignment vertical="top"/>
    </xf>
    <xf numFmtId="3" fontId="3" fillId="5" borderId="16" xfId="2" applyNumberFormat="1" applyFont="1" applyFill="1" applyBorder="1" applyAlignment="1">
      <alignment horizontal="right" vertical="center"/>
    </xf>
    <xf numFmtId="3" fontId="3" fillId="5" borderId="13" xfId="2" applyNumberFormat="1" applyFont="1" applyFill="1" applyBorder="1" applyAlignment="1">
      <alignment horizontal="right" vertical="center"/>
    </xf>
    <xf numFmtId="3" fontId="3" fillId="5" borderId="21" xfId="2" applyNumberFormat="1" applyFont="1" applyFill="1" applyBorder="1" applyAlignment="1">
      <alignment horizontal="right" vertical="center"/>
    </xf>
    <xf numFmtId="3" fontId="3" fillId="5" borderId="13" xfId="0" applyNumberFormat="1" applyFont="1" applyFill="1" applyBorder="1" applyAlignment="1">
      <alignment horizontal="right" vertical="center"/>
    </xf>
    <xf numFmtId="3" fontId="3" fillId="5" borderId="18" xfId="2" applyNumberFormat="1" applyFont="1" applyFill="1" applyBorder="1" applyAlignment="1">
      <alignment horizontal="right" vertical="center"/>
    </xf>
    <xf numFmtId="164" fontId="3" fillId="5" borderId="18" xfId="2" applyNumberFormat="1" applyFont="1" applyFill="1" applyBorder="1" applyAlignment="1">
      <alignment horizontal="right" vertical="center"/>
    </xf>
    <xf numFmtId="164" fontId="3" fillId="5" borderId="13" xfId="0" applyNumberFormat="1" applyFont="1" applyFill="1" applyBorder="1" applyAlignment="1">
      <alignment horizontal="right" vertical="center"/>
    </xf>
    <xf numFmtId="164" fontId="3" fillId="5" borderId="19" xfId="2" applyNumberFormat="1" applyFont="1" applyFill="1" applyBorder="1" applyAlignment="1">
      <alignment horizontal="right" vertical="center"/>
    </xf>
    <xf numFmtId="164" fontId="3" fillId="5" borderId="0" xfId="2" applyNumberFormat="1" applyFont="1" applyFill="1" applyAlignment="1">
      <alignment horizontal="right" vertical="center"/>
    </xf>
    <xf numFmtId="164" fontId="3" fillId="5" borderId="17" xfId="2" applyNumberFormat="1" applyFont="1" applyFill="1" applyBorder="1" applyAlignment="1">
      <alignment horizontal="right" vertical="center"/>
    </xf>
    <xf numFmtId="166" fontId="2" fillId="5" borderId="0" xfId="0" applyNumberFormat="1" applyFont="1" applyFill="1" applyAlignment="1"/>
    <xf numFmtId="167" fontId="2" fillId="5" borderId="0" xfId="0" applyNumberFormat="1" applyFont="1" applyFill="1" applyAlignment="1"/>
    <xf numFmtId="0" fontId="4" fillId="5" borderId="13" xfId="0" applyFont="1" applyFill="1" applyBorder="1" applyAlignment="1">
      <alignment vertical="top"/>
    </xf>
    <xf numFmtId="3" fontId="4" fillId="5" borderId="22" xfId="0" applyNumberFormat="1" applyFont="1" applyFill="1" applyBorder="1" applyAlignment="1">
      <alignment horizontal="right" vertical="top"/>
    </xf>
    <xf numFmtId="3" fontId="4" fillId="5" borderId="23" xfId="0" applyNumberFormat="1" applyFont="1" applyFill="1" applyBorder="1" applyAlignment="1">
      <alignment horizontal="right" vertical="top"/>
    </xf>
    <xf numFmtId="3" fontId="4" fillId="5" borderId="24" xfId="0" applyNumberFormat="1" applyFont="1" applyFill="1" applyBorder="1" applyAlignment="1">
      <alignment horizontal="right" vertical="top"/>
    </xf>
    <xf numFmtId="164" fontId="4" fillId="5" borderId="24" xfId="0" applyNumberFormat="1" applyFont="1" applyFill="1" applyBorder="1" applyAlignment="1">
      <alignment horizontal="right" vertical="top"/>
    </xf>
    <xf numFmtId="164" fontId="4" fillId="5" borderId="25" xfId="0" applyNumberFormat="1" applyFont="1" applyFill="1" applyBorder="1" applyAlignment="1">
      <alignment horizontal="right" vertical="top"/>
    </xf>
    <xf numFmtId="164" fontId="4" fillId="5" borderId="22" xfId="0" applyNumberFormat="1" applyFont="1" applyFill="1" applyBorder="1" applyAlignment="1">
      <alignment horizontal="right" vertical="top"/>
    </xf>
    <xf numFmtId="164" fontId="4" fillId="5" borderId="26" xfId="0" applyNumberFormat="1" applyFont="1" applyFill="1" applyBorder="1" applyAlignment="1">
      <alignment horizontal="right" vertical="top"/>
    </xf>
    <xf numFmtId="164" fontId="4" fillId="5" borderId="23" xfId="0" applyNumberFormat="1" applyFont="1" applyFill="1" applyBorder="1" applyAlignment="1">
      <alignment horizontal="right" vertical="top"/>
    </xf>
    <xf numFmtId="164" fontId="3" fillId="5" borderId="27" xfId="2" applyNumberFormat="1" applyFont="1" applyFill="1" applyBorder="1" applyAlignment="1">
      <alignment horizontal="right" vertical="center"/>
    </xf>
    <xf numFmtId="164" fontId="3" fillId="5" borderId="13" xfId="2" applyNumberFormat="1" applyFont="1" applyFill="1" applyBorder="1" applyAlignment="1">
      <alignment horizontal="right" vertical="center"/>
    </xf>
    <xf numFmtId="3" fontId="4" fillId="5" borderId="16" xfId="2" applyNumberFormat="1" applyFont="1" applyFill="1" applyBorder="1" applyAlignment="1">
      <alignment horizontal="right" vertical="center"/>
    </xf>
    <xf numFmtId="3" fontId="4" fillId="5" borderId="18" xfId="2" applyNumberFormat="1" applyFont="1" applyFill="1" applyBorder="1" applyAlignment="1">
      <alignment horizontal="right" vertical="center"/>
    </xf>
    <xf numFmtId="164" fontId="4" fillId="5" borderId="18" xfId="2" applyNumberFormat="1" applyFont="1" applyFill="1" applyBorder="1" applyAlignment="1">
      <alignment horizontal="right" vertical="center"/>
    </xf>
    <xf numFmtId="164" fontId="4" fillId="5" borderId="27" xfId="2" applyNumberFormat="1" applyFont="1" applyFill="1" applyBorder="1" applyAlignment="1">
      <alignment horizontal="right" vertical="center"/>
    </xf>
    <xf numFmtId="164" fontId="4" fillId="5" borderId="0" xfId="2" applyNumberFormat="1" applyFont="1" applyFill="1" applyAlignment="1">
      <alignment horizontal="right" vertical="center"/>
    </xf>
    <xf numFmtId="164" fontId="4" fillId="5" borderId="13" xfId="2" applyNumberFormat="1" applyFont="1" applyFill="1" applyBorder="1" applyAlignment="1">
      <alignment horizontal="right" vertical="center"/>
    </xf>
    <xf numFmtId="164" fontId="4" fillId="5" borderId="17" xfId="2" applyNumberFormat="1" applyFont="1" applyFill="1" applyBorder="1" applyAlignment="1">
      <alignment horizontal="right" vertical="center"/>
    </xf>
    <xf numFmtId="0" fontId="3" fillId="8" borderId="0" xfId="0" applyFont="1" applyFill="1" applyAlignment="1">
      <alignment vertical="top"/>
    </xf>
    <xf numFmtId="0" fontId="3" fillId="8" borderId="13" xfId="0" applyFont="1" applyFill="1" applyBorder="1" applyAlignment="1">
      <alignment vertical="top"/>
    </xf>
    <xf numFmtId="3" fontId="3" fillId="8" borderId="16" xfId="0" applyNumberFormat="1" applyFont="1" applyFill="1" applyBorder="1" applyAlignment="1">
      <alignment horizontal="right" vertical="center"/>
    </xf>
    <xf numFmtId="3" fontId="3" fillId="8" borderId="18" xfId="0" applyNumberFormat="1" applyFont="1" applyFill="1" applyBorder="1" applyAlignment="1">
      <alignment horizontal="right" vertical="center"/>
    </xf>
    <xf numFmtId="164" fontId="3" fillId="8" borderId="18" xfId="0" applyNumberFormat="1" applyFont="1" applyFill="1" applyBorder="1" applyAlignment="1">
      <alignment horizontal="right" vertical="center"/>
    </xf>
    <xf numFmtId="164" fontId="3" fillId="8" borderId="27" xfId="0" applyNumberFormat="1" applyFont="1" applyFill="1" applyBorder="1" applyAlignment="1">
      <alignment horizontal="right" vertical="center"/>
    </xf>
    <xf numFmtId="164" fontId="3" fillId="8" borderId="0" xfId="0" applyNumberFormat="1" applyFont="1" applyFill="1" applyAlignment="1">
      <alignment horizontal="right" vertical="center"/>
    </xf>
    <xf numFmtId="164" fontId="3" fillId="8" borderId="13" xfId="0" applyNumberFormat="1" applyFont="1" applyFill="1" applyBorder="1" applyAlignment="1">
      <alignment horizontal="right" vertical="center"/>
    </xf>
    <xf numFmtId="164" fontId="3" fillId="8" borderId="17" xfId="0" applyNumberFormat="1" applyFont="1" applyFill="1" applyBorder="1" applyAlignment="1">
      <alignment horizontal="right" vertical="center"/>
    </xf>
    <xf numFmtId="166" fontId="2" fillId="8" borderId="0" xfId="0" applyNumberFormat="1" applyFont="1" applyFill="1" applyAlignment="1"/>
    <xf numFmtId="164" fontId="2" fillId="8" borderId="0" xfId="0" applyNumberFormat="1" applyFont="1" applyFill="1" applyAlignment="1"/>
    <xf numFmtId="0" fontId="2" fillId="8" borderId="0" xfId="0" applyFont="1" applyFill="1" applyAlignment="1"/>
    <xf numFmtId="167" fontId="2" fillId="8" borderId="0" xfId="0" applyNumberFormat="1" applyFont="1" applyFill="1" applyAlignment="1"/>
    <xf numFmtId="3" fontId="3" fillId="5" borderId="16" xfId="0" applyNumberFormat="1" applyFont="1" applyFill="1" applyBorder="1" applyAlignment="1">
      <alignment horizontal="right" vertical="center"/>
    </xf>
    <xf numFmtId="3" fontId="3" fillId="5" borderId="18" xfId="0" applyNumberFormat="1" applyFont="1" applyFill="1" applyBorder="1" applyAlignment="1">
      <alignment horizontal="right" vertical="center"/>
    </xf>
    <xf numFmtId="164" fontId="3" fillId="5" borderId="18" xfId="0" applyNumberFormat="1" applyFont="1" applyFill="1" applyBorder="1" applyAlignment="1">
      <alignment horizontal="right" vertical="center"/>
    </xf>
    <xf numFmtId="164" fontId="3" fillId="5" borderId="27" xfId="0" applyNumberFormat="1" applyFont="1" applyFill="1" applyBorder="1" applyAlignment="1">
      <alignment horizontal="right" vertical="center"/>
    </xf>
    <xf numFmtId="164" fontId="3" fillId="5" borderId="0" xfId="0" applyNumberFormat="1" applyFont="1" applyFill="1" applyAlignment="1">
      <alignment horizontal="right" vertical="center"/>
    </xf>
    <xf numFmtId="164" fontId="3" fillId="5" borderId="17" xfId="0" applyNumberFormat="1" applyFont="1" applyFill="1" applyBorder="1" applyAlignment="1">
      <alignment horizontal="right" vertical="center"/>
    </xf>
    <xf numFmtId="168" fontId="3" fillId="5" borderId="0" xfId="0" applyNumberFormat="1" applyFont="1" applyFill="1" applyAlignment="1">
      <alignment horizontal="right" vertical="center"/>
    </xf>
    <xf numFmtId="0" fontId="3" fillId="0" borderId="13" xfId="0" applyFont="1" applyBorder="1" applyAlignment="1">
      <alignment vertical="top"/>
    </xf>
    <xf numFmtId="3" fontId="3" fillId="0" borderId="16" xfId="2" applyNumberFormat="1" applyFont="1" applyBorder="1" applyAlignment="1">
      <alignment horizontal="right" vertical="center"/>
    </xf>
    <xf numFmtId="3" fontId="3" fillId="0" borderId="18" xfId="2" applyNumberFormat="1" applyFont="1" applyBorder="1" applyAlignment="1">
      <alignment horizontal="right" vertical="center"/>
    </xf>
    <xf numFmtId="164" fontId="3" fillId="0" borderId="18" xfId="2" applyNumberFormat="1" applyFont="1" applyBorder="1" applyAlignment="1">
      <alignment horizontal="right" vertical="center"/>
    </xf>
    <xf numFmtId="164" fontId="3" fillId="0" borderId="27" xfId="2" applyNumberFormat="1" applyFont="1" applyBorder="1" applyAlignment="1">
      <alignment horizontal="right" vertical="center"/>
    </xf>
    <xf numFmtId="164" fontId="3" fillId="0" borderId="0" xfId="2" applyNumberFormat="1" applyFont="1" applyAlignment="1">
      <alignment horizontal="right" vertical="center"/>
    </xf>
    <xf numFmtId="164" fontId="3" fillId="0" borderId="13" xfId="2" applyNumberFormat="1" applyFont="1" applyBorder="1" applyAlignment="1">
      <alignment horizontal="right" vertical="center"/>
    </xf>
    <xf numFmtId="164" fontId="3" fillId="0" borderId="17" xfId="2" applyNumberFormat="1" applyFont="1" applyBorder="1" applyAlignment="1">
      <alignment horizontal="right" vertical="center"/>
    </xf>
    <xf numFmtId="164" fontId="3" fillId="0" borderId="28" xfId="2" applyNumberFormat="1" applyFont="1" applyBorder="1" applyAlignment="1">
      <alignment horizontal="right" vertical="center"/>
    </xf>
    <xf numFmtId="166" fontId="2" fillId="0" borderId="0" xfId="0" applyNumberFormat="1" applyFont="1" applyAlignment="1"/>
    <xf numFmtId="167" fontId="2" fillId="0" borderId="0" xfId="0" applyNumberFormat="1" applyFont="1" applyAlignment="1"/>
    <xf numFmtId="0" fontId="4" fillId="0" borderId="13" xfId="0" applyFont="1" applyBorder="1" applyAlignment="1">
      <alignment vertical="top"/>
    </xf>
    <xf numFmtId="3" fontId="4" fillId="0" borderId="16" xfId="2" applyNumberFormat="1" applyFont="1" applyBorder="1" applyAlignment="1">
      <alignment horizontal="right" vertical="center"/>
    </xf>
    <xf numFmtId="3" fontId="4" fillId="0" borderId="18" xfId="2" applyNumberFormat="1" applyFont="1" applyBorder="1" applyAlignment="1">
      <alignment horizontal="right" vertical="center"/>
    </xf>
    <xf numFmtId="164" fontId="4" fillId="0" borderId="18" xfId="2" applyNumberFormat="1" applyFont="1" applyBorder="1" applyAlignment="1">
      <alignment horizontal="right" vertical="center"/>
    </xf>
    <xf numFmtId="164" fontId="4" fillId="0" borderId="27" xfId="2" applyNumberFormat="1" applyFont="1" applyBorder="1" applyAlignment="1">
      <alignment horizontal="right" vertical="center"/>
    </xf>
    <xf numFmtId="164" fontId="4" fillId="0" borderId="0" xfId="2" applyNumberFormat="1" applyFont="1" applyAlignment="1">
      <alignment horizontal="right" vertical="center"/>
    </xf>
    <xf numFmtId="164" fontId="4" fillId="0" borderId="13" xfId="2" applyNumberFormat="1" applyFont="1" applyBorder="1" applyAlignment="1">
      <alignment horizontal="right" vertical="center"/>
    </xf>
    <xf numFmtId="164" fontId="4" fillId="0" borderId="17" xfId="2" applyNumberFormat="1" applyFont="1" applyBorder="1" applyAlignment="1">
      <alignment horizontal="right" vertical="center"/>
    </xf>
    <xf numFmtId="0" fontId="2" fillId="0" borderId="13" xfId="0" applyFont="1" applyBorder="1" applyAlignment="1">
      <alignment vertical="top"/>
    </xf>
    <xf numFmtId="3" fontId="3" fillId="0" borderId="16" xfId="0" applyNumberFormat="1" applyFont="1" applyBorder="1" applyAlignment="1">
      <alignment horizontal="right" vertical="center"/>
    </xf>
    <xf numFmtId="164" fontId="3" fillId="0" borderId="18" xfId="0" applyNumberFormat="1" applyFont="1" applyBorder="1" applyAlignment="1">
      <alignment horizontal="right" vertical="center"/>
    </xf>
    <xf numFmtId="164" fontId="3" fillId="0" borderId="27" xfId="0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4" fontId="3" fillId="0" borderId="13" xfId="0" applyNumberFormat="1" applyFont="1" applyBorder="1" applyAlignment="1">
      <alignment horizontal="right" vertical="center"/>
    </xf>
    <xf numFmtId="164" fontId="3" fillId="0" borderId="17" xfId="0" applyNumberFormat="1" applyFont="1" applyBorder="1" applyAlignment="1">
      <alignment horizontal="right" vertical="center"/>
    </xf>
    <xf numFmtId="3" fontId="4" fillId="0" borderId="22" xfId="0" applyNumberFormat="1" applyFont="1" applyBorder="1" applyAlignment="1">
      <alignment horizontal="right" vertical="top"/>
    </xf>
    <xf numFmtId="164" fontId="4" fillId="0" borderId="29" xfId="0" applyNumberFormat="1" applyFont="1" applyBorder="1" applyAlignment="1">
      <alignment horizontal="right" vertical="center"/>
    </xf>
    <xf numFmtId="164" fontId="4" fillId="0" borderId="24" xfId="0" applyNumberFormat="1" applyFont="1" applyBorder="1" applyAlignment="1">
      <alignment horizontal="right" vertical="top"/>
    </xf>
    <xf numFmtId="164" fontId="4" fillId="0" borderId="25" xfId="0" applyNumberFormat="1" applyFont="1" applyBorder="1" applyAlignment="1">
      <alignment horizontal="right" vertical="top"/>
    </xf>
    <xf numFmtId="164" fontId="4" fillId="0" borderId="22" xfId="0" applyNumberFormat="1" applyFont="1" applyBorder="1" applyAlignment="1">
      <alignment horizontal="right" vertical="top"/>
    </xf>
    <xf numFmtId="164" fontId="4" fillId="0" borderId="23" xfId="0" applyNumberFormat="1" applyFont="1" applyBorder="1" applyAlignment="1">
      <alignment horizontal="right" vertical="top"/>
    </xf>
    <xf numFmtId="164" fontId="4" fillId="0" borderId="30" xfId="0" applyNumberFormat="1" applyFont="1" applyBorder="1" applyAlignment="1">
      <alignment horizontal="right" vertical="top"/>
    </xf>
    <xf numFmtId="169" fontId="2" fillId="0" borderId="0" xfId="0" applyNumberFormat="1" applyFont="1" applyAlignment="1"/>
    <xf numFmtId="0" fontId="3" fillId="9" borderId="0" xfId="0" applyFont="1" applyFill="1" applyAlignment="1">
      <alignment vertical="top"/>
    </xf>
    <xf numFmtId="0" fontId="4" fillId="9" borderId="13" xfId="0" applyFont="1" applyFill="1" applyBorder="1" applyAlignment="1">
      <alignment vertical="top"/>
    </xf>
    <xf numFmtId="3" fontId="4" fillId="9" borderId="16" xfId="2" applyNumberFormat="1" applyFont="1" applyFill="1" applyBorder="1" applyAlignment="1">
      <alignment horizontal="right" vertical="center"/>
    </xf>
    <xf numFmtId="3" fontId="4" fillId="9" borderId="18" xfId="2" applyNumberFormat="1" applyFont="1" applyFill="1" applyBorder="1" applyAlignment="1">
      <alignment horizontal="right" vertical="center"/>
    </xf>
    <xf numFmtId="164" fontId="4" fillId="9" borderId="18" xfId="2" applyNumberFormat="1" applyFont="1" applyFill="1" applyBorder="1" applyAlignment="1">
      <alignment horizontal="right" vertical="center"/>
    </xf>
    <xf numFmtId="164" fontId="4" fillId="9" borderId="27" xfId="2" applyNumberFormat="1" applyFont="1" applyFill="1" applyBorder="1" applyAlignment="1">
      <alignment horizontal="right" vertical="center"/>
    </xf>
    <xf numFmtId="164" fontId="4" fillId="9" borderId="0" xfId="2" applyNumberFormat="1" applyFont="1" applyFill="1" applyAlignment="1">
      <alignment horizontal="right" vertical="center"/>
    </xf>
    <xf numFmtId="164" fontId="4" fillId="9" borderId="13" xfId="2" applyNumberFormat="1" applyFont="1" applyFill="1" applyBorder="1" applyAlignment="1">
      <alignment horizontal="right" vertical="center"/>
    </xf>
    <xf numFmtId="164" fontId="4" fillId="9" borderId="17" xfId="2" applyNumberFormat="1" applyFont="1" applyFill="1" applyBorder="1" applyAlignment="1">
      <alignment horizontal="right" vertical="center"/>
    </xf>
    <xf numFmtId="166" fontId="2" fillId="9" borderId="0" xfId="0" applyNumberFormat="1" applyFont="1" applyFill="1" applyAlignment="1"/>
    <xf numFmtId="164" fontId="2" fillId="9" borderId="0" xfId="0" applyNumberFormat="1" applyFont="1" applyFill="1" applyAlignment="1"/>
    <xf numFmtId="0" fontId="2" fillId="9" borderId="0" xfId="0" applyFont="1" applyFill="1" applyAlignment="1"/>
    <xf numFmtId="167" fontId="2" fillId="9" borderId="0" xfId="0" applyNumberFormat="1" applyFont="1" applyFill="1" applyAlignment="1"/>
    <xf numFmtId="0" fontId="5" fillId="9" borderId="13" xfId="0" applyFont="1" applyFill="1" applyBorder="1" applyAlignment="1">
      <alignment vertical="top"/>
    </xf>
    <xf numFmtId="3" fontId="3" fillId="9" borderId="16" xfId="0" applyNumberFormat="1" applyFont="1" applyFill="1" applyBorder="1" applyAlignment="1">
      <alignment horizontal="right" vertical="center"/>
    </xf>
    <xf numFmtId="3" fontId="3" fillId="9" borderId="18" xfId="0" applyNumberFormat="1" applyFont="1" applyFill="1" applyBorder="1" applyAlignment="1">
      <alignment horizontal="right" vertical="center"/>
    </xf>
    <xf numFmtId="164" fontId="3" fillId="9" borderId="18" xfId="0" applyNumberFormat="1" applyFont="1" applyFill="1" applyBorder="1" applyAlignment="1">
      <alignment horizontal="right" vertical="center"/>
    </xf>
    <xf numFmtId="164" fontId="3" fillId="9" borderId="27" xfId="0" applyNumberFormat="1" applyFont="1" applyFill="1" applyBorder="1" applyAlignment="1">
      <alignment horizontal="right" vertical="center"/>
    </xf>
    <xf numFmtId="164" fontId="3" fillId="9" borderId="0" xfId="0" applyNumberFormat="1" applyFont="1" applyFill="1" applyAlignment="1">
      <alignment horizontal="right" vertical="center"/>
    </xf>
    <xf numFmtId="164" fontId="3" fillId="9" borderId="13" xfId="0" applyNumberFormat="1" applyFont="1" applyFill="1" applyBorder="1" applyAlignment="1">
      <alignment horizontal="right" vertical="center"/>
    </xf>
    <xf numFmtId="164" fontId="3" fillId="9" borderId="17" xfId="0" applyNumberFormat="1" applyFont="1" applyFill="1" applyBorder="1" applyAlignment="1">
      <alignment horizontal="right" vertical="center"/>
    </xf>
    <xf numFmtId="0" fontId="6" fillId="9" borderId="13" xfId="0" applyFont="1" applyFill="1" applyBorder="1" applyAlignment="1">
      <alignment vertical="top"/>
    </xf>
    <xf numFmtId="3" fontId="5" fillId="9" borderId="16" xfId="0" applyNumberFormat="1" applyFont="1" applyFill="1" applyBorder="1" applyAlignment="1">
      <alignment horizontal="right" vertical="center"/>
    </xf>
    <xf numFmtId="3" fontId="2" fillId="9" borderId="0" xfId="0" applyNumberFormat="1" applyFont="1" applyFill="1" applyAlignment="1"/>
    <xf numFmtId="3" fontId="4" fillId="9" borderId="22" xfId="0" applyNumberFormat="1" applyFont="1" applyFill="1" applyBorder="1" applyAlignment="1">
      <alignment horizontal="right" vertical="top"/>
    </xf>
    <xf numFmtId="164" fontId="4" fillId="9" borderId="22" xfId="0" applyNumberFormat="1" applyFont="1" applyFill="1" applyBorder="1" applyAlignment="1">
      <alignment horizontal="right" vertical="top"/>
    </xf>
    <xf numFmtId="164" fontId="4" fillId="9" borderId="31" xfId="0" applyNumberFormat="1" applyFont="1" applyFill="1" applyBorder="1" applyAlignment="1">
      <alignment horizontal="right" vertical="top"/>
    </xf>
    <xf numFmtId="164" fontId="4" fillId="9" borderId="23" xfId="0" applyNumberFormat="1" applyFont="1" applyFill="1" applyBorder="1" applyAlignment="1">
      <alignment horizontal="right" vertical="top"/>
    </xf>
    <xf numFmtId="3" fontId="3" fillId="2" borderId="16" xfId="2" applyNumberFormat="1" applyFont="1" applyFill="1" applyBorder="1" applyAlignment="1">
      <alignment horizontal="right" vertical="center"/>
    </xf>
    <xf numFmtId="3" fontId="4" fillId="2" borderId="22" xfId="0" applyNumberFormat="1" applyFont="1" applyFill="1" applyBorder="1" applyAlignment="1">
      <alignment horizontal="right" vertical="top"/>
    </xf>
    <xf numFmtId="3" fontId="4" fillId="0" borderId="24" xfId="0" applyNumberFormat="1" applyFont="1" applyBorder="1" applyAlignment="1">
      <alignment horizontal="right" vertical="top"/>
    </xf>
    <xf numFmtId="164" fontId="4" fillId="0" borderId="26" xfId="0" applyNumberFormat="1" applyFont="1" applyBorder="1" applyAlignment="1">
      <alignment horizontal="right" vertical="top"/>
    </xf>
    <xf numFmtId="3" fontId="4" fillId="2" borderId="16" xfId="2" applyNumberFormat="1" applyFont="1" applyFill="1" applyBorder="1" applyAlignment="1">
      <alignment horizontal="right" vertical="center"/>
    </xf>
    <xf numFmtId="3" fontId="3" fillId="2" borderId="16" xfId="0" applyNumberFormat="1" applyFont="1" applyFill="1" applyBorder="1" applyAlignment="1">
      <alignment horizontal="right" vertical="center"/>
    </xf>
    <xf numFmtId="3" fontId="7" fillId="0" borderId="18" xfId="0" applyNumberFormat="1" applyFont="1" applyBorder="1" applyAlignment="1">
      <alignment horizontal="right" vertical="center"/>
    </xf>
    <xf numFmtId="3" fontId="3" fillId="0" borderId="18" xfId="0" applyNumberFormat="1" applyFont="1" applyBorder="1" applyAlignment="1">
      <alignment horizontal="right" vertical="center"/>
    </xf>
    <xf numFmtId="0" fontId="8" fillId="0" borderId="13" xfId="0" applyFont="1" applyBorder="1" applyAlignment="1">
      <alignment vertical="top"/>
    </xf>
    <xf numFmtId="4" fontId="9" fillId="0" borderId="0" xfId="3" applyNumberFormat="1" applyFont="1" applyBorder="1"/>
    <xf numFmtId="0" fontId="4" fillId="0" borderId="5" xfId="0" applyFont="1" applyBorder="1" applyAlignment="1">
      <alignment vertical="top"/>
    </xf>
    <xf numFmtId="3" fontId="4" fillId="2" borderId="32" xfId="0" applyNumberFormat="1" applyFont="1" applyFill="1" applyBorder="1" applyAlignment="1">
      <alignment horizontal="right" vertical="top"/>
    </xf>
    <xf numFmtId="164" fontId="4" fillId="0" borderId="33" xfId="0" applyNumberFormat="1" applyFont="1" applyBorder="1" applyAlignment="1">
      <alignment horizontal="right" vertical="top"/>
    </xf>
    <xf numFmtId="164" fontId="4" fillId="0" borderId="34" xfId="0" applyNumberFormat="1" applyFont="1" applyBorder="1" applyAlignment="1">
      <alignment horizontal="right" vertical="top"/>
    </xf>
    <xf numFmtId="164" fontId="4" fillId="0" borderId="32" xfId="0" applyNumberFormat="1" applyFont="1" applyBorder="1" applyAlignment="1">
      <alignment horizontal="right" vertical="top"/>
    </xf>
    <xf numFmtId="164" fontId="4" fillId="0" borderId="35" xfId="0" applyNumberFormat="1" applyFont="1" applyBorder="1" applyAlignment="1">
      <alignment horizontal="right" vertical="top"/>
    </xf>
    <xf numFmtId="171" fontId="2" fillId="0" borderId="0" xfId="0" applyNumberFormat="1" applyFont="1" applyAlignment="1"/>
    <xf numFmtId="164" fontId="4" fillId="0" borderId="0" xfId="0" applyNumberFormat="1" applyFont="1" applyAlignment="1">
      <alignment horizontal="right" vertical="top"/>
    </xf>
    <xf numFmtId="4" fontId="2" fillId="0" borderId="0" xfId="0" applyNumberFormat="1" applyFont="1" applyAlignment="1"/>
    <xf numFmtId="172" fontId="2" fillId="0" borderId="0" xfId="0" applyNumberFormat="1" applyFont="1" applyAlignment="1"/>
    <xf numFmtId="173" fontId="2" fillId="0" borderId="0" xfId="0" applyNumberFormat="1" applyFont="1" applyAlignment="1"/>
    <xf numFmtId="165" fontId="2" fillId="0" borderId="0" xfId="0" applyNumberFormat="1" applyFont="1" applyAlignment="1"/>
    <xf numFmtId="174" fontId="2" fillId="0" borderId="0" xfId="0" applyNumberFormat="1" applyFont="1" applyAlignment="1"/>
    <xf numFmtId="175" fontId="2" fillId="0" borderId="0" xfId="0" applyNumberFormat="1" applyFont="1" applyAlignment="1"/>
    <xf numFmtId="165" fontId="4" fillId="0" borderId="0" xfId="0" applyNumberFormat="1" applyFont="1" applyAlignment="1">
      <alignment horizontal="right" vertical="top"/>
    </xf>
    <xf numFmtId="176" fontId="11" fillId="10" borderId="36" xfId="4" applyFont="1" applyFill="1" applyBorder="1" applyAlignment="1">
      <alignment horizontal="center" vertical="center" wrapText="1"/>
    </xf>
    <xf numFmtId="0" fontId="12" fillId="0" borderId="37" xfId="0" applyFont="1" applyBorder="1">
      <alignment wrapText="1"/>
    </xf>
    <xf numFmtId="0" fontId="13" fillId="0" borderId="0" xfId="0" applyFont="1" applyAlignment="1">
      <alignment horizontal="center" wrapText="1"/>
    </xf>
    <xf numFmtId="0" fontId="13" fillId="2" borderId="0" xfId="0" applyFont="1" applyFill="1" applyAlignment="1">
      <alignment horizontal="center" wrapText="1"/>
    </xf>
    <xf numFmtId="0" fontId="14" fillId="11" borderId="38" xfId="0" applyFont="1" applyFill="1" applyBorder="1" applyAlignment="1">
      <alignment horizontal="left" vertical="top" wrapText="1"/>
    </xf>
    <xf numFmtId="0" fontId="14" fillId="11" borderId="38" xfId="0" applyFont="1" applyFill="1" applyBorder="1">
      <alignment wrapText="1"/>
    </xf>
    <xf numFmtId="0" fontId="0" fillId="12" borderId="0" xfId="0" applyFill="1">
      <alignment wrapText="1"/>
    </xf>
    <xf numFmtId="164" fontId="0" fillId="12" borderId="0" xfId="0" applyNumberFormat="1" applyFill="1">
      <alignment wrapText="1"/>
    </xf>
    <xf numFmtId="0" fontId="14" fillId="11" borderId="0" xfId="0" applyFont="1" applyFill="1" applyAlignment="1">
      <alignment horizontal="left" vertical="top" wrapText="1"/>
    </xf>
    <xf numFmtId="0" fontId="14" fillId="11" borderId="0" xfId="0" applyFont="1" applyFill="1">
      <alignment wrapText="1"/>
    </xf>
    <xf numFmtId="0" fontId="15" fillId="12" borderId="0" xfId="0" applyFont="1" applyFill="1">
      <alignment wrapText="1"/>
    </xf>
    <xf numFmtId="164" fontId="14" fillId="12" borderId="0" xfId="0" applyNumberFormat="1" applyFont="1" applyFill="1" applyAlignment="1">
      <alignment horizontal="right"/>
    </xf>
    <xf numFmtId="0" fontId="14" fillId="11" borderId="36" xfId="0" applyFont="1" applyFill="1" applyBorder="1" applyAlignment="1">
      <alignment horizontal="left" vertical="top" wrapText="1"/>
    </xf>
    <xf numFmtId="0" fontId="14" fillId="11" borderId="36" xfId="0" applyFont="1" applyFill="1" applyBorder="1">
      <alignment wrapText="1"/>
    </xf>
    <xf numFmtId="0" fontId="0" fillId="12" borderId="36" xfId="0" applyFill="1" applyBorder="1">
      <alignment wrapText="1"/>
    </xf>
    <xf numFmtId="164" fontId="0" fillId="12" borderId="36" xfId="0" applyNumberFormat="1" applyFill="1" applyBorder="1">
      <alignment wrapText="1"/>
    </xf>
    <xf numFmtId="0" fontId="14" fillId="10" borderId="39" xfId="0" applyFont="1" applyFill="1" applyBorder="1" applyAlignment="1">
      <alignment horizontal="left" vertical="top" wrapText="1"/>
    </xf>
    <xf numFmtId="0" fontId="14" fillId="11" borderId="39" xfId="0" applyFont="1" applyFill="1" applyBorder="1">
      <alignment wrapText="1"/>
    </xf>
    <xf numFmtId="0" fontId="0" fillId="12" borderId="39" xfId="0" applyFill="1" applyBorder="1">
      <alignment wrapText="1"/>
    </xf>
    <xf numFmtId="164" fontId="0" fillId="12" borderId="39" xfId="0" applyNumberFormat="1" applyFill="1" applyBorder="1">
      <alignment wrapText="1"/>
    </xf>
    <xf numFmtId="0" fontId="14" fillId="10" borderId="0" xfId="0" applyFont="1" applyFill="1" applyAlignment="1">
      <alignment horizontal="left" vertical="top" wrapText="1"/>
    </xf>
    <xf numFmtId="0" fontId="14" fillId="10" borderId="0" xfId="0" applyFont="1" applyFill="1">
      <alignment wrapText="1"/>
    </xf>
    <xf numFmtId="164" fontId="0" fillId="0" borderId="0" xfId="0" applyNumberFormat="1">
      <alignment wrapText="1"/>
    </xf>
    <xf numFmtId="0" fontId="14" fillId="10" borderId="36" xfId="0" applyFont="1" applyFill="1" applyBorder="1" applyAlignment="1">
      <alignment horizontal="left" vertical="top" wrapText="1"/>
    </xf>
    <xf numFmtId="0" fontId="14" fillId="10" borderId="36" xfId="0" applyFont="1" applyFill="1" applyBorder="1">
      <alignment wrapText="1"/>
    </xf>
    <xf numFmtId="0" fontId="0" fillId="0" borderId="36" xfId="0" applyBorder="1">
      <alignment wrapText="1"/>
    </xf>
    <xf numFmtId="164" fontId="0" fillId="0" borderId="36" xfId="0" applyNumberFormat="1" applyBorder="1">
      <alignment wrapText="1"/>
    </xf>
    <xf numFmtId="168" fontId="0" fillId="0" borderId="0" xfId="0" applyNumberFormat="1">
      <alignment wrapText="1"/>
    </xf>
    <xf numFmtId="0" fontId="14" fillId="10" borderId="39" xfId="0" applyFont="1" applyFill="1" applyBorder="1" applyAlignment="1">
      <alignment vertical="top" wrapText="1"/>
    </xf>
    <xf numFmtId="0" fontId="14" fillId="10" borderId="39" xfId="0" applyFont="1" applyFill="1" applyBorder="1">
      <alignment wrapText="1"/>
    </xf>
    <xf numFmtId="0" fontId="0" fillId="0" borderId="39" xfId="0" applyBorder="1">
      <alignment wrapText="1"/>
    </xf>
    <xf numFmtId="164" fontId="14" fillId="0" borderId="0" xfId="0" applyNumberFormat="1" applyFont="1" applyAlignment="1">
      <alignment horizontal="right" vertical="center"/>
    </xf>
    <xf numFmtId="164" fontId="0" fillId="0" borderId="39" xfId="0" applyNumberFormat="1" applyBorder="1">
      <alignment wrapText="1"/>
    </xf>
    <xf numFmtId="0" fontId="14" fillId="10" borderId="0" xfId="0" applyFont="1" applyFill="1" applyAlignment="1">
      <alignment vertical="top" wrapText="1"/>
    </xf>
    <xf numFmtId="164" fontId="14" fillId="0" borderId="0" xfId="0" applyNumberFormat="1" applyFont="1" applyAlignment="1">
      <alignment horizontal="right"/>
    </xf>
    <xf numFmtId="0" fontId="14" fillId="10" borderId="36" xfId="0" applyFont="1" applyFill="1" applyBorder="1" applyAlignment="1">
      <alignment horizontal="left" vertical="top" wrapText="1"/>
    </xf>
    <xf numFmtId="0" fontId="14" fillId="10" borderId="37" xfId="0" applyFont="1" applyFill="1" applyBorder="1" applyAlignment="1">
      <alignment vertical="top" wrapText="1"/>
    </xf>
    <xf numFmtId="0" fontId="14" fillId="10" borderId="37" xfId="0" applyFont="1" applyFill="1" applyBorder="1">
      <alignment wrapText="1"/>
    </xf>
    <xf numFmtId="0" fontId="0" fillId="0" borderId="37" xfId="0" applyBorder="1">
      <alignment wrapText="1"/>
    </xf>
    <xf numFmtId="164" fontId="0" fillId="0" borderId="37" xfId="0" applyNumberFormat="1" applyBorder="1">
      <alignment wrapText="1"/>
    </xf>
    <xf numFmtId="0" fontId="14" fillId="11" borderId="39" xfId="0" applyFont="1" applyFill="1" applyBorder="1" applyAlignment="1">
      <alignment vertical="top" wrapText="1"/>
    </xf>
    <xf numFmtId="0" fontId="14" fillId="11" borderId="0" xfId="0" applyFont="1" applyFill="1" applyAlignment="1">
      <alignment vertical="top" wrapText="1"/>
    </xf>
    <xf numFmtId="164" fontId="10" fillId="12" borderId="0" xfId="0" applyNumberFormat="1" applyFont="1" applyFill="1">
      <alignment wrapText="1"/>
    </xf>
    <xf numFmtId="164" fontId="1" fillId="12" borderId="0" xfId="0" applyNumberFormat="1" applyFont="1" applyFill="1">
      <alignment wrapText="1"/>
    </xf>
    <xf numFmtId="0" fontId="14" fillId="11" borderId="40" xfId="0" applyFont="1" applyFill="1" applyBorder="1" applyAlignment="1">
      <alignment vertical="top" wrapText="1"/>
    </xf>
    <xf numFmtId="0" fontId="14" fillId="11" borderId="40" xfId="0" applyFont="1" applyFill="1" applyBorder="1">
      <alignment wrapText="1"/>
    </xf>
    <xf numFmtId="0" fontId="0" fillId="12" borderId="40" xfId="0" applyFill="1" applyBorder="1">
      <alignment wrapText="1"/>
    </xf>
    <xf numFmtId="164" fontId="0" fillId="12" borderId="40" xfId="0" applyNumberFormat="1" applyFill="1" applyBorder="1">
      <alignment wrapText="1"/>
    </xf>
    <xf numFmtId="0" fontId="12" fillId="10" borderId="41" xfId="0" applyFont="1" applyFill="1" applyBorder="1">
      <alignment wrapText="1"/>
    </xf>
    <xf numFmtId="0" fontId="16" fillId="0" borderId="0" xfId="0" applyFont="1">
      <alignment wrapText="1"/>
    </xf>
    <xf numFmtId="164" fontId="16" fillId="0" borderId="0" xfId="4" applyNumberFormat="1" applyFont="1" applyAlignment="1">
      <alignment horizontal="right" wrapText="1"/>
    </xf>
    <xf numFmtId="43" fontId="0" fillId="0" borderId="0" xfId="0" applyNumberFormat="1">
      <alignment wrapText="1"/>
    </xf>
    <xf numFmtId="177" fontId="0" fillId="0" borderId="0" xfId="0" applyNumberFormat="1">
      <alignment wrapText="1"/>
    </xf>
    <xf numFmtId="39" fontId="0" fillId="0" borderId="0" xfId="0" applyNumberFormat="1">
      <alignment wrapText="1"/>
    </xf>
    <xf numFmtId="0" fontId="17" fillId="0" borderId="0" xfId="5" applyFont="1" applyAlignment="1" applyProtection="1">
      <alignment horizontal="left" vertical="top" wrapText="1" readingOrder="1"/>
      <protection locked="0"/>
    </xf>
  </cellXfs>
  <cellStyles count="6">
    <cellStyle name="Millares 18" xfId="3" xr:uid="{02EB9A64-7E8D-4C07-8AFE-A5D96FB79216}"/>
    <cellStyle name="Millares 2" xfId="4" xr:uid="{EF2E053E-5F04-4E02-A412-A7D720B2141E}"/>
    <cellStyle name="Normal" xfId="0" builtinId="0"/>
    <cellStyle name="Normal 122 3" xfId="1" xr:uid="{BBB2DDAA-FD47-4BB9-B7EF-98C2F8FDEA99}"/>
    <cellStyle name="Normal 2" xfId="5" xr:uid="{6F334542-5C30-4AD7-BCC9-4443F3DB24AE}"/>
    <cellStyle name="Normal 245" xfId="2" xr:uid="{F8E691DC-C1B0-4D44-90E6-EBEF88A17416}"/>
  </cellStyles>
  <dxfs count="15">
    <dxf>
      <numFmt numFmtId="164" formatCode="[$-1010409]#,##0;\(#,##0\)"/>
      <fill>
        <patternFill patternType="solid">
          <fgColor indexed="64"/>
          <bgColor theme="0"/>
        </patternFill>
      </fill>
    </dxf>
    <dxf>
      <numFmt numFmtId="164" formatCode="[$-1010409]#,##0;\(#,##0\)"/>
    </dxf>
    <dxf>
      <numFmt numFmtId="164" formatCode="[$-1010409]#,##0;\(#,##0\)"/>
      <border diagonalUp="0" diagonalDown="0" outline="0">
        <left/>
        <right/>
        <top/>
        <bottom style="thin">
          <color indexed="64"/>
        </bottom>
      </border>
    </dxf>
    <dxf>
      <numFmt numFmtId="164" formatCode="[$-1010409]#,##0;\(#,##0\)"/>
    </dxf>
    <dxf>
      <numFmt numFmtId="164" formatCode="[$-1010409]#,##0;\(#,##0\)"/>
    </dxf>
    <dxf>
      <numFmt numFmtId="164" formatCode="[$-1010409]#,##0;\(#,##0\)"/>
    </dxf>
    <dxf>
      <numFmt numFmtId="164" formatCode="[$-1010409]#,##0;\(#,##0\)"/>
    </dxf>
    <dxf>
      <numFmt numFmtId="164" formatCode="[$-1010409]#,##0;\(#,##0\)"/>
    </dxf>
    <dxf>
      <numFmt numFmtId="164" formatCode="[$-1010409]#,##0;\(#,##0\)"/>
    </dxf>
    <dxf>
      <numFmt numFmtId="164" formatCode="[$-1010409]#,##0;\(#,##0\)"/>
    </dxf>
    <dxf>
      <numFmt numFmtId="164" formatCode="[$-1010409]#,##0;\(#,##0\)"/>
    </dxf>
    <dxf>
      <numFmt numFmtId="164" formatCode="[$-1010409]#,##0;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[$-1010409]#,##0;\(#,##0\)"/>
      <alignment horizontal="general" vertical="bottom" textRotation="0" wrapText="1" relativeIndent="0" justifyLastLine="0" shrinkToFit="0" readingOrder="0"/>
    </dxf>
    <dxf>
      <border outline="0">
        <bottom style="double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1" relative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Indice Directorio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Indice Directorio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4</xdr:row>
      <xdr:rowOff>57150</xdr:rowOff>
    </xdr:from>
    <xdr:to>
      <xdr:col>1</xdr:col>
      <xdr:colOff>963930</xdr:colOff>
      <xdr:row>5</xdr:row>
      <xdr:rowOff>104775</xdr:rowOff>
    </xdr:to>
    <xdr:sp macro="" textlink="">
      <xdr:nvSpPr>
        <xdr:cNvPr id="2" name="Rectángulo redondead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BE5BC9-2E57-4B81-BD75-C65637D67BA0}"/>
            </a:ext>
          </a:extLst>
        </xdr:cNvPr>
        <xdr:cNvSpPr/>
      </xdr:nvSpPr>
      <xdr:spPr>
        <a:xfrm>
          <a:off x="276225" y="565150"/>
          <a:ext cx="897255" cy="25082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A" sz="1100"/>
            <a:t>Inicio</a:t>
          </a:r>
        </a:p>
      </xdr:txBody>
    </xdr:sp>
    <xdr:clientData/>
  </xdr:twoCellAnchor>
  <xdr:twoCellAnchor editAs="oneCell">
    <xdr:from>
      <xdr:col>1</xdr:col>
      <xdr:colOff>66674</xdr:colOff>
      <xdr:row>0</xdr:row>
      <xdr:rowOff>38099</xdr:rowOff>
    </xdr:from>
    <xdr:to>
      <xdr:col>24</xdr:col>
      <xdr:colOff>529166</xdr:colOff>
      <xdr:row>4</xdr:row>
      <xdr:rowOff>40087</xdr:rowOff>
    </xdr:to>
    <xdr:pic>
      <xdr:nvPicPr>
        <xdr:cNvPr id="3" name="2 Imagen" descr="ISOTIPO CONTABILIDAD.bmp">
          <a:extLst>
            <a:ext uri="{FF2B5EF4-FFF2-40B4-BE49-F238E27FC236}">
              <a16:creationId xmlns:a16="http://schemas.microsoft.com/office/drawing/2014/main" id="{EB0B3BFB-B8F6-49CD-A227-15EC29E82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6224" y="38099"/>
          <a:ext cx="20236392" cy="5099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727710</xdr:colOff>
      <xdr:row>0</xdr:row>
      <xdr:rowOff>267547</xdr:rowOff>
    </xdr:to>
    <xdr:sp macro="" textlink="">
      <xdr:nvSpPr>
        <xdr:cNvPr id="2" name="Rectángulo redonde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BF4931-F1A2-49D2-AF40-E955ECB213A2}"/>
            </a:ext>
          </a:extLst>
        </xdr:cNvPr>
        <xdr:cNvSpPr/>
      </xdr:nvSpPr>
      <xdr:spPr>
        <a:xfrm>
          <a:off x="381000" y="0"/>
          <a:ext cx="727710" cy="267547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A" sz="1100"/>
            <a:t>Inicio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ADF108-C401-4EC1-9F59-9875B9E084D3}" name="Tabla132" displayName="Tabla132" ref="D4:Q43" totalsRowShown="0" headerRowDxfId="14" tableBorderDxfId="13">
  <autoFilter ref="D4:Q43" xr:uid="{00000000-0009-0000-0100-000001000000}"/>
  <tableColumns count="14">
    <tableColumn id="1" xr3:uid="{678F1880-F11F-4522-915F-3D67F2756D9F}" name="Description"/>
    <tableColumn id="2" xr3:uid="{3D0DBCE7-BBEC-4214-86AF-03209E5C8F42}" name="January" dataDxfId="12"/>
    <tableColumn id="3" xr3:uid="{7B77FDA0-9C2B-4D57-9EFA-E174929F1D18}" name="February" dataDxfId="11"/>
    <tableColumn id="4" xr3:uid="{F2420585-E318-49A7-A847-A295073DDDB6}" name="March" dataDxfId="10"/>
    <tableColumn id="5" xr3:uid="{99C01D86-3F4E-43BB-BBA3-3011FA823C54}" name="April" dataDxfId="9"/>
    <tableColumn id="6" xr3:uid="{5D1C628A-0B8C-430E-BCC4-D686602019BE}" name="May" dataDxfId="8"/>
    <tableColumn id="7" xr3:uid="{B690B23B-240F-495F-87F4-FEB3437D8ABC}" name="June" dataDxfId="7"/>
    <tableColumn id="9" xr3:uid="{CE1607AC-DC6D-4EA0-935C-897CE161A249}" name="July" dataDxfId="6"/>
    <tableColumn id="10" xr3:uid="{FF1E85B5-F5DB-4BCD-AE53-36E861AF5218}" name="August" dataDxfId="5"/>
    <tableColumn id="11" xr3:uid="{36579702-88BC-4D1A-9228-145FAB21E18E}" name="September" dataDxfId="4"/>
    <tableColumn id="12" xr3:uid="{BA6AE742-7155-44A9-9C4A-DA1390CC35CE}" name="October" dataDxfId="3"/>
    <tableColumn id="13" xr3:uid="{EDC5D397-6127-43F5-90EC-592052CF93DB}" name="November" dataDxfId="2"/>
    <tableColumn id="16" xr3:uid="{127BBA50-8C05-46A9-B7B5-64E879C6FF88}" name="December" dataDxfId="1"/>
    <tableColumn id="8" xr3:uid="{EA8D7DE5-CCE4-4A34-940B-3713A39A77A2}" name="Accumulated" dataDxfId="0">
      <calculatedColumnFormula>SUM(Tabla132[[#This Row],[January]:[June]])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C42C7-1124-4A0C-B86A-C58CC0B8A87A}">
  <sheetPr>
    <tabColor rgb="FF003399"/>
  </sheetPr>
  <dimension ref="A5:AE75"/>
  <sheetViews>
    <sheetView showGridLines="0" tabSelected="1" zoomScale="90" zoomScaleNormal="90" zoomScaleSheetLayoutView="12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E55" sqref="E55"/>
    </sheetView>
  </sheetViews>
  <sheetFormatPr baseColWidth="10" defaultColWidth="9.1796875" defaultRowHeight="10"/>
  <cols>
    <col min="1" max="1" width="3" style="1" customWidth="1"/>
    <col min="2" max="2" width="35.7265625" style="1" customWidth="1"/>
    <col min="3" max="3" width="10.7265625" style="1" hidden="1" customWidth="1"/>
    <col min="4" max="16" width="11.7265625" style="1" customWidth="1"/>
    <col min="17" max="18" width="11.7265625" style="2" customWidth="1"/>
    <col min="19" max="20" width="11.7265625" style="3" customWidth="1"/>
    <col min="21" max="23" width="11.7265625" style="1" customWidth="1"/>
    <col min="24" max="24" width="12.81640625" style="1" bestFit="1" customWidth="1"/>
    <col min="25" max="25" width="10.26953125" style="1" bestFit="1" customWidth="1"/>
    <col min="26" max="26" width="13" style="1" bestFit="1" customWidth="1"/>
    <col min="27" max="27" width="12.7265625" style="1" customWidth="1"/>
    <col min="28" max="28" width="11" style="1" bestFit="1" customWidth="1"/>
    <col min="29" max="29" width="14.453125" style="1" customWidth="1"/>
    <col min="30" max="30" width="14.81640625" style="1" bestFit="1" customWidth="1"/>
    <col min="31" max="31" width="11.1796875" style="1" customWidth="1"/>
    <col min="32" max="39" width="9.1796875" style="1"/>
    <col min="40" max="40" width="6.81640625" style="1" customWidth="1"/>
    <col min="41" max="178" width="9.1796875" style="1"/>
    <col min="179" max="179" width="0.453125" style="1" customWidth="1"/>
    <col min="180" max="180" width="32" style="1" customWidth="1"/>
    <col min="181" max="181" width="15.453125" style="1" customWidth="1"/>
    <col min="182" max="182" width="14.1796875" style="1" customWidth="1"/>
    <col min="183" max="183" width="13.453125" style="1" customWidth="1"/>
    <col min="184" max="184" width="15" style="1" customWidth="1"/>
    <col min="185" max="185" width="13.453125" style="1" customWidth="1"/>
    <col min="186" max="186" width="15" style="1" customWidth="1"/>
    <col min="187" max="187" width="13.453125" style="1" customWidth="1"/>
    <col min="188" max="188" width="15" style="1" customWidth="1"/>
    <col min="189" max="189" width="13.453125" style="1" customWidth="1"/>
    <col min="190" max="190" width="15" style="1" customWidth="1"/>
    <col min="191" max="191" width="13.453125" style="1" customWidth="1"/>
    <col min="192" max="192" width="15" style="1" customWidth="1"/>
    <col min="193" max="193" width="13.453125" style="1" customWidth="1"/>
    <col min="194" max="194" width="15" style="1" customWidth="1"/>
    <col min="195" max="195" width="13.453125" style="1" customWidth="1"/>
    <col min="196" max="196" width="15" style="1" customWidth="1"/>
    <col min="197" max="197" width="14.453125" style="1" customWidth="1"/>
    <col min="198" max="200" width="16.81640625" style="1" customWidth="1"/>
    <col min="201" max="201" width="0.81640625" style="1" customWidth="1"/>
    <col min="202" max="202" width="14" style="1" customWidth="1"/>
    <col min="203" max="203" width="16.54296875" style="1" bestFit="1" customWidth="1"/>
    <col min="204" max="434" width="9.1796875" style="1"/>
    <col min="435" max="435" width="0.453125" style="1" customWidth="1"/>
    <col min="436" max="436" width="32" style="1" customWidth="1"/>
    <col min="437" max="437" width="15.453125" style="1" customWidth="1"/>
    <col min="438" max="438" width="14.1796875" style="1" customWidth="1"/>
    <col min="439" max="439" width="13.453125" style="1" customWidth="1"/>
    <col min="440" max="440" width="15" style="1" customWidth="1"/>
    <col min="441" max="441" width="13.453125" style="1" customWidth="1"/>
    <col min="442" max="442" width="15" style="1" customWidth="1"/>
    <col min="443" max="443" width="13.453125" style="1" customWidth="1"/>
    <col min="444" max="444" width="15" style="1" customWidth="1"/>
    <col min="445" max="445" width="13.453125" style="1" customWidth="1"/>
    <col min="446" max="446" width="15" style="1" customWidth="1"/>
    <col min="447" max="447" width="13.453125" style="1" customWidth="1"/>
    <col min="448" max="448" width="15" style="1" customWidth="1"/>
    <col min="449" max="449" width="13.453125" style="1" customWidth="1"/>
    <col min="450" max="450" width="15" style="1" customWidth="1"/>
    <col min="451" max="451" width="13.453125" style="1" customWidth="1"/>
    <col min="452" max="452" width="15" style="1" customWidth="1"/>
    <col min="453" max="453" width="14.453125" style="1" customWidth="1"/>
    <col min="454" max="456" width="16.81640625" style="1" customWidth="1"/>
    <col min="457" max="457" width="0.81640625" style="1" customWidth="1"/>
    <col min="458" max="458" width="14" style="1" customWidth="1"/>
    <col min="459" max="459" width="16.54296875" style="1" bestFit="1" customWidth="1"/>
    <col min="460" max="690" width="9.1796875" style="1"/>
    <col min="691" max="691" width="0.453125" style="1" customWidth="1"/>
    <col min="692" max="692" width="32" style="1" customWidth="1"/>
    <col min="693" max="693" width="15.453125" style="1" customWidth="1"/>
    <col min="694" max="694" width="14.1796875" style="1" customWidth="1"/>
    <col min="695" max="695" width="13.453125" style="1" customWidth="1"/>
    <col min="696" max="696" width="15" style="1" customWidth="1"/>
    <col min="697" max="697" width="13.453125" style="1" customWidth="1"/>
    <col min="698" max="698" width="15" style="1" customWidth="1"/>
    <col min="699" max="699" width="13.453125" style="1" customWidth="1"/>
    <col min="700" max="700" width="15" style="1" customWidth="1"/>
    <col min="701" max="701" width="13.453125" style="1" customWidth="1"/>
    <col min="702" max="702" width="15" style="1" customWidth="1"/>
    <col min="703" max="703" width="13.453125" style="1" customWidth="1"/>
    <col min="704" max="704" width="15" style="1" customWidth="1"/>
    <col min="705" max="705" width="13.453125" style="1" customWidth="1"/>
    <col min="706" max="706" width="15" style="1" customWidth="1"/>
    <col min="707" max="707" width="13.453125" style="1" customWidth="1"/>
    <col min="708" max="708" width="15" style="1" customWidth="1"/>
    <col min="709" max="709" width="14.453125" style="1" customWidth="1"/>
    <col min="710" max="712" width="16.81640625" style="1" customWidth="1"/>
    <col min="713" max="713" width="0.81640625" style="1" customWidth="1"/>
    <col min="714" max="714" width="14" style="1" customWidth="1"/>
    <col min="715" max="715" width="16.54296875" style="1" bestFit="1" customWidth="1"/>
    <col min="716" max="946" width="9.1796875" style="1"/>
    <col min="947" max="947" width="0.453125" style="1" customWidth="1"/>
    <col min="948" max="948" width="32" style="1" customWidth="1"/>
    <col min="949" max="949" width="15.453125" style="1" customWidth="1"/>
    <col min="950" max="950" width="14.1796875" style="1" customWidth="1"/>
    <col min="951" max="951" width="13.453125" style="1" customWidth="1"/>
    <col min="952" max="952" width="15" style="1" customWidth="1"/>
    <col min="953" max="953" width="13.453125" style="1" customWidth="1"/>
    <col min="954" max="954" width="15" style="1" customWidth="1"/>
    <col min="955" max="955" width="13.453125" style="1" customWidth="1"/>
    <col min="956" max="956" width="15" style="1" customWidth="1"/>
    <col min="957" max="957" width="13.453125" style="1" customWidth="1"/>
    <col min="958" max="958" width="15" style="1" customWidth="1"/>
    <col min="959" max="959" width="13.453125" style="1" customWidth="1"/>
    <col min="960" max="960" width="15" style="1" customWidth="1"/>
    <col min="961" max="961" width="13.453125" style="1" customWidth="1"/>
    <col min="962" max="962" width="15" style="1" customWidth="1"/>
    <col min="963" max="963" width="13.453125" style="1" customWidth="1"/>
    <col min="964" max="964" width="15" style="1" customWidth="1"/>
    <col min="965" max="965" width="14.453125" style="1" customWidth="1"/>
    <col min="966" max="968" width="16.81640625" style="1" customWidth="1"/>
    <col min="969" max="969" width="0.81640625" style="1" customWidth="1"/>
    <col min="970" max="970" width="14" style="1" customWidth="1"/>
    <col min="971" max="971" width="16.54296875" style="1" bestFit="1" customWidth="1"/>
    <col min="972" max="1202" width="9.1796875" style="1"/>
    <col min="1203" max="1203" width="0.453125" style="1" customWidth="1"/>
    <col min="1204" max="1204" width="32" style="1" customWidth="1"/>
    <col min="1205" max="1205" width="15.453125" style="1" customWidth="1"/>
    <col min="1206" max="1206" width="14.1796875" style="1" customWidth="1"/>
    <col min="1207" max="1207" width="13.453125" style="1" customWidth="1"/>
    <col min="1208" max="1208" width="15" style="1" customWidth="1"/>
    <col min="1209" max="1209" width="13.453125" style="1" customWidth="1"/>
    <col min="1210" max="1210" width="15" style="1" customWidth="1"/>
    <col min="1211" max="1211" width="13.453125" style="1" customWidth="1"/>
    <col min="1212" max="1212" width="15" style="1" customWidth="1"/>
    <col min="1213" max="1213" width="13.453125" style="1" customWidth="1"/>
    <col min="1214" max="1214" width="15" style="1" customWidth="1"/>
    <col min="1215" max="1215" width="13.453125" style="1" customWidth="1"/>
    <col min="1216" max="1216" width="15" style="1" customWidth="1"/>
    <col min="1217" max="1217" width="13.453125" style="1" customWidth="1"/>
    <col min="1218" max="1218" width="15" style="1" customWidth="1"/>
    <col min="1219" max="1219" width="13.453125" style="1" customWidth="1"/>
    <col min="1220" max="1220" width="15" style="1" customWidth="1"/>
    <col min="1221" max="1221" width="14.453125" style="1" customWidth="1"/>
    <col min="1222" max="1224" width="16.81640625" style="1" customWidth="1"/>
    <col min="1225" max="1225" width="0.81640625" style="1" customWidth="1"/>
    <col min="1226" max="1226" width="14" style="1" customWidth="1"/>
    <col min="1227" max="1227" width="16.54296875" style="1" bestFit="1" customWidth="1"/>
    <col min="1228" max="1458" width="9.1796875" style="1"/>
    <col min="1459" max="1459" width="0.453125" style="1" customWidth="1"/>
    <col min="1460" max="1460" width="32" style="1" customWidth="1"/>
    <col min="1461" max="1461" width="15.453125" style="1" customWidth="1"/>
    <col min="1462" max="1462" width="14.1796875" style="1" customWidth="1"/>
    <col min="1463" max="1463" width="13.453125" style="1" customWidth="1"/>
    <col min="1464" max="1464" width="15" style="1" customWidth="1"/>
    <col min="1465" max="1465" width="13.453125" style="1" customWidth="1"/>
    <col min="1466" max="1466" width="15" style="1" customWidth="1"/>
    <col min="1467" max="1467" width="13.453125" style="1" customWidth="1"/>
    <col min="1468" max="1468" width="15" style="1" customWidth="1"/>
    <col min="1469" max="1469" width="13.453125" style="1" customWidth="1"/>
    <col min="1470" max="1470" width="15" style="1" customWidth="1"/>
    <col min="1471" max="1471" width="13.453125" style="1" customWidth="1"/>
    <col min="1472" max="1472" width="15" style="1" customWidth="1"/>
    <col min="1473" max="1473" width="13.453125" style="1" customWidth="1"/>
    <col min="1474" max="1474" width="15" style="1" customWidth="1"/>
    <col min="1475" max="1475" width="13.453125" style="1" customWidth="1"/>
    <col min="1476" max="1476" width="15" style="1" customWidth="1"/>
    <col min="1477" max="1477" width="14.453125" style="1" customWidth="1"/>
    <col min="1478" max="1480" width="16.81640625" style="1" customWidth="1"/>
    <col min="1481" max="1481" width="0.81640625" style="1" customWidth="1"/>
    <col min="1482" max="1482" width="14" style="1" customWidth="1"/>
    <col min="1483" max="1483" width="16.54296875" style="1" bestFit="1" customWidth="1"/>
    <col min="1484" max="1714" width="9.1796875" style="1"/>
    <col min="1715" max="1715" width="0.453125" style="1" customWidth="1"/>
    <col min="1716" max="1716" width="32" style="1" customWidth="1"/>
    <col min="1717" max="1717" width="15.453125" style="1" customWidth="1"/>
    <col min="1718" max="1718" width="14.1796875" style="1" customWidth="1"/>
    <col min="1719" max="1719" width="13.453125" style="1" customWidth="1"/>
    <col min="1720" max="1720" width="15" style="1" customWidth="1"/>
    <col min="1721" max="1721" width="13.453125" style="1" customWidth="1"/>
    <col min="1722" max="1722" width="15" style="1" customWidth="1"/>
    <col min="1723" max="1723" width="13.453125" style="1" customWidth="1"/>
    <col min="1724" max="1724" width="15" style="1" customWidth="1"/>
    <col min="1725" max="1725" width="13.453125" style="1" customWidth="1"/>
    <col min="1726" max="1726" width="15" style="1" customWidth="1"/>
    <col min="1727" max="1727" width="13.453125" style="1" customWidth="1"/>
    <col min="1728" max="1728" width="15" style="1" customWidth="1"/>
    <col min="1729" max="1729" width="13.453125" style="1" customWidth="1"/>
    <col min="1730" max="1730" width="15" style="1" customWidth="1"/>
    <col min="1731" max="1731" width="13.453125" style="1" customWidth="1"/>
    <col min="1732" max="1732" width="15" style="1" customWidth="1"/>
    <col min="1733" max="1733" width="14.453125" style="1" customWidth="1"/>
    <col min="1734" max="1736" width="16.81640625" style="1" customWidth="1"/>
    <col min="1737" max="1737" width="0.81640625" style="1" customWidth="1"/>
    <col min="1738" max="1738" width="14" style="1" customWidth="1"/>
    <col min="1739" max="1739" width="16.54296875" style="1" bestFit="1" customWidth="1"/>
    <col min="1740" max="1970" width="9.1796875" style="1"/>
    <col min="1971" max="1971" width="0.453125" style="1" customWidth="1"/>
    <col min="1972" max="1972" width="32" style="1" customWidth="1"/>
    <col min="1973" max="1973" width="15.453125" style="1" customWidth="1"/>
    <col min="1974" max="1974" width="14.1796875" style="1" customWidth="1"/>
    <col min="1975" max="1975" width="13.453125" style="1" customWidth="1"/>
    <col min="1976" max="1976" width="15" style="1" customWidth="1"/>
    <col min="1977" max="1977" width="13.453125" style="1" customWidth="1"/>
    <col min="1978" max="1978" width="15" style="1" customWidth="1"/>
    <col min="1979" max="1979" width="13.453125" style="1" customWidth="1"/>
    <col min="1980" max="1980" width="15" style="1" customWidth="1"/>
    <col min="1981" max="1981" width="13.453125" style="1" customWidth="1"/>
    <col min="1982" max="1982" width="15" style="1" customWidth="1"/>
    <col min="1983" max="1983" width="13.453125" style="1" customWidth="1"/>
    <col min="1984" max="1984" width="15" style="1" customWidth="1"/>
    <col min="1985" max="1985" width="13.453125" style="1" customWidth="1"/>
    <col min="1986" max="1986" width="15" style="1" customWidth="1"/>
    <col min="1987" max="1987" width="13.453125" style="1" customWidth="1"/>
    <col min="1988" max="1988" width="15" style="1" customWidth="1"/>
    <col min="1989" max="1989" width="14.453125" style="1" customWidth="1"/>
    <col min="1990" max="1992" width="16.81640625" style="1" customWidth="1"/>
    <col min="1993" max="1993" width="0.81640625" style="1" customWidth="1"/>
    <col min="1994" max="1994" width="14" style="1" customWidth="1"/>
    <col min="1995" max="1995" width="16.54296875" style="1" bestFit="1" customWidth="1"/>
    <col min="1996" max="2226" width="9.1796875" style="1"/>
    <col min="2227" max="2227" width="0.453125" style="1" customWidth="1"/>
    <col min="2228" max="2228" width="32" style="1" customWidth="1"/>
    <col min="2229" max="2229" width="15.453125" style="1" customWidth="1"/>
    <col min="2230" max="2230" width="14.1796875" style="1" customWidth="1"/>
    <col min="2231" max="2231" width="13.453125" style="1" customWidth="1"/>
    <col min="2232" max="2232" width="15" style="1" customWidth="1"/>
    <col min="2233" max="2233" width="13.453125" style="1" customWidth="1"/>
    <col min="2234" max="2234" width="15" style="1" customWidth="1"/>
    <col min="2235" max="2235" width="13.453125" style="1" customWidth="1"/>
    <col min="2236" max="2236" width="15" style="1" customWidth="1"/>
    <col min="2237" max="2237" width="13.453125" style="1" customWidth="1"/>
    <col min="2238" max="2238" width="15" style="1" customWidth="1"/>
    <col min="2239" max="2239" width="13.453125" style="1" customWidth="1"/>
    <col min="2240" max="2240" width="15" style="1" customWidth="1"/>
    <col min="2241" max="2241" width="13.453125" style="1" customWidth="1"/>
    <col min="2242" max="2242" width="15" style="1" customWidth="1"/>
    <col min="2243" max="2243" width="13.453125" style="1" customWidth="1"/>
    <col min="2244" max="2244" width="15" style="1" customWidth="1"/>
    <col min="2245" max="2245" width="14.453125" style="1" customWidth="1"/>
    <col min="2246" max="2248" width="16.81640625" style="1" customWidth="1"/>
    <col min="2249" max="2249" width="0.81640625" style="1" customWidth="1"/>
    <col min="2250" max="2250" width="14" style="1" customWidth="1"/>
    <col min="2251" max="2251" width="16.54296875" style="1" bestFit="1" customWidth="1"/>
    <col min="2252" max="2482" width="9.1796875" style="1"/>
    <col min="2483" max="2483" width="0.453125" style="1" customWidth="1"/>
    <col min="2484" max="2484" width="32" style="1" customWidth="1"/>
    <col min="2485" max="2485" width="15.453125" style="1" customWidth="1"/>
    <col min="2486" max="2486" width="14.1796875" style="1" customWidth="1"/>
    <col min="2487" max="2487" width="13.453125" style="1" customWidth="1"/>
    <col min="2488" max="2488" width="15" style="1" customWidth="1"/>
    <col min="2489" max="2489" width="13.453125" style="1" customWidth="1"/>
    <col min="2490" max="2490" width="15" style="1" customWidth="1"/>
    <col min="2491" max="2491" width="13.453125" style="1" customWidth="1"/>
    <col min="2492" max="2492" width="15" style="1" customWidth="1"/>
    <col min="2493" max="2493" width="13.453125" style="1" customWidth="1"/>
    <col min="2494" max="2494" width="15" style="1" customWidth="1"/>
    <col min="2495" max="2495" width="13.453125" style="1" customWidth="1"/>
    <col min="2496" max="2496" width="15" style="1" customWidth="1"/>
    <col min="2497" max="2497" width="13.453125" style="1" customWidth="1"/>
    <col min="2498" max="2498" width="15" style="1" customWidth="1"/>
    <col min="2499" max="2499" width="13.453125" style="1" customWidth="1"/>
    <col min="2500" max="2500" width="15" style="1" customWidth="1"/>
    <col min="2501" max="2501" width="14.453125" style="1" customWidth="1"/>
    <col min="2502" max="2504" width="16.81640625" style="1" customWidth="1"/>
    <col min="2505" max="2505" width="0.81640625" style="1" customWidth="1"/>
    <col min="2506" max="2506" width="14" style="1" customWidth="1"/>
    <col min="2507" max="2507" width="16.54296875" style="1" bestFit="1" customWidth="1"/>
    <col min="2508" max="2738" width="9.1796875" style="1"/>
    <col min="2739" max="2739" width="0.453125" style="1" customWidth="1"/>
    <col min="2740" max="2740" width="32" style="1" customWidth="1"/>
    <col min="2741" max="2741" width="15.453125" style="1" customWidth="1"/>
    <col min="2742" max="2742" width="14.1796875" style="1" customWidth="1"/>
    <col min="2743" max="2743" width="13.453125" style="1" customWidth="1"/>
    <col min="2744" max="2744" width="15" style="1" customWidth="1"/>
    <col min="2745" max="2745" width="13.453125" style="1" customWidth="1"/>
    <col min="2746" max="2746" width="15" style="1" customWidth="1"/>
    <col min="2747" max="2747" width="13.453125" style="1" customWidth="1"/>
    <col min="2748" max="2748" width="15" style="1" customWidth="1"/>
    <col min="2749" max="2749" width="13.453125" style="1" customWidth="1"/>
    <col min="2750" max="2750" width="15" style="1" customWidth="1"/>
    <col min="2751" max="2751" width="13.453125" style="1" customWidth="1"/>
    <col min="2752" max="2752" width="15" style="1" customWidth="1"/>
    <col min="2753" max="2753" width="13.453125" style="1" customWidth="1"/>
    <col min="2754" max="2754" width="15" style="1" customWidth="1"/>
    <col min="2755" max="2755" width="13.453125" style="1" customWidth="1"/>
    <col min="2756" max="2756" width="15" style="1" customWidth="1"/>
    <col min="2757" max="2757" width="14.453125" style="1" customWidth="1"/>
    <col min="2758" max="2760" width="16.81640625" style="1" customWidth="1"/>
    <col min="2761" max="2761" width="0.81640625" style="1" customWidth="1"/>
    <col min="2762" max="2762" width="14" style="1" customWidth="1"/>
    <col min="2763" max="2763" width="16.54296875" style="1" bestFit="1" customWidth="1"/>
    <col min="2764" max="2994" width="9.1796875" style="1"/>
    <col min="2995" max="2995" width="0.453125" style="1" customWidth="1"/>
    <col min="2996" max="2996" width="32" style="1" customWidth="1"/>
    <col min="2997" max="2997" width="15.453125" style="1" customWidth="1"/>
    <col min="2998" max="2998" width="14.1796875" style="1" customWidth="1"/>
    <col min="2999" max="2999" width="13.453125" style="1" customWidth="1"/>
    <col min="3000" max="3000" width="15" style="1" customWidth="1"/>
    <col min="3001" max="3001" width="13.453125" style="1" customWidth="1"/>
    <col min="3002" max="3002" width="15" style="1" customWidth="1"/>
    <col min="3003" max="3003" width="13.453125" style="1" customWidth="1"/>
    <col min="3004" max="3004" width="15" style="1" customWidth="1"/>
    <col min="3005" max="3005" width="13.453125" style="1" customWidth="1"/>
    <col min="3006" max="3006" width="15" style="1" customWidth="1"/>
    <col min="3007" max="3007" width="13.453125" style="1" customWidth="1"/>
    <col min="3008" max="3008" width="15" style="1" customWidth="1"/>
    <col min="3009" max="3009" width="13.453125" style="1" customWidth="1"/>
    <col min="3010" max="3010" width="15" style="1" customWidth="1"/>
    <col min="3011" max="3011" width="13.453125" style="1" customWidth="1"/>
    <col min="3012" max="3012" width="15" style="1" customWidth="1"/>
    <col min="3013" max="3013" width="14.453125" style="1" customWidth="1"/>
    <col min="3014" max="3016" width="16.81640625" style="1" customWidth="1"/>
    <col min="3017" max="3017" width="0.81640625" style="1" customWidth="1"/>
    <col min="3018" max="3018" width="14" style="1" customWidth="1"/>
    <col min="3019" max="3019" width="16.54296875" style="1" bestFit="1" customWidth="1"/>
    <col min="3020" max="3250" width="9.1796875" style="1"/>
    <col min="3251" max="3251" width="0.453125" style="1" customWidth="1"/>
    <col min="3252" max="3252" width="32" style="1" customWidth="1"/>
    <col min="3253" max="3253" width="15.453125" style="1" customWidth="1"/>
    <col min="3254" max="3254" width="14.1796875" style="1" customWidth="1"/>
    <col min="3255" max="3255" width="13.453125" style="1" customWidth="1"/>
    <col min="3256" max="3256" width="15" style="1" customWidth="1"/>
    <col min="3257" max="3257" width="13.453125" style="1" customWidth="1"/>
    <col min="3258" max="3258" width="15" style="1" customWidth="1"/>
    <col min="3259" max="3259" width="13.453125" style="1" customWidth="1"/>
    <col min="3260" max="3260" width="15" style="1" customWidth="1"/>
    <col min="3261" max="3261" width="13.453125" style="1" customWidth="1"/>
    <col min="3262" max="3262" width="15" style="1" customWidth="1"/>
    <col min="3263" max="3263" width="13.453125" style="1" customWidth="1"/>
    <col min="3264" max="3264" width="15" style="1" customWidth="1"/>
    <col min="3265" max="3265" width="13.453125" style="1" customWidth="1"/>
    <col min="3266" max="3266" width="15" style="1" customWidth="1"/>
    <col min="3267" max="3267" width="13.453125" style="1" customWidth="1"/>
    <col min="3268" max="3268" width="15" style="1" customWidth="1"/>
    <col min="3269" max="3269" width="14.453125" style="1" customWidth="1"/>
    <col min="3270" max="3272" width="16.81640625" style="1" customWidth="1"/>
    <col min="3273" max="3273" width="0.81640625" style="1" customWidth="1"/>
    <col min="3274" max="3274" width="14" style="1" customWidth="1"/>
    <col min="3275" max="3275" width="16.54296875" style="1" bestFit="1" customWidth="1"/>
    <col min="3276" max="3506" width="9.1796875" style="1"/>
    <col min="3507" max="3507" width="0.453125" style="1" customWidth="1"/>
    <col min="3508" max="3508" width="32" style="1" customWidth="1"/>
    <col min="3509" max="3509" width="15.453125" style="1" customWidth="1"/>
    <col min="3510" max="3510" width="14.1796875" style="1" customWidth="1"/>
    <col min="3511" max="3511" width="13.453125" style="1" customWidth="1"/>
    <col min="3512" max="3512" width="15" style="1" customWidth="1"/>
    <col min="3513" max="3513" width="13.453125" style="1" customWidth="1"/>
    <col min="3514" max="3514" width="15" style="1" customWidth="1"/>
    <col min="3515" max="3515" width="13.453125" style="1" customWidth="1"/>
    <col min="3516" max="3516" width="15" style="1" customWidth="1"/>
    <col min="3517" max="3517" width="13.453125" style="1" customWidth="1"/>
    <col min="3518" max="3518" width="15" style="1" customWidth="1"/>
    <col min="3519" max="3519" width="13.453125" style="1" customWidth="1"/>
    <col min="3520" max="3520" width="15" style="1" customWidth="1"/>
    <col min="3521" max="3521" width="13.453125" style="1" customWidth="1"/>
    <col min="3522" max="3522" width="15" style="1" customWidth="1"/>
    <col min="3523" max="3523" width="13.453125" style="1" customWidth="1"/>
    <col min="3524" max="3524" width="15" style="1" customWidth="1"/>
    <col min="3525" max="3525" width="14.453125" style="1" customWidth="1"/>
    <col min="3526" max="3528" width="16.81640625" style="1" customWidth="1"/>
    <col min="3529" max="3529" width="0.81640625" style="1" customWidth="1"/>
    <col min="3530" max="3530" width="14" style="1" customWidth="1"/>
    <col min="3531" max="3531" width="16.54296875" style="1" bestFit="1" customWidth="1"/>
    <col min="3532" max="3762" width="9.1796875" style="1"/>
    <col min="3763" max="3763" width="0.453125" style="1" customWidth="1"/>
    <col min="3764" max="3764" width="32" style="1" customWidth="1"/>
    <col min="3765" max="3765" width="15.453125" style="1" customWidth="1"/>
    <col min="3766" max="3766" width="14.1796875" style="1" customWidth="1"/>
    <col min="3767" max="3767" width="13.453125" style="1" customWidth="1"/>
    <col min="3768" max="3768" width="15" style="1" customWidth="1"/>
    <col min="3769" max="3769" width="13.453125" style="1" customWidth="1"/>
    <col min="3770" max="3770" width="15" style="1" customWidth="1"/>
    <col min="3771" max="3771" width="13.453125" style="1" customWidth="1"/>
    <col min="3772" max="3772" width="15" style="1" customWidth="1"/>
    <col min="3773" max="3773" width="13.453125" style="1" customWidth="1"/>
    <col min="3774" max="3774" width="15" style="1" customWidth="1"/>
    <col min="3775" max="3775" width="13.453125" style="1" customWidth="1"/>
    <col min="3776" max="3776" width="15" style="1" customWidth="1"/>
    <col min="3777" max="3777" width="13.453125" style="1" customWidth="1"/>
    <col min="3778" max="3778" width="15" style="1" customWidth="1"/>
    <col min="3779" max="3779" width="13.453125" style="1" customWidth="1"/>
    <col min="3780" max="3780" width="15" style="1" customWidth="1"/>
    <col min="3781" max="3781" width="14.453125" style="1" customWidth="1"/>
    <col min="3782" max="3784" width="16.81640625" style="1" customWidth="1"/>
    <col min="3785" max="3785" width="0.81640625" style="1" customWidth="1"/>
    <col min="3786" max="3786" width="14" style="1" customWidth="1"/>
    <col min="3787" max="3787" width="16.54296875" style="1" bestFit="1" customWidth="1"/>
    <col min="3788" max="4018" width="9.1796875" style="1"/>
    <col min="4019" max="4019" width="0.453125" style="1" customWidth="1"/>
    <col min="4020" max="4020" width="32" style="1" customWidth="1"/>
    <col min="4021" max="4021" width="15.453125" style="1" customWidth="1"/>
    <col min="4022" max="4022" width="14.1796875" style="1" customWidth="1"/>
    <col min="4023" max="4023" width="13.453125" style="1" customWidth="1"/>
    <col min="4024" max="4024" width="15" style="1" customWidth="1"/>
    <col min="4025" max="4025" width="13.453125" style="1" customWidth="1"/>
    <col min="4026" max="4026" width="15" style="1" customWidth="1"/>
    <col min="4027" max="4027" width="13.453125" style="1" customWidth="1"/>
    <col min="4028" max="4028" width="15" style="1" customWidth="1"/>
    <col min="4029" max="4029" width="13.453125" style="1" customWidth="1"/>
    <col min="4030" max="4030" width="15" style="1" customWidth="1"/>
    <col min="4031" max="4031" width="13.453125" style="1" customWidth="1"/>
    <col min="4032" max="4032" width="15" style="1" customWidth="1"/>
    <col min="4033" max="4033" width="13.453125" style="1" customWidth="1"/>
    <col min="4034" max="4034" width="15" style="1" customWidth="1"/>
    <col min="4035" max="4035" width="13.453125" style="1" customWidth="1"/>
    <col min="4036" max="4036" width="15" style="1" customWidth="1"/>
    <col min="4037" max="4037" width="14.453125" style="1" customWidth="1"/>
    <col min="4038" max="4040" width="16.81640625" style="1" customWidth="1"/>
    <col min="4041" max="4041" width="0.81640625" style="1" customWidth="1"/>
    <col min="4042" max="4042" width="14" style="1" customWidth="1"/>
    <col min="4043" max="4043" width="16.54296875" style="1" bestFit="1" customWidth="1"/>
    <col min="4044" max="4274" width="9.1796875" style="1"/>
    <col min="4275" max="4275" width="0.453125" style="1" customWidth="1"/>
    <col min="4276" max="4276" width="32" style="1" customWidth="1"/>
    <col min="4277" max="4277" width="15.453125" style="1" customWidth="1"/>
    <col min="4278" max="4278" width="14.1796875" style="1" customWidth="1"/>
    <col min="4279" max="4279" width="13.453125" style="1" customWidth="1"/>
    <col min="4280" max="4280" width="15" style="1" customWidth="1"/>
    <col min="4281" max="4281" width="13.453125" style="1" customWidth="1"/>
    <col min="4282" max="4282" width="15" style="1" customWidth="1"/>
    <col min="4283" max="4283" width="13.453125" style="1" customWidth="1"/>
    <col min="4284" max="4284" width="15" style="1" customWidth="1"/>
    <col min="4285" max="4285" width="13.453125" style="1" customWidth="1"/>
    <col min="4286" max="4286" width="15" style="1" customWidth="1"/>
    <col min="4287" max="4287" width="13.453125" style="1" customWidth="1"/>
    <col min="4288" max="4288" width="15" style="1" customWidth="1"/>
    <col min="4289" max="4289" width="13.453125" style="1" customWidth="1"/>
    <col min="4290" max="4290" width="15" style="1" customWidth="1"/>
    <col min="4291" max="4291" width="13.453125" style="1" customWidth="1"/>
    <col min="4292" max="4292" width="15" style="1" customWidth="1"/>
    <col min="4293" max="4293" width="14.453125" style="1" customWidth="1"/>
    <col min="4294" max="4296" width="16.81640625" style="1" customWidth="1"/>
    <col min="4297" max="4297" width="0.81640625" style="1" customWidth="1"/>
    <col min="4298" max="4298" width="14" style="1" customWidth="1"/>
    <col min="4299" max="4299" width="16.54296875" style="1" bestFit="1" customWidth="1"/>
    <col min="4300" max="4530" width="9.1796875" style="1"/>
    <col min="4531" max="4531" width="0.453125" style="1" customWidth="1"/>
    <col min="4532" max="4532" width="32" style="1" customWidth="1"/>
    <col min="4533" max="4533" width="15.453125" style="1" customWidth="1"/>
    <col min="4534" max="4534" width="14.1796875" style="1" customWidth="1"/>
    <col min="4535" max="4535" width="13.453125" style="1" customWidth="1"/>
    <col min="4536" max="4536" width="15" style="1" customWidth="1"/>
    <col min="4537" max="4537" width="13.453125" style="1" customWidth="1"/>
    <col min="4538" max="4538" width="15" style="1" customWidth="1"/>
    <col min="4539" max="4539" width="13.453125" style="1" customWidth="1"/>
    <col min="4540" max="4540" width="15" style="1" customWidth="1"/>
    <col min="4541" max="4541" width="13.453125" style="1" customWidth="1"/>
    <col min="4542" max="4542" width="15" style="1" customWidth="1"/>
    <col min="4543" max="4543" width="13.453125" style="1" customWidth="1"/>
    <col min="4544" max="4544" width="15" style="1" customWidth="1"/>
    <col min="4545" max="4545" width="13.453125" style="1" customWidth="1"/>
    <col min="4546" max="4546" width="15" style="1" customWidth="1"/>
    <col min="4547" max="4547" width="13.453125" style="1" customWidth="1"/>
    <col min="4548" max="4548" width="15" style="1" customWidth="1"/>
    <col min="4549" max="4549" width="14.453125" style="1" customWidth="1"/>
    <col min="4550" max="4552" width="16.81640625" style="1" customWidth="1"/>
    <col min="4553" max="4553" width="0.81640625" style="1" customWidth="1"/>
    <col min="4554" max="4554" width="14" style="1" customWidth="1"/>
    <col min="4555" max="4555" width="16.54296875" style="1" bestFit="1" customWidth="1"/>
    <col min="4556" max="4786" width="9.1796875" style="1"/>
    <col min="4787" max="4787" width="0.453125" style="1" customWidth="1"/>
    <col min="4788" max="4788" width="32" style="1" customWidth="1"/>
    <col min="4789" max="4789" width="15.453125" style="1" customWidth="1"/>
    <col min="4790" max="4790" width="14.1796875" style="1" customWidth="1"/>
    <col min="4791" max="4791" width="13.453125" style="1" customWidth="1"/>
    <col min="4792" max="4792" width="15" style="1" customWidth="1"/>
    <col min="4793" max="4793" width="13.453125" style="1" customWidth="1"/>
    <col min="4794" max="4794" width="15" style="1" customWidth="1"/>
    <col min="4795" max="4795" width="13.453125" style="1" customWidth="1"/>
    <col min="4796" max="4796" width="15" style="1" customWidth="1"/>
    <col min="4797" max="4797" width="13.453125" style="1" customWidth="1"/>
    <col min="4798" max="4798" width="15" style="1" customWidth="1"/>
    <col min="4799" max="4799" width="13.453125" style="1" customWidth="1"/>
    <col min="4800" max="4800" width="15" style="1" customWidth="1"/>
    <col min="4801" max="4801" width="13.453125" style="1" customWidth="1"/>
    <col min="4802" max="4802" width="15" style="1" customWidth="1"/>
    <col min="4803" max="4803" width="13.453125" style="1" customWidth="1"/>
    <col min="4804" max="4804" width="15" style="1" customWidth="1"/>
    <col min="4805" max="4805" width="14.453125" style="1" customWidth="1"/>
    <col min="4806" max="4808" width="16.81640625" style="1" customWidth="1"/>
    <col min="4809" max="4809" width="0.81640625" style="1" customWidth="1"/>
    <col min="4810" max="4810" width="14" style="1" customWidth="1"/>
    <col min="4811" max="4811" width="16.54296875" style="1" bestFit="1" customWidth="1"/>
    <col min="4812" max="5042" width="9.1796875" style="1"/>
    <col min="5043" max="5043" width="0.453125" style="1" customWidth="1"/>
    <col min="5044" max="5044" width="32" style="1" customWidth="1"/>
    <col min="5045" max="5045" width="15.453125" style="1" customWidth="1"/>
    <col min="5046" max="5046" width="14.1796875" style="1" customWidth="1"/>
    <col min="5047" max="5047" width="13.453125" style="1" customWidth="1"/>
    <col min="5048" max="5048" width="15" style="1" customWidth="1"/>
    <col min="5049" max="5049" width="13.453125" style="1" customWidth="1"/>
    <col min="5050" max="5050" width="15" style="1" customWidth="1"/>
    <col min="5051" max="5051" width="13.453125" style="1" customWidth="1"/>
    <col min="5052" max="5052" width="15" style="1" customWidth="1"/>
    <col min="5053" max="5053" width="13.453125" style="1" customWidth="1"/>
    <col min="5054" max="5054" width="15" style="1" customWidth="1"/>
    <col min="5055" max="5055" width="13.453125" style="1" customWidth="1"/>
    <col min="5056" max="5056" width="15" style="1" customWidth="1"/>
    <col min="5057" max="5057" width="13.453125" style="1" customWidth="1"/>
    <col min="5058" max="5058" width="15" style="1" customWidth="1"/>
    <col min="5059" max="5059" width="13.453125" style="1" customWidth="1"/>
    <col min="5060" max="5060" width="15" style="1" customWidth="1"/>
    <col min="5061" max="5061" width="14.453125" style="1" customWidth="1"/>
    <col min="5062" max="5064" width="16.81640625" style="1" customWidth="1"/>
    <col min="5065" max="5065" width="0.81640625" style="1" customWidth="1"/>
    <col min="5066" max="5066" width="14" style="1" customWidth="1"/>
    <col min="5067" max="5067" width="16.54296875" style="1" bestFit="1" customWidth="1"/>
    <col min="5068" max="5298" width="9.1796875" style="1"/>
    <col min="5299" max="5299" width="0.453125" style="1" customWidth="1"/>
    <col min="5300" max="5300" width="32" style="1" customWidth="1"/>
    <col min="5301" max="5301" width="15.453125" style="1" customWidth="1"/>
    <col min="5302" max="5302" width="14.1796875" style="1" customWidth="1"/>
    <col min="5303" max="5303" width="13.453125" style="1" customWidth="1"/>
    <col min="5304" max="5304" width="15" style="1" customWidth="1"/>
    <col min="5305" max="5305" width="13.453125" style="1" customWidth="1"/>
    <col min="5306" max="5306" width="15" style="1" customWidth="1"/>
    <col min="5307" max="5307" width="13.453125" style="1" customWidth="1"/>
    <col min="5308" max="5308" width="15" style="1" customWidth="1"/>
    <col min="5309" max="5309" width="13.453125" style="1" customWidth="1"/>
    <col min="5310" max="5310" width="15" style="1" customWidth="1"/>
    <col min="5311" max="5311" width="13.453125" style="1" customWidth="1"/>
    <col min="5312" max="5312" width="15" style="1" customWidth="1"/>
    <col min="5313" max="5313" width="13.453125" style="1" customWidth="1"/>
    <col min="5314" max="5314" width="15" style="1" customWidth="1"/>
    <col min="5315" max="5315" width="13.453125" style="1" customWidth="1"/>
    <col min="5316" max="5316" width="15" style="1" customWidth="1"/>
    <col min="5317" max="5317" width="14.453125" style="1" customWidth="1"/>
    <col min="5318" max="5320" width="16.81640625" style="1" customWidth="1"/>
    <col min="5321" max="5321" width="0.81640625" style="1" customWidth="1"/>
    <col min="5322" max="5322" width="14" style="1" customWidth="1"/>
    <col min="5323" max="5323" width="16.54296875" style="1" bestFit="1" customWidth="1"/>
    <col min="5324" max="5554" width="9.1796875" style="1"/>
    <col min="5555" max="5555" width="0.453125" style="1" customWidth="1"/>
    <col min="5556" max="5556" width="32" style="1" customWidth="1"/>
    <col min="5557" max="5557" width="15.453125" style="1" customWidth="1"/>
    <col min="5558" max="5558" width="14.1796875" style="1" customWidth="1"/>
    <col min="5559" max="5559" width="13.453125" style="1" customWidth="1"/>
    <col min="5560" max="5560" width="15" style="1" customWidth="1"/>
    <col min="5561" max="5561" width="13.453125" style="1" customWidth="1"/>
    <col min="5562" max="5562" width="15" style="1" customWidth="1"/>
    <col min="5563" max="5563" width="13.453125" style="1" customWidth="1"/>
    <col min="5564" max="5564" width="15" style="1" customWidth="1"/>
    <col min="5565" max="5565" width="13.453125" style="1" customWidth="1"/>
    <col min="5566" max="5566" width="15" style="1" customWidth="1"/>
    <col min="5567" max="5567" width="13.453125" style="1" customWidth="1"/>
    <col min="5568" max="5568" width="15" style="1" customWidth="1"/>
    <col min="5569" max="5569" width="13.453125" style="1" customWidth="1"/>
    <col min="5570" max="5570" width="15" style="1" customWidth="1"/>
    <col min="5571" max="5571" width="13.453125" style="1" customWidth="1"/>
    <col min="5572" max="5572" width="15" style="1" customWidth="1"/>
    <col min="5573" max="5573" width="14.453125" style="1" customWidth="1"/>
    <col min="5574" max="5576" width="16.81640625" style="1" customWidth="1"/>
    <col min="5577" max="5577" width="0.81640625" style="1" customWidth="1"/>
    <col min="5578" max="5578" width="14" style="1" customWidth="1"/>
    <col min="5579" max="5579" width="16.54296875" style="1" bestFit="1" customWidth="1"/>
    <col min="5580" max="5810" width="9.1796875" style="1"/>
    <col min="5811" max="5811" width="0.453125" style="1" customWidth="1"/>
    <col min="5812" max="5812" width="32" style="1" customWidth="1"/>
    <col min="5813" max="5813" width="15.453125" style="1" customWidth="1"/>
    <col min="5814" max="5814" width="14.1796875" style="1" customWidth="1"/>
    <col min="5815" max="5815" width="13.453125" style="1" customWidth="1"/>
    <col min="5816" max="5816" width="15" style="1" customWidth="1"/>
    <col min="5817" max="5817" width="13.453125" style="1" customWidth="1"/>
    <col min="5818" max="5818" width="15" style="1" customWidth="1"/>
    <col min="5819" max="5819" width="13.453125" style="1" customWidth="1"/>
    <col min="5820" max="5820" width="15" style="1" customWidth="1"/>
    <col min="5821" max="5821" width="13.453125" style="1" customWidth="1"/>
    <col min="5822" max="5822" width="15" style="1" customWidth="1"/>
    <col min="5823" max="5823" width="13.453125" style="1" customWidth="1"/>
    <col min="5824" max="5824" width="15" style="1" customWidth="1"/>
    <col min="5825" max="5825" width="13.453125" style="1" customWidth="1"/>
    <col min="5826" max="5826" width="15" style="1" customWidth="1"/>
    <col min="5827" max="5827" width="13.453125" style="1" customWidth="1"/>
    <col min="5828" max="5828" width="15" style="1" customWidth="1"/>
    <col min="5829" max="5829" width="14.453125" style="1" customWidth="1"/>
    <col min="5830" max="5832" width="16.81640625" style="1" customWidth="1"/>
    <col min="5833" max="5833" width="0.81640625" style="1" customWidth="1"/>
    <col min="5834" max="5834" width="14" style="1" customWidth="1"/>
    <col min="5835" max="5835" width="16.54296875" style="1" bestFit="1" customWidth="1"/>
    <col min="5836" max="6066" width="9.1796875" style="1"/>
    <col min="6067" max="6067" width="0.453125" style="1" customWidth="1"/>
    <col min="6068" max="6068" width="32" style="1" customWidth="1"/>
    <col min="6069" max="6069" width="15.453125" style="1" customWidth="1"/>
    <col min="6070" max="6070" width="14.1796875" style="1" customWidth="1"/>
    <col min="6071" max="6071" width="13.453125" style="1" customWidth="1"/>
    <col min="6072" max="6072" width="15" style="1" customWidth="1"/>
    <col min="6073" max="6073" width="13.453125" style="1" customWidth="1"/>
    <col min="6074" max="6074" width="15" style="1" customWidth="1"/>
    <col min="6075" max="6075" width="13.453125" style="1" customWidth="1"/>
    <col min="6076" max="6076" width="15" style="1" customWidth="1"/>
    <col min="6077" max="6077" width="13.453125" style="1" customWidth="1"/>
    <col min="6078" max="6078" width="15" style="1" customWidth="1"/>
    <col min="6079" max="6079" width="13.453125" style="1" customWidth="1"/>
    <col min="6080" max="6080" width="15" style="1" customWidth="1"/>
    <col min="6081" max="6081" width="13.453125" style="1" customWidth="1"/>
    <col min="6082" max="6082" width="15" style="1" customWidth="1"/>
    <col min="6083" max="6083" width="13.453125" style="1" customWidth="1"/>
    <col min="6084" max="6084" width="15" style="1" customWidth="1"/>
    <col min="6085" max="6085" width="14.453125" style="1" customWidth="1"/>
    <col min="6086" max="6088" width="16.81640625" style="1" customWidth="1"/>
    <col min="6089" max="6089" width="0.81640625" style="1" customWidth="1"/>
    <col min="6090" max="6090" width="14" style="1" customWidth="1"/>
    <col min="6091" max="6091" width="16.54296875" style="1" bestFit="1" customWidth="1"/>
    <col min="6092" max="6322" width="9.1796875" style="1"/>
    <col min="6323" max="6323" width="0.453125" style="1" customWidth="1"/>
    <col min="6324" max="6324" width="32" style="1" customWidth="1"/>
    <col min="6325" max="6325" width="15.453125" style="1" customWidth="1"/>
    <col min="6326" max="6326" width="14.1796875" style="1" customWidth="1"/>
    <col min="6327" max="6327" width="13.453125" style="1" customWidth="1"/>
    <col min="6328" max="6328" width="15" style="1" customWidth="1"/>
    <col min="6329" max="6329" width="13.453125" style="1" customWidth="1"/>
    <col min="6330" max="6330" width="15" style="1" customWidth="1"/>
    <col min="6331" max="6331" width="13.453125" style="1" customWidth="1"/>
    <col min="6332" max="6332" width="15" style="1" customWidth="1"/>
    <col min="6333" max="6333" width="13.453125" style="1" customWidth="1"/>
    <col min="6334" max="6334" width="15" style="1" customWidth="1"/>
    <col min="6335" max="6335" width="13.453125" style="1" customWidth="1"/>
    <col min="6336" max="6336" width="15" style="1" customWidth="1"/>
    <col min="6337" max="6337" width="13.453125" style="1" customWidth="1"/>
    <col min="6338" max="6338" width="15" style="1" customWidth="1"/>
    <col min="6339" max="6339" width="13.453125" style="1" customWidth="1"/>
    <col min="6340" max="6340" width="15" style="1" customWidth="1"/>
    <col min="6341" max="6341" width="14.453125" style="1" customWidth="1"/>
    <col min="6342" max="6344" width="16.81640625" style="1" customWidth="1"/>
    <col min="6345" max="6345" width="0.81640625" style="1" customWidth="1"/>
    <col min="6346" max="6346" width="14" style="1" customWidth="1"/>
    <col min="6347" max="6347" width="16.54296875" style="1" bestFit="1" customWidth="1"/>
    <col min="6348" max="6578" width="9.1796875" style="1"/>
    <col min="6579" max="6579" width="0.453125" style="1" customWidth="1"/>
    <col min="6580" max="6580" width="32" style="1" customWidth="1"/>
    <col min="6581" max="6581" width="15.453125" style="1" customWidth="1"/>
    <col min="6582" max="6582" width="14.1796875" style="1" customWidth="1"/>
    <col min="6583" max="6583" width="13.453125" style="1" customWidth="1"/>
    <col min="6584" max="6584" width="15" style="1" customWidth="1"/>
    <col min="6585" max="6585" width="13.453125" style="1" customWidth="1"/>
    <col min="6586" max="6586" width="15" style="1" customWidth="1"/>
    <col min="6587" max="6587" width="13.453125" style="1" customWidth="1"/>
    <col min="6588" max="6588" width="15" style="1" customWidth="1"/>
    <col min="6589" max="6589" width="13.453125" style="1" customWidth="1"/>
    <col min="6590" max="6590" width="15" style="1" customWidth="1"/>
    <col min="6591" max="6591" width="13.453125" style="1" customWidth="1"/>
    <col min="6592" max="6592" width="15" style="1" customWidth="1"/>
    <col min="6593" max="6593" width="13.453125" style="1" customWidth="1"/>
    <col min="6594" max="6594" width="15" style="1" customWidth="1"/>
    <col min="6595" max="6595" width="13.453125" style="1" customWidth="1"/>
    <col min="6596" max="6596" width="15" style="1" customWidth="1"/>
    <col min="6597" max="6597" width="14.453125" style="1" customWidth="1"/>
    <col min="6598" max="6600" width="16.81640625" style="1" customWidth="1"/>
    <col min="6601" max="6601" width="0.81640625" style="1" customWidth="1"/>
    <col min="6602" max="6602" width="14" style="1" customWidth="1"/>
    <col min="6603" max="6603" width="16.54296875" style="1" bestFit="1" customWidth="1"/>
    <col min="6604" max="6834" width="9.1796875" style="1"/>
    <col min="6835" max="6835" width="0.453125" style="1" customWidth="1"/>
    <col min="6836" max="6836" width="32" style="1" customWidth="1"/>
    <col min="6837" max="6837" width="15.453125" style="1" customWidth="1"/>
    <col min="6838" max="6838" width="14.1796875" style="1" customWidth="1"/>
    <col min="6839" max="6839" width="13.453125" style="1" customWidth="1"/>
    <col min="6840" max="6840" width="15" style="1" customWidth="1"/>
    <col min="6841" max="6841" width="13.453125" style="1" customWidth="1"/>
    <col min="6842" max="6842" width="15" style="1" customWidth="1"/>
    <col min="6843" max="6843" width="13.453125" style="1" customWidth="1"/>
    <col min="6844" max="6844" width="15" style="1" customWidth="1"/>
    <col min="6845" max="6845" width="13.453125" style="1" customWidth="1"/>
    <col min="6846" max="6846" width="15" style="1" customWidth="1"/>
    <col min="6847" max="6847" width="13.453125" style="1" customWidth="1"/>
    <col min="6848" max="6848" width="15" style="1" customWidth="1"/>
    <col min="6849" max="6849" width="13.453125" style="1" customWidth="1"/>
    <col min="6850" max="6850" width="15" style="1" customWidth="1"/>
    <col min="6851" max="6851" width="13.453125" style="1" customWidth="1"/>
    <col min="6852" max="6852" width="15" style="1" customWidth="1"/>
    <col min="6853" max="6853" width="14.453125" style="1" customWidth="1"/>
    <col min="6854" max="6856" width="16.81640625" style="1" customWidth="1"/>
    <col min="6857" max="6857" width="0.81640625" style="1" customWidth="1"/>
    <col min="6858" max="6858" width="14" style="1" customWidth="1"/>
    <col min="6859" max="6859" width="16.54296875" style="1" bestFit="1" customWidth="1"/>
    <col min="6860" max="7090" width="9.1796875" style="1"/>
    <col min="7091" max="7091" width="0.453125" style="1" customWidth="1"/>
    <col min="7092" max="7092" width="32" style="1" customWidth="1"/>
    <col min="7093" max="7093" width="15.453125" style="1" customWidth="1"/>
    <col min="7094" max="7094" width="14.1796875" style="1" customWidth="1"/>
    <col min="7095" max="7095" width="13.453125" style="1" customWidth="1"/>
    <col min="7096" max="7096" width="15" style="1" customWidth="1"/>
    <col min="7097" max="7097" width="13.453125" style="1" customWidth="1"/>
    <col min="7098" max="7098" width="15" style="1" customWidth="1"/>
    <col min="7099" max="7099" width="13.453125" style="1" customWidth="1"/>
    <col min="7100" max="7100" width="15" style="1" customWidth="1"/>
    <col min="7101" max="7101" width="13.453125" style="1" customWidth="1"/>
    <col min="7102" max="7102" width="15" style="1" customWidth="1"/>
    <col min="7103" max="7103" width="13.453125" style="1" customWidth="1"/>
    <col min="7104" max="7104" width="15" style="1" customWidth="1"/>
    <col min="7105" max="7105" width="13.453125" style="1" customWidth="1"/>
    <col min="7106" max="7106" width="15" style="1" customWidth="1"/>
    <col min="7107" max="7107" width="13.453125" style="1" customWidth="1"/>
    <col min="7108" max="7108" width="15" style="1" customWidth="1"/>
    <col min="7109" max="7109" width="14.453125" style="1" customWidth="1"/>
    <col min="7110" max="7112" width="16.81640625" style="1" customWidth="1"/>
    <col min="7113" max="7113" width="0.81640625" style="1" customWidth="1"/>
    <col min="7114" max="7114" width="14" style="1" customWidth="1"/>
    <col min="7115" max="7115" width="16.54296875" style="1" bestFit="1" customWidth="1"/>
    <col min="7116" max="7346" width="9.1796875" style="1"/>
    <col min="7347" max="7347" width="0.453125" style="1" customWidth="1"/>
    <col min="7348" max="7348" width="32" style="1" customWidth="1"/>
    <col min="7349" max="7349" width="15.453125" style="1" customWidth="1"/>
    <col min="7350" max="7350" width="14.1796875" style="1" customWidth="1"/>
    <col min="7351" max="7351" width="13.453125" style="1" customWidth="1"/>
    <col min="7352" max="7352" width="15" style="1" customWidth="1"/>
    <col min="7353" max="7353" width="13.453125" style="1" customWidth="1"/>
    <col min="7354" max="7354" width="15" style="1" customWidth="1"/>
    <col min="7355" max="7355" width="13.453125" style="1" customWidth="1"/>
    <col min="7356" max="7356" width="15" style="1" customWidth="1"/>
    <col min="7357" max="7357" width="13.453125" style="1" customWidth="1"/>
    <col min="7358" max="7358" width="15" style="1" customWidth="1"/>
    <col min="7359" max="7359" width="13.453125" style="1" customWidth="1"/>
    <col min="7360" max="7360" width="15" style="1" customWidth="1"/>
    <col min="7361" max="7361" width="13.453125" style="1" customWidth="1"/>
    <col min="7362" max="7362" width="15" style="1" customWidth="1"/>
    <col min="7363" max="7363" width="13.453125" style="1" customWidth="1"/>
    <col min="7364" max="7364" width="15" style="1" customWidth="1"/>
    <col min="7365" max="7365" width="14.453125" style="1" customWidth="1"/>
    <col min="7366" max="7368" width="16.81640625" style="1" customWidth="1"/>
    <col min="7369" max="7369" width="0.81640625" style="1" customWidth="1"/>
    <col min="7370" max="7370" width="14" style="1" customWidth="1"/>
    <col min="7371" max="7371" width="16.54296875" style="1" bestFit="1" customWidth="1"/>
    <col min="7372" max="7602" width="9.1796875" style="1"/>
    <col min="7603" max="7603" width="0.453125" style="1" customWidth="1"/>
    <col min="7604" max="7604" width="32" style="1" customWidth="1"/>
    <col min="7605" max="7605" width="15.453125" style="1" customWidth="1"/>
    <col min="7606" max="7606" width="14.1796875" style="1" customWidth="1"/>
    <col min="7607" max="7607" width="13.453125" style="1" customWidth="1"/>
    <col min="7608" max="7608" width="15" style="1" customWidth="1"/>
    <col min="7609" max="7609" width="13.453125" style="1" customWidth="1"/>
    <col min="7610" max="7610" width="15" style="1" customWidth="1"/>
    <col min="7611" max="7611" width="13.453125" style="1" customWidth="1"/>
    <col min="7612" max="7612" width="15" style="1" customWidth="1"/>
    <col min="7613" max="7613" width="13.453125" style="1" customWidth="1"/>
    <col min="7614" max="7614" width="15" style="1" customWidth="1"/>
    <col min="7615" max="7615" width="13.453125" style="1" customWidth="1"/>
    <col min="7616" max="7616" width="15" style="1" customWidth="1"/>
    <col min="7617" max="7617" width="13.453125" style="1" customWidth="1"/>
    <col min="7618" max="7618" width="15" style="1" customWidth="1"/>
    <col min="7619" max="7619" width="13.453125" style="1" customWidth="1"/>
    <col min="7620" max="7620" width="15" style="1" customWidth="1"/>
    <col min="7621" max="7621" width="14.453125" style="1" customWidth="1"/>
    <col min="7622" max="7624" width="16.81640625" style="1" customWidth="1"/>
    <col min="7625" max="7625" width="0.81640625" style="1" customWidth="1"/>
    <col min="7626" max="7626" width="14" style="1" customWidth="1"/>
    <col min="7627" max="7627" width="16.54296875" style="1" bestFit="1" customWidth="1"/>
    <col min="7628" max="7858" width="9.1796875" style="1"/>
    <col min="7859" max="7859" width="0.453125" style="1" customWidth="1"/>
    <col min="7860" max="7860" width="32" style="1" customWidth="1"/>
    <col min="7861" max="7861" width="15.453125" style="1" customWidth="1"/>
    <col min="7862" max="7862" width="14.1796875" style="1" customWidth="1"/>
    <col min="7863" max="7863" width="13.453125" style="1" customWidth="1"/>
    <col min="7864" max="7864" width="15" style="1" customWidth="1"/>
    <col min="7865" max="7865" width="13.453125" style="1" customWidth="1"/>
    <col min="7866" max="7866" width="15" style="1" customWidth="1"/>
    <col min="7867" max="7867" width="13.453125" style="1" customWidth="1"/>
    <col min="7868" max="7868" width="15" style="1" customWidth="1"/>
    <col min="7869" max="7869" width="13.453125" style="1" customWidth="1"/>
    <col min="7870" max="7870" width="15" style="1" customWidth="1"/>
    <col min="7871" max="7871" width="13.453125" style="1" customWidth="1"/>
    <col min="7872" max="7872" width="15" style="1" customWidth="1"/>
    <col min="7873" max="7873" width="13.453125" style="1" customWidth="1"/>
    <col min="7874" max="7874" width="15" style="1" customWidth="1"/>
    <col min="7875" max="7875" width="13.453125" style="1" customWidth="1"/>
    <col min="7876" max="7876" width="15" style="1" customWidth="1"/>
    <col min="7877" max="7877" width="14.453125" style="1" customWidth="1"/>
    <col min="7878" max="7880" width="16.81640625" style="1" customWidth="1"/>
    <col min="7881" max="7881" width="0.81640625" style="1" customWidth="1"/>
    <col min="7882" max="7882" width="14" style="1" customWidth="1"/>
    <col min="7883" max="7883" width="16.54296875" style="1" bestFit="1" customWidth="1"/>
    <col min="7884" max="8114" width="9.1796875" style="1"/>
    <col min="8115" max="8115" width="0.453125" style="1" customWidth="1"/>
    <col min="8116" max="8116" width="32" style="1" customWidth="1"/>
    <col min="8117" max="8117" width="15.453125" style="1" customWidth="1"/>
    <col min="8118" max="8118" width="14.1796875" style="1" customWidth="1"/>
    <col min="8119" max="8119" width="13.453125" style="1" customWidth="1"/>
    <col min="8120" max="8120" width="15" style="1" customWidth="1"/>
    <col min="8121" max="8121" width="13.453125" style="1" customWidth="1"/>
    <col min="8122" max="8122" width="15" style="1" customWidth="1"/>
    <col min="8123" max="8123" width="13.453125" style="1" customWidth="1"/>
    <col min="8124" max="8124" width="15" style="1" customWidth="1"/>
    <col min="8125" max="8125" width="13.453125" style="1" customWidth="1"/>
    <col min="8126" max="8126" width="15" style="1" customWidth="1"/>
    <col min="8127" max="8127" width="13.453125" style="1" customWidth="1"/>
    <col min="8128" max="8128" width="15" style="1" customWidth="1"/>
    <col min="8129" max="8129" width="13.453125" style="1" customWidth="1"/>
    <col min="8130" max="8130" width="15" style="1" customWidth="1"/>
    <col min="8131" max="8131" width="13.453125" style="1" customWidth="1"/>
    <col min="8132" max="8132" width="15" style="1" customWidth="1"/>
    <col min="8133" max="8133" width="14.453125" style="1" customWidth="1"/>
    <col min="8134" max="8136" width="16.81640625" style="1" customWidth="1"/>
    <col min="8137" max="8137" width="0.81640625" style="1" customWidth="1"/>
    <col min="8138" max="8138" width="14" style="1" customWidth="1"/>
    <col min="8139" max="8139" width="16.54296875" style="1" bestFit="1" customWidth="1"/>
    <col min="8140" max="8370" width="9.1796875" style="1"/>
    <col min="8371" max="8371" width="0.453125" style="1" customWidth="1"/>
    <col min="8372" max="8372" width="32" style="1" customWidth="1"/>
    <col min="8373" max="8373" width="15.453125" style="1" customWidth="1"/>
    <col min="8374" max="8374" width="14.1796875" style="1" customWidth="1"/>
    <col min="8375" max="8375" width="13.453125" style="1" customWidth="1"/>
    <col min="8376" max="8376" width="15" style="1" customWidth="1"/>
    <col min="8377" max="8377" width="13.453125" style="1" customWidth="1"/>
    <col min="8378" max="8378" width="15" style="1" customWidth="1"/>
    <col min="8379" max="8379" width="13.453125" style="1" customWidth="1"/>
    <col min="8380" max="8380" width="15" style="1" customWidth="1"/>
    <col min="8381" max="8381" width="13.453125" style="1" customWidth="1"/>
    <col min="8382" max="8382" width="15" style="1" customWidth="1"/>
    <col min="8383" max="8383" width="13.453125" style="1" customWidth="1"/>
    <col min="8384" max="8384" width="15" style="1" customWidth="1"/>
    <col min="8385" max="8385" width="13.453125" style="1" customWidth="1"/>
    <col min="8386" max="8386" width="15" style="1" customWidth="1"/>
    <col min="8387" max="8387" width="13.453125" style="1" customWidth="1"/>
    <col min="8388" max="8388" width="15" style="1" customWidth="1"/>
    <col min="8389" max="8389" width="14.453125" style="1" customWidth="1"/>
    <col min="8390" max="8392" width="16.81640625" style="1" customWidth="1"/>
    <col min="8393" max="8393" width="0.81640625" style="1" customWidth="1"/>
    <col min="8394" max="8394" width="14" style="1" customWidth="1"/>
    <col min="8395" max="8395" width="16.54296875" style="1" bestFit="1" customWidth="1"/>
    <col min="8396" max="8626" width="9.1796875" style="1"/>
    <col min="8627" max="8627" width="0.453125" style="1" customWidth="1"/>
    <col min="8628" max="8628" width="32" style="1" customWidth="1"/>
    <col min="8629" max="8629" width="15.453125" style="1" customWidth="1"/>
    <col min="8630" max="8630" width="14.1796875" style="1" customWidth="1"/>
    <col min="8631" max="8631" width="13.453125" style="1" customWidth="1"/>
    <col min="8632" max="8632" width="15" style="1" customWidth="1"/>
    <col min="8633" max="8633" width="13.453125" style="1" customWidth="1"/>
    <col min="8634" max="8634" width="15" style="1" customWidth="1"/>
    <col min="8635" max="8635" width="13.453125" style="1" customWidth="1"/>
    <col min="8636" max="8636" width="15" style="1" customWidth="1"/>
    <col min="8637" max="8637" width="13.453125" style="1" customWidth="1"/>
    <col min="8638" max="8638" width="15" style="1" customWidth="1"/>
    <col min="8639" max="8639" width="13.453125" style="1" customWidth="1"/>
    <col min="8640" max="8640" width="15" style="1" customWidth="1"/>
    <col min="8641" max="8641" width="13.453125" style="1" customWidth="1"/>
    <col min="8642" max="8642" width="15" style="1" customWidth="1"/>
    <col min="8643" max="8643" width="13.453125" style="1" customWidth="1"/>
    <col min="8644" max="8644" width="15" style="1" customWidth="1"/>
    <col min="8645" max="8645" width="14.453125" style="1" customWidth="1"/>
    <col min="8646" max="8648" width="16.81640625" style="1" customWidth="1"/>
    <col min="8649" max="8649" width="0.81640625" style="1" customWidth="1"/>
    <col min="8650" max="8650" width="14" style="1" customWidth="1"/>
    <col min="8651" max="8651" width="16.54296875" style="1" bestFit="1" customWidth="1"/>
    <col min="8652" max="8882" width="9.1796875" style="1"/>
    <col min="8883" max="8883" width="0.453125" style="1" customWidth="1"/>
    <col min="8884" max="8884" width="32" style="1" customWidth="1"/>
    <col min="8885" max="8885" width="15.453125" style="1" customWidth="1"/>
    <col min="8886" max="8886" width="14.1796875" style="1" customWidth="1"/>
    <col min="8887" max="8887" width="13.453125" style="1" customWidth="1"/>
    <col min="8888" max="8888" width="15" style="1" customWidth="1"/>
    <col min="8889" max="8889" width="13.453125" style="1" customWidth="1"/>
    <col min="8890" max="8890" width="15" style="1" customWidth="1"/>
    <col min="8891" max="8891" width="13.453125" style="1" customWidth="1"/>
    <col min="8892" max="8892" width="15" style="1" customWidth="1"/>
    <col min="8893" max="8893" width="13.453125" style="1" customWidth="1"/>
    <col min="8894" max="8894" width="15" style="1" customWidth="1"/>
    <col min="8895" max="8895" width="13.453125" style="1" customWidth="1"/>
    <col min="8896" max="8896" width="15" style="1" customWidth="1"/>
    <col min="8897" max="8897" width="13.453125" style="1" customWidth="1"/>
    <col min="8898" max="8898" width="15" style="1" customWidth="1"/>
    <col min="8899" max="8899" width="13.453125" style="1" customWidth="1"/>
    <col min="8900" max="8900" width="15" style="1" customWidth="1"/>
    <col min="8901" max="8901" width="14.453125" style="1" customWidth="1"/>
    <col min="8902" max="8904" width="16.81640625" style="1" customWidth="1"/>
    <col min="8905" max="8905" width="0.81640625" style="1" customWidth="1"/>
    <col min="8906" max="8906" width="14" style="1" customWidth="1"/>
    <col min="8907" max="8907" width="16.54296875" style="1" bestFit="1" customWidth="1"/>
    <col min="8908" max="9138" width="9.1796875" style="1"/>
    <col min="9139" max="9139" width="0.453125" style="1" customWidth="1"/>
    <col min="9140" max="9140" width="32" style="1" customWidth="1"/>
    <col min="9141" max="9141" width="15.453125" style="1" customWidth="1"/>
    <col min="9142" max="9142" width="14.1796875" style="1" customWidth="1"/>
    <col min="9143" max="9143" width="13.453125" style="1" customWidth="1"/>
    <col min="9144" max="9144" width="15" style="1" customWidth="1"/>
    <col min="9145" max="9145" width="13.453125" style="1" customWidth="1"/>
    <col min="9146" max="9146" width="15" style="1" customWidth="1"/>
    <col min="9147" max="9147" width="13.453125" style="1" customWidth="1"/>
    <col min="9148" max="9148" width="15" style="1" customWidth="1"/>
    <col min="9149" max="9149" width="13.453125" style="1" customWidth="1"/>
    <col min="9150" max="9150" width="15" style="1" customWidth="1"/>
    <col min="9151" max="9151" width="13.453125" style="1" customWidth="1"/>
    <col min="9152" max="9152" width="15" style="1" customWidth="1"/>
    <col min="9153" max="9153" width="13.453125" style="1" customWidth="1"/>
    <col min="9154" max="9154" width="15" style="1" customWidth="1"/>
    <col min="9155" max="9155" width="13.453125" style="1" customWidth="1"/>
    <col min="9156" max="9156" width="15" style="1" customWidth="1"/>
    <col min="9157" max="9157" width="14.453125" style="1" customWidth="1"/>
    <col min="9158" max="9160" width="16.81640625" style="1" customWidth="1"/>
    <col min="9161" max="9161" width="0.81640625" style="1" customWidth="1"/>
    <col min="9162" max="9162" width="14" style="1" customWidth="1"/>
    <col min="9163" max="9163" width="16.54296875" style="1" bestFit="1" customWidth="1"/>
    <col min="9164" max="9394" width="9.1796875" style="1"/>
    <col min="9395" max="9395" width="0.453125" style="1" customWidth="1"/>
    <col min="9396" max="9396" width="32" style="1" customWidth="1"/>
    <col min="9397" max="9397" width="15.453125" style="1" customWidth="1"/>
    <col min="9398" max="9398" width="14.1796875" style="1" customWidth="1"/>
    <col min="9399" max="9399" width="13.453125" style="1" customWidth="1"/>
    <col min="9400" max="9400" width="15" style="1" customWidth="1"/>
    <col min="9401" max="9401" width="13.453125" style="1" customWidth="1"/>
    <col min="9402" max="9402" width="15" style="1" customWidth="1"/>
    <col min="9403" max="9403" width="13.453125" style="1" customWidth="1"/>
    <col min="9404" max="9404" width="15" style="1" customWidth="1"/>
    <col min="9405" max="9405" width="13.453125" style="1" customWidth="1"/>
    <col min="9406" max="9406" width="15" style="1" customWidth="1"/>
    <col min="9407" max="9407" width="13.453125" style="1" customWidth="1"/>
    <col min="9408" max="9408" width="15" style="1" customWidth="1"/>
    <col min="9409" max="9409" width="13.453125" style="1" customWidth="1"/>
    <col min="9410" max="9410" width="15" style="1" customWidth="1"/>
    <col min="9411" max="9411" width="13.453125" style="1" customWidth="1"/>
    <col min="9412" max="9412" width="15" style="1" customWidth="1"/>
    <col min="9413" max="9413" width="14.453125" style="1" customWidth="1"/>
    <col min="9414" max="9416" width="16.81640625" style="1" customWidth="1"/>
    <col min="9417" max="9417" width="0.81640625" style="1" customWidth="1"/>
    <col min="9418" max="9418" width="14" style="1" customWidth="1"/>
    <col min="9419" max="9419" width="16.54296875" style="1" bestFit="1" customWidth="1"/>
    <col min="9420" max="9650" width="9.1796875" style="1"/>
    <col min="9651" max="9651" width="0.453125" style="1" customWidth="1"/>
    <col min="9652" max="9652" width="32" style="1" customWidth="1"/>
    <col min="9653" max="9653" width="15.453125" style="1" customWidth="1"/>
    <col min="9654" max="9654" width="14.1796875" style="1" customWidth="1"/>
    <col min="9655" max="9655" width="13.453125" style="1" customWidth="1"/>
    <col min="9656" max="9656" width="15" style="1" customWidth="1"/>
    <col min="9657" max="9657" width="13.453125" style="1" customWidth="1"/>
    <col min="9658" max="9658" width="15" style="1" customWidth="1"/>
    <col min="9659" max="9659" width="13.453125" style="1" customWidth="1"/>
    <col min="9660" max="9660" width="15" style="1" customWidth="1"/>
    <col min="9661" max="9661" width="13.453125" style="1" customWidth="1"/>
    <col min="9662" max="9662" width="15" style="1" customWidth="1"/>
    <col min="9663" max="9663" width="13.453125" style="1" customWidth="1"/>
    <col min="9664" max="9664" width="15" style="1" customWidth="1"/>
    <col min="9665" max="9665" width="13.453125" style="1" customWidth="1"/>
    <col min="9666" max="9666" width="15" style="1" customWidth="1"/>
    <col min="9667" max="9667" width="13.453125" style="1" customWidth="1"/>
    <col min="9668" max="9668" width="15" style="1" customWidth="1"/>
    <col min="9669" max="9669" width="14.453125" style="1" customWidth="1"/>
    <col min="9670" max="9672" width="16.81640625" style="1" customWidth="1"/>
    <col min="9673" max="9673" width="0.81640625" style="1" customWidth="1"/>
    <col min="9674" max="9674" width="14" style="1" customWidth="1"/>
    <col min="9675" max="9675" width="16.54296875" style="1" bestFit="1" customWidth="1"/>
    <col min="9676" max="9906" width="9.1796875" style="1"/>
    <col min="9907" max="9907" width="0.453125" style="1" customWidth="1"/>
    <col min="9908" max="9908" width="32" style="1" customWidth="1"/>
    <col min="9909" max="9909" width="15.453125" style="1" customWidth="1"/>
    <col min="9910" max="9910" width="14.1796875" style="1" customWidth="1"/>
    <col min="9911" max="9911" width="13.453125" style="1" customWidth="1"/>
    <col min="9912" max="9912" width="15" style="1" customWidth="1"/>
    <col min="9913" max="9913" width="13.453125" style="1" customWidth="1"/>
    <col min="9914" max="9914" width="15" style="1" customWidth="1"/>
    <col min="9915" max="9915" width="13.453125" style="1" customWidth="1"/>
    <col min="9916" max="9916" width="15" style="1" customWidth="1"/>
    <col min="9917" max="9917" width="13.453125" style="1" customWidth="1"/>
    <col min="9918" max="9918" width="15" style="1" customWidth="1"/>
    <col min="9919" max="9919" width="13.453125" style="1" customWidth="1"/>
    <col min="9920" max="9920" width="15" style="1" customWidth="1"/>
    <col min="9921" max="9921" width="13.453125" style="1" customWidth="1"/>
    <col min="9922" max="9922" width="15" style="1" customWidth="1"/>
    <col min="9923" max="9923" width="13.453125" style="1" customWidth="1"/>
    <col min="9924" max="9924" width="15" style="1" customWidth="1"/>
    <col min="9925" max="9925" width="14.453125" style="1" customWidth="1"/>
    <col min="9926" max="9928" width="16.81640625" style="1" customWidth="1"/>
    <col min="9929" max="9929" width="0.81640625" style="1" customWidth="1"/>
    <col min="9930" max="9930" width="14" style="1" customWidth="1"/>
    <col min="9931" max="9931" width="16.54296875" style="1" bestFit="1" customWidth="1"/>
    <col min="9932" max="10162" width="9.1796875" style="1"/>
    <col min="10163" max="10163" width="0.453125" style="1" customWidth="1"/>
    <col min="10164" max="10164" width="32" style="1" customWidth="1"/>
    <col min="10165" max="10165" width="15.453125" style="1" customWidth="1"/>
    <col min="10166" max="10166" width="14.1796875" style="1" customWidth="1"/>
    <col min="10167" max="10167" width="13.453125" style="1" customWidth="1"/>
    <col min="10168" max="10168" width="15" style="1" customWidth="1"/>
    <col min="10169" max="10169" width="13.453125" style="1" customWidth="1"/>
    <col min="10170" max="10170" width="15" style="1" customWidth="1"/>
    <col min="10171" max="10171" width="13.453125" style="1" customWidth="1"/>
    <col min="10172" max="10172" width="15" style="1" customWidth="1"/>
    <col min="10173" max="10173" width="13.453125" style="1" customWidth="1"/>
    <col min="10174" max="10174" width="15" style="1" customWidth="1"/>
    <col min="10175" max="10175" width="13.453125" style="1" customWidth="1"/>
    <col min="10176" max="10176" width="15" style="1" customWidth="1"/>
    <col min="10177" max="10177" width="13.453125" style="1" customWidth="1"/>
    <col min="10178" max="10178" width="15" style="1" customWidth="1"/>
    <col min="10179" max="10179" width="13.453125" style="1" customWidth="1"/>
    <col min="10180" max="10180" width="15" style="1" customWidth="1"/>
    <col min="10181" max="10181" width="14.453125" style="1" customWidth="1"/>
    <col min="10182" max="10184" width="16.81640625" style="1" customWidth="1"/>
    <col min="10185" max="10185" width="0.81640625" style="1" customWidth="1"/>
    <col min="10186" max="10186" width="14" style="1" customWidth="1"/>
    <col min="10187" max="10187" width="16.54296875" style="1" bestFit="1" customWidth="1"/>
    <col min="10188" max="10418" width="9.1796875" style="1"/>
    <col min="10419" max="10419" width="0.453125" style="1" customWidth="1"/>
    <col min="10420" max="10420" width="32" style="1" customWidth="1"/>
    <col min="10421" max="10421" width="15.453125" style="1" customWidth="1"/>
    <col min="10422" max="10422" width="14.1796875" style="1" customWidth="1"/>
    <col min="10423" max="10423" width="13.453125" style="1" customWidth="1"/>
    <col min="10424" max="10424" width="15" style="1" customWidth="1"/>
    <col min="10425" max="10425" width="13.453125" style="1" customWidth="1"/>
    <col min="10426" max="10426" width="15" style="1" customWidth="1"/>
    <col min="10427" max="10427" width="13.453125" style="1" customWidth="1"/>
    <col min="10428" max="10428" width="15" style="1" customWidth="1"/>
    <col min="10429" max="10429" width="13.453125" style="1" customWidth="1"/>
    <col min="10430" max="10430" width="15" style="1" customWidth="1"/>
    <col min="10431" max="10431" width="13.453125" style="1" customWidth="1"/>
    <col min="10432" max="10432" width="15" style="1" customWidth="1"/>
    <col min="10433" max="10433" width="13.453125" style="1" customWidth="1"/>
    <col min="10434" max="10434" width="15" style="1" customWidth="1"/>
    <col min="10435" max="10435" width="13.453125" style="1" customWidth="1"/>
    <col min="10436" max="10436" width="15" style="1" customWidth="1"/>
    <col min="10437" max="10437" width="14.453125" style="1" customWidth="1"/>
    <col min="10438" max="10440" width="16.81640625" style="1" customWidth="1"/>
    <col min="10441" max="10441" width="0.81640625" style="1" customWidth="1"/>
    <col min="10442" max="10442" width="14" style="1" customWidth="1"/>
    <col min="10443" max="10443" width="16.54296875" style="1" bestFit="1" customWidth="1"/>
    <col min="10444" max="10674" width="9.1796875" style="1"/>
    <col min="10675" max="10675" width="0.453125" style="1" customWidth="1"/>
    <col min="10676" max="10676" width="32" style="1" customWidth="1"/>
    <col min="10677" max="10677" width="15.453125" style="1" customWidth="1"/>
    <col min="10678" max="10678" width="14.1796875" style="1" customWidth="1"/>
    <col min="10679" max="10679" width="13.453125" style="1" customWidth="1"/>
    <col min="10680" max="10680" width="15" style="1" customWidth="1"/>
    <col min="10681" max="10681" width="13.453125" style="1" customWidth="1"/>
    <col min="10682" max="10682" width="15" style="1" customWidth="1"/>
    <col min="10683" max="10683" width="13.453125" style="1" customWidth="1"/>
    <col min="10684" max="10684" width="15" style="1" customWidth="1"/>
    <col min="10685" max="10685" width="13.453125" style="1" customWidth="1"/>
    <col min="10686" max="10686" width="15" style="1" customWidth="1"/>
    <col min="10687" max="10687" width="13.453125" style="1" customWidth="1"/>
    <col min="10688" max="10688" width="15" style="1" customWidth="1"/>
    <col min="10689" max="10689" width="13.453125" style="1" customWidth="1"/>
    <col min="10690" max="10690" width="15" style="1" customWidth="1"/>
    <col min="10691" max="10691" width="13.453125" style="1" customWidth="1"/>
    <col min="10692" max="10692" width="15" style="1" customWidth="1"/>
    <col min="10693" max="10693" width="14.453125" style="1" customWidth="1"/>
    <col min="10694" max="10696" width="16.81640625" style="1" customWidth="1"/>
    <col min="10697" max="10697" width="0.81640625" style="1" customWidth="1"/>
    <col min="10698" max="10698" width="14" style="1" customWidth="1"/>
    <col min="10699" max="10699" width="16.54296875" style="1" bestFit="1" customWidth="1"/>
    <col min="10700" max="10930" width="9.1796875" style="1"/>
    <col min="10931" max="10931" width="0.453125" style="1" customWidth="1"/>
    <col min="10932" max="10932" width="32" style="1" customWidth="1"/>
    <col min="10933" max="10933" width="15.453125" style="1" customWidth="1"/>
    <col min="10934" max="10934" width="14.1796875" style="1" customWidth="1"/>
    <col min="10935" max="10935" width="13.453125" style="1" customWidth="1"/>
    <col min="10936" max="10936" width="15" style="1" customWidth="1"/>
    <col min="10937" max="10937" width="13.453125" style="1" customWidth="1"/>
    <col min="10938" max="10938" width="15" style="1" customWidth="1"/>
    <col min="10939" max="10939" width="13.453125" style="1" customWidth="1"/>
    <col min="10940" max="10940" width="15" style="1" customWidth="1"/>
    <col min="10941" max="10941" width="13.453125" style="1" customWidth="1"/>
    <col min="10942" max="10942" width="15" style="1" customWidth="1"/>
    <col min="10943" max="10943" width="13.453125" style="1" customWidth="1"/>
    <col min="10944" max="10944" width="15" style="1" customWidth="1"/>
    <col min="10945" max="10945" width="13.453125" style="1" customWidth="1"/>
    <col min="10946" max="10946" width="15" style="1" customWidth="1"/>
    <col min="10947" max="10947" width="13.453125" style="1" customWidth="1"/>
    <col min="10948" max="10948" width="15" style="1" customWidth="1"/>
    <col min="10949" max="10949" width="14.453125" style="1" customWidth="1"/>
    <col min="10950" max="10952" width="16.81640625" style="1" customWidth="1"/>
    <col min="10953" max="10953" width="0.81640625" style="1" customWidth="1"/>
    <col min="10954" max="10954" width="14" style="1" customWidth="1"/>
    <col min="10955" max="10955" width="16.54296875" style="1" bestFit="1" customWidth="1"/>
    <col min="10956" max="11186" width="9.1796875" style="1"/>
    <col min="11187" max="11187" width="0.453125" style="1" customWidth="1"/>
    <col min="11188" max="11188" width="32" style="1" customWidth="1"/>
    <col min="11189" max="11189" width="15.453125" style="1" customWidth="1"/>
    <col min="11190" max="11190" width="14.1796875" style="1" customWidth="1"/>
    <col min="11191" max="11191" width="13.453125" style="1" customWidth="1"/>
    <col min="11192" max="11192" width="15" style="1" customWidth="1"/>
    <col min="11193" max="11193" width="13.453125" style="1" customWidth="1"/>
    <col min="11194" max="11194" width="15" style="1" customWidth="1"/>
    <col min="11195" max="11195" width="13.453125" style="1" customWidth="1"/>
    <col min="11196" max="11196" width="15" style="1" customWidth="1"/>
    <col min="11197" max="11197" width="13.453125" style="1" customWidth="1"/>
    <col min="11198" max="11198" width="15" style="1" customWidth="1"/>
    <col min="11199" max="11199" width="13.453125" style="1" customWidth="1"/>
    <col min="11200" max="11200" width="15" style="1" customWidth="1"/>
    <col min="11201" max="11201" width="13.453125" style="1" customWidth="1"/>
    <col min="11202" max="11202" width="15" style="1" customWidth="1"/>
    <col min="11203" max="11203" width="13.453125" style="1" customWidth="1"/>
    <col min="11204" max="11204" width="15" style="1" customWidth="1"/>
    <col min="11205" max="11205" width="14.453125" style="1" customWidth="1"/>
    <col min="11206" max="11208" width="16.81640625" style="1" customWidth="1"/>
    <col min="11209" max="11209" width="0.81640625" style="1" customWidth="1"/>
    <col min="11210" max="11210" width="14" style="1" customWidth="1"/>
    <col min="11211" max="11211" width="16.54296875" style="1" bestFit="1" customWidth="1"/>
    <col min="11212" max="11442" width="9.1796875" style="1"/>
    <col min="11443" max="11443" width="0.453125" style="1" customWidth="1"/>
    <col min="11444" max="11444" width="32" style="1" customWidth="1"/>
    <col min="11445" max="11445" width="15.453125" style="1" customWidth="1"/>
    <col min="11446" max="11446" width="14.1796875" style="1" customWidth="1"/>
    <col min="11447" max="11447" width="13.453125" style="1" customWidth="1"/>
    <col min="11448" max="11448" width="15" style="1" customWidth="1"/>
    <col min="11449" max="11449" width="13.453125" style="1" customWidth="1"/>
    <col min="11450" max="11450" width="15" style="1" customWidth="1"/>
    <col min="11451" max="11451" width="13.453125" style="1" customWidth="1"/>
    <col min="11452" max="11452" width="15" style="1" customWidth="1"/>
    <col min="11453" max="11453" width="13.453125" style="1" customWidth="1"/>
    <col min="11454" max="11454" width="15" style="1" customWidth="1"/>
    <col min="11455" max="11455" width="13.453125" style="1" customWidth="1"/>
    <col min="11456" max="11456" width="15" style="1" customWidth="1"/>
    <col min="11457" max="11457" width="13.453125" style="1" customWidth="1"/>
    <col min="11458" max="11458" width="15" style="1" customWidth="1"/>
    <col min="11459" max="11459" width="13.453125" style="1" customWidth="1"/>
    <col min="11460" max="11460" width="15" style="1" customWidth="1"/>
    <col min="11461" max="11461" width="14.453125" style="1" customWidth="1"/>
    <col min="11462" max="11464" width="16.81640625" style="1" customWidth="1"/>
    <col min="11465" max="11465" width="0.81640625" style="1" customWidth="1"/>
    <col min="11466" max="11466" width="14" style="1" customWidth="1"/>
    <col min="11467" max="11467" width="16.54296875" style="1" bestFit="1" customWidth="1"/>
    <col min="11468" max="11698" width="9.1796875" style="1"/>
    <col min="11699" max="11699" width="0.453125" style="1" customWidth="1"/>
    <col min="11700" max="11700" width="32" style="1" customWidth="1"/>
    <col min="11701" max="11701" width="15.453125" style="1" customWidth="1"/>
    <col min="11702" max="11702" width="14.1796875" style="1" customWidth="1"/>
    <col min="11703" max="11703" width="13.453125" style="1" customWidth="1"/>
    <col min="11704" max="11704" width="15" style="1" customWidth="1"/>
    <col min="11705" max="11705" width="13.453125" style="1" customWidth="1"/>
    <col min="11706" max="11706" width="15" style="1" customWidth="1"/>
    <col min="11707" max="11707" width="13.453125" style="1" customWidth="1"/>
    <col min="11708" max="11708" width="15" style="1" customWidth="1"/>
    <col min="11709" max="11709" width="13.453125" style="1" customWidth="1"/>
    <col min="11710" max="11710" width="15" style="1" customWidth="1"/>
    <col min="11711" max="11711" width="13.453125" style="1" customWidth="1"/>
    <col min="11712" max="11712" width="15" style="1" customWidth="1"/>
    <col min="11713" max="11713" width="13.453125" style="1" customWidth="1"/>
    <col min="11714" max="11714" width="15" style="1" customWidth="1"/>
    <col min="11715" max="11715" width="13.453125" style="1" customWidth="1"/>
    <col min="11716" max="11716" width="15" style="1" customWidth="1"/>
    <col min="11717" max="11717" width="14.453125" style="1" customWidth="1"/>
    <col min="11718" max="11720" width="16.81640625" style="1" customWidth="1"/>
    <col min="11721" max="11721" width="0.81640625" style="1" customWidth="1"/>
    <col min="11722" max="11722" width="14" style="1" customWidth="1"/>
    <col min="11723" max="11723" width="16.54296875" style="1" bestFit="1" customWidth="1"/>
    <col min="11724" max="11954" width="9.1796875" style="1"/>
    <col min="11955" max="11955" width="0.453125" style="1" customWidth="1"/>
    <col min="11956" max="11956" width="32" style="1" customWidth="1"/>
    <col min="11957" max="11957" width="15.453125" style="1" customWidth="1"/>
    <col min="11958" max="11958" width="14.1796875" style="1" customWidth="1"/>
    <col min="11959" max="11959" width="13.453125" style="1" customWidth="1"/>
    <col min="11960" max="11960" width="15" style="1" customWidth="1"/>
    <col min="11961" max="11961" width="13.453125" style="1" customWidth="1"/>
    <col min="11962" max="11962" width="15" style="1" customWidth="1"/>
    <col min="11963" max="11963" width="13.453125" style="1" customWidth="1"/>
    <col min="11964" max="11964" width="15" style="1" customWidth="1"/>
    <col min="11965" max="11965" width="13.453125" style="1" customWidth="1"/>
    <col min="11966" max="11966" width="15" style="1" customWidth="1"/>
    <col min="11967" max="11967" width="13.453125" style="1" customWidth="1"/>
    <col min="11968" max="11968" width="15" style="1" customWidth="1"/>
    <col min="11969" max="11969" width="13.453125" style="1" customWidth="1"/>
    <col min="11970" max="11970" width="15" style="1" customWidth="1"/>
    <col min="11971" max="11971" width="13.453125" style="1" customWidth="1"/>
    <col min="11972" max="11972" width="15" style="1" customWidth="1"/>
    <col min="11973" max="11973" width="14.453125" style="1" customWidth="1"/>
    <col min="11974" max="11976" width="16.81640625" style="1" customWidth="1"/>
    <col min="11977" max="11977" width="0.81640625" style="1" customWidth="1"/>
    <col min="11978" max="11978" width="14" style="1" customWidth="1"/>
    <col min="11979" max="11979" width="16.54296875" style="1" bestFit="1" customWidth="1"/>
    <col min="11980" max="12210" width="9.1796875" style="1"/>
    <col min="12211" max="12211" width="0.453125" style="1" customWidth="1"/>
    <col min="12212" max="12212" width="32" style="1" customWidth="1"/>
    <col min="12213" max="12213" width="15.453125" style="1" customWidth="1"/>
    <col min="12214" max="12214" width="14.1796875" style="1" customWidth="1"/>
    <col min="12215" max="12215" width="13.453125" style="1" customWidth="1"/>
    <col min="12216" max="12216" width="15" style="1" customWidth="1"/>
    <col min="12217" max="12217" width="13.453125" style="1" customWidth="1"/>
    <col min="12218" max="12218" width="15" style="1" customWidth="1"/>
    <col min="12219" max="12219" width="13.453125" style="1" customWidth="1"/>
    <col min="12220" max="12220" width="15" style="1" customWidth="1"/>
    <col min="12221" max="12221" width="13.453125" style="1" customWidth="1"/>
    <col min="12222" max="12222" width="15" style="1" customWidth="1"/>
    <col min="12223" max="12223" width="13.453125" style="1" customWidth="1"/>
    <col min="12224" max="12224" width="15" style="1" customWidth="1"/>
    <col min="12225" max="12225" width="13.453125" style="1" customWidth="1"/>
    <col min="12226" max="12226" width="15" style="1" customWidth="1"/>
    <col min="12227" max="12227" width="13.453125" style="1" customWidth="1"/>
    <col min="12228" max="12228" width="15" style="1" customWidth="1"/>
    <col min="12229" max="12229" width="14.453125" style="1" customWidth="1"/>
    <col min="12230" max="12232" width="16.81640625" style="1" customWidth="1"/>
    <col min="12233" max="12233" width="0.81640625" style="1" customWidth="1"/>
    <col min="12234" max="12234" width="14" style="1" customWidth="1"/>
    <col min="12235" max="12235" width="16.54296875" style="1" bestFit="1" customWidth="1"/>
    <col min="12236" max="12466" width="9.1796875" style="1"/>
    <col min="12467" max="12467" width="0.453125" style="1" customWidth="1"/>
    <col min="12468" max="12468" width="32" style="1" customWidth="1"/>
    <col min="12469" max="12469" width="15.453125" style="1" customWidth="1"/>
    <col min="12470" max="12470" width="14.1796875" style="1" customWidth="1"/>
    <col min="12471" max="12471" width="13.453125" style="1" customWidth="1"/>
    <col min="12472" max="12472" width="15" style="1" customWidth="1"/>
    <col min="12473" max="12473" width="13.453125" style="1" customWidth="1"/>
    <col min="12474" max="12474" width="15" style="1" customWidth="1"/>
    <col min="12475" max="12475" width="13.453125" style="1" customWidth="1"/>
    <col min="12476" max="12476" width="15" style="1" customWidth="1"/>
    <col min="12477" max="12477" width="13.453125" style="1" customWidth="1"/>
    <col min="12478" max="12478" width="15" style="1" customWidth="1"/>
    <col min="12479" max="12479" width="13.453125" style="1" customWidth="1"/>
    <col min="12480" max="12480" width="15" style="1" customWidth="1"/>
    <col min="12481" max="12481" width="13.453125" style="1" customWidth="1"/>
    <col min="12482" max="12482" width="15" style="1" customWidth="1"/>
    <col min="12483" max="12483" width="13.453125" style="1" customWidth="1"/>
    <col min="12484" max="12484" width="15" style="1" customWidth="1"/>
    <col min="12485" max="12485" width="14.453125" style="1" customWidth="1"/>
    <col min="12486" max="12488" width="16.81640625" style="1" customWidth="1"/>
    <col min="12489" max="12489" width="0.81640625" style="1" customWidth="1"/>
    <col min="12490" max="12490" width="14" style="1" customWidth="1"/>
    <col min="12491" max="12491" width="16.54296875" style="1" bestFit="1" customWidth="1"/>
    <col min="12492" max="12722" width="9.1796875" style="1"/>
    <col min="12723" max="12723" width="0.453125" style="1" customWidth="1"/>
    <col min="12724" max="12724" width="32" style="1" customWidth="1"/>
    <col min="12725" max="12725" width="15.453125" style="1" customWidth="1"/>
    <col min="12726" max="12726" width="14.1796875" style="1" customWidth="1"/>
    <col min="12727" max="12727" width="13.453125" style="1" customWidth="1"/>
    <col min="12728" max="12728" width="15" style="1" customWidth="1"/>
    <col min="12729" max="12729" width="13.453125" style="1" customWidth="1"/>
    <col min="12730" max="12730" width="15" style="1" customWidth="1"/>
    <col min="12731" max="12731" width="13.453125" style="1" customWidth="1"/>
    <col min="12732" max="12732" width="15" style="1" customWidth="1"/>
    <col min="12733" max="12733" width="13.453125" style="1" customWidth="1"/>
    <col min="12734" max="12734" width="15" style="1" customWidth="1"/>
    <col min="12735" max="12735" width="13.453125" style="1" customWidth="1"/>
    <col min="12736" max="12736" width="15" style="1" customWidth="1"/>
    <col min="12737" max="12737" width="13.453125" style="1" customWidth="1"/>
    <col min="12738" max="12738" width="15" style="1" customWidth="1"/>
    <col min="12739" max="12739" width="13.453125" style="1" customWidth="1"/>
    <col min="12740" max="12740" width="15" style="1" customWidth="1"/>
    <col min="12741" max="12741" width="14.453125" style="1" customWidth="1"/>
    <col min="12742" max="12744" width="16.81640625" style="1" customWidth="1"/>
    <col min="12745" max="12745" width="0.81640625" style="1" customWidth="1"/>
    <col min="12746" max="12746" width="14" style="1" customWidth="1"/>
    <col min="12747" max="12747" width="16.54296875" style="1" bestFit="1" customWidth="1"/>
    <col min="12748" max="12978" width="9.1796875" style="1"/>
    <col min="12979" max="12979" width="0.453125" style="1" customWidth="1"/>
    <col min="12980" max="12980" width="32" style="1" customWidth="1"/>
    <col min="12981" max="12981" width="15.453125" style="1" customWidth="1"/>
    <col min="12982" max="12982" width="14.1796875" style="1" customWidth="1"/>
    <col min="12983" max="12983" width="13.453125" style="1" customWidth="1"/>
    <col min="12984" max="12984" width="15" style="1" customWidth="1"/>
    <col min="12985" max="12985" width="13.453125" style="1" customWidth="1"/>
    <col min="12986" max="12986" width="15" style="1" customWidth="1"/>
    <col min="12987" max="12987" width="13.453125" style="1" customWidth="1"/>
    <col min="12988" max="12988" width="15" style="1" customWidth="1"/>
    <col min="12989" max="12989" width="13.453125" style="1" customWidth="1"/>
    <col min="12990" max="12990" width="15" style="1" customWidth="1"/>
    <col min="12991" max="12991" width="13.453125" style="1" customWidth="1"/>
    <col min="12992" max="12992" width="15" style="1" customWidth="1"/>
    <col min="12993" max="12993" width="13.453125" style="1" customWidth="1"/>
    <col min="12994" max="12994" width="15" style="1" customWidth="1"/>
    <col min="12995" max="12995" width="13.453125" style="1" customWidth="1"/>
    <col min="12996" max="12996" width="15" style="1" customWidth="1"/>
    <col min="12997" max="12997" width="14.453125" style="1" customWidth="1"/>
    <col min="12998" max="13000" width="16.81640625" style="1" customWidth="1"/>
    <col min="13001" max="13001" width="0.81640625" style="1" customWidth="1"/>
    <col min="13002" max="13002" width="14" style="1" customWidth="1"/>
    <col min="13003" max="13003" width="16.54296875" style="1" bestFit="1" customWidth="1"/>
    <col min="13004" max="13234" width="9.1796875" style="1"/>
    <col min="13235" max="13235" width="0.453125" style="1" customWidth="1"/>
    <col min="13236" max="13236" width="32" style="1" customWidth="1"/>
    <col min="13237" max="13237" width="15.453125" style="1" customWidth="1"/>
    <col min="13238" max="13238" width="14.1796875" style="1" customWidth="1"/>
    <col min="13239" max="13239" width="13.453125" style="1" customWidth="1"/>
    <col min="13240" max="13240" width="15" style="1" customWidth="1"/>
    <col min="13241" max="13241" width="13.453125" style="1" customWidth="1"/>
    <col min="13242" max="13242" width="15" style="1" customWidth="1"/>
    <col min="13243" max="13243" width="13.453125" style="1" customWidth="1"/>
    <col min="13244" max="13244" width="15" style="1" customWidth="1"/>
    <col min="13245" max="13245" width="13.453125" style="1" customWidth="1"/>
    <col min="13246" max="13246" width="15" style="1" customWidth="1"/>
    <col min="13247" max="13247" width="13.453125" style="1" customWidth="1"/>
    <col min="13248" max="13248" width="15" style="1" customWidth="1"/>
    <col min="13249" max="13249" width="13.453125" style="1" customWidth="1"/>
    <col min="13250" max="13250" width="15" style="1" customWidth="1"/>
    <col min="13251" max="13251" width="13.453125" style="1" customWidth="1"/>
    <col min="13252" max="13252" width="15" style="1" customWidth="1"/>
    <col min="13253" max="13253" width="14.453125" style="1" customWidth="1"/>
    <col min="13254" max="13256" width="16.81640625" style="1" customWidth="1"/>
    <col min="13257" max="13257" width="0.81640625" style="1" customWidth="1"/>
    <col min="13258" max="13258" width="14" style="1" customWidth="1"/>
    <col min="13259" max="13259" width="16.54296875" style="1" bestFit="1" customWidth="1"/>
    <col min="13260" max="13490" width="9.1796875" style="1"/>
    <col min="13491" max="13491" width="0.453125" style="1" customWidth="1"/>
    <col min="13492" max="13492" width="32" style="1" customWidth="1"/>
    <col min="13493" max="13493" width="15.453125" style="1" customWidth="1"/>
    <col min="13494" max="13494" width="14.1796875" style="1" customWidth="1"/>
    <col min="13495" max="13495" width="13.453125" style="1" customWidth="1"/>
    <col min="13496" max="13496" width="15" style="1" customWidth="1"/>
    <col min="13497" max="13497" width="13.453125" style="1" customWidth="1"/>
    <col min="13498" max="13498" width="15" style="1" customWidth="1"/>
    <col min="13499" max="13499" width="13.453125" style="1" customWidth="1"/>
    <col min="13500" max="13500" width="15" style="1" customWidth="1"/>
    <col min="13501" max="13501" width="13.453125" style="1" customWidth="1"/>
    <col min="13502" max="13502" width="15" style="1" customWidth="1"/>
    <col min="13503" max="13503" width="13.453125" style="1" customWidth="1"/>
    <col min="13504" max="13504" width="15" style="1" customWidth="1"/>
    <col min="13505" max="13505" width="13.453125" style="1" customWidth="1"/>
    <col min="13506" max="13506" width="15" style="1" customWidth="1"/>
    <col min="13507" max="13507" width="13.453125" style="1" customWidth="1"/>
    <col min="13508" max="13508" width="15" style="1" customWidth="1"/>
    <col min="13509" max="13509" width="14.453125" style="1" customWidth="1"/>
    <col min="13510" max="13512" width="16.81640625" style="1" customWidth="1"/>
    <col min="13513" max="13513" width="0.81640625" style="1" customWidth="1"/>
    <col min="13514" max="13514" width="14" style="1" customWidth="1"/>
    <col min="13515" max="13515" width="16.54296875" style="1" bestFit="1" customWidth="1"/>
    <col min="13516" max="13746" width="9.1796875" style="1"/>
    <col min="13747" max="13747" width="0.453125" style="1" customWidth="1"/>
    <col min="13748" max="13748" width="32" style="1" customWidth="1"/>
    <col min="13749" max="13749" width="15.453125" style="1" customWidth="1"/>
    <col min="13750" max="13750" width="14.1796875" style="1" customWidth="1"/>
    <col min="13751" max="13751" width="13.453125" style="1" customWidth="1"/>
    <col min="13752" max="13752" width="15" style="1" customWidth="1"/>
    <col min="13753" max="13753" width="13.453125" style="1" customWidth="1"/>
    <col min="13754" max="13754" width="15" style="1" customWidth="1"/>
    <col min="13755" max="13755" width="13.453125" style="1" customWidth="1"/>
    <col min="13756" max="13756" width="15" style="1" customWidth="1"/>
    <col min="13757" max="13757" width="13.453125" style="1" customWidth="1"/>
    <col min="13758" max="13758" width="15" style="1" customWidth="1"/>
    <col min="13759" max="13759" width="13.453125" style="1" customWidth="1"/>
    <col min="13760" max="13760" width="15" style="1" customWidth="1"/>
    <col min="13761" max="13761" width="13.453125" style="1" customWidth="1"/>
    <col min="13762" max="13762" width="15" style="1" customWidth="1"/>
    <col min="13763" max="13763" width="13.453125" style="1" customWidth="1"/>
    <col min="13764" max="13764" width="15" style="1" customWidth="1"/>
    <col min="13765" max="13765" width="14.453125" style="1" customWidth="1"/>
    <col min="13766" max="13768" width="16.81640625" style="1" customWidth="1"/>
    <col min="13769" max="13769" width="0.81640625" style="1" customWidth="1"/>
    <col min="13770" max="13770" width="14" style="1" customWidth="1"/>
    <col min="13771" max="13771" width="16.54296875" style="1" bestFit="1" customWidth="1"/>
    <col min="13772" max="14002" width="9.1796875" style="1"/>
    <col min="14003" max="14003" width="0.453125" style="1" customWidth="1"/>
    <col min="14004" max="14004" width="32" style="1" customWidth="1"/>
    <col min="14005" max="14005" width="15.453125" style="1" customWidth="1"/>
    <col min="14006" max="14006" width="14.1796875" style="1" customWidth="1"/>
    <col min="14007" max="14007" width="13.453125" style="1" customWidth="1"/>
    <col min="14008" max="14008" width="15" style="1" customWidth="1"/>
    <col min="14009" max="14009" width="13.453125" style="1" customWidth="1"/>
    <col min="14010" max="14010" width="15" style="1" customWidth="1"/>
    <col min="14011" max="14011" width="13.453125" style="1" customWidth="1"/>
    <col min="14012" max="14012" width="15" style="1" customWidth="1"/>
    <col min="14013" max="14013" width="13.453125" style="1" customWidth="1"/>
    <col min="14014" max="14014" width="15" style="1" customWidth="1"/>
    <col min="14015" max="14015" width="13.453125" style="1" customWidth="1"/>
    <col min="14016" max="14016" width="15" style="1" customWidth="1"/>
    <col min="14017" max="14017" width="13.453125" style="1" customWidth="1"/>
    <col min="14018" max="14018" width="15" style="1" customWidth="1"/>
    <col min="14019" max="14019" width="13.453125" style="1" customWidth="1"/>
    <col min="14020" max="14020" width="15" style="1" customWidth="1"/>
    <col min="14021" max="14021" width="14.453125" style="1" customWidth="1"/>
    <col min="14022" max="14024" width="16.81640625" style="1" customWidth="1"/>
    <col min="14025" max="14025" width="0.81640625" style="1" customWidth="1"/>
    <col min="14026" max="14026" width="14" style="1" customWidth="1"/>
    <col min="14027" max="14027" width="16.54296875" style="1" bestFit="1" customWidth="1"/>
    <col min="14028" max="14258" width="9.1796875" style="1"/>
    <col min="14259" max="14259" width="0.453125" style="1" customWidth="1"/>
    <col min="14260" max="14260" width="32" style="1" customWidth="1"/>
    <col min="14261" max="14261" width="15.453125" style="1" customWidth="1"/>
    <col min="14262" max="14262" width="14.1796875" style="1" customWidth="1"/>
    <col min="14263" max="14263" width="13.453125" style="1" customWidth="1"/>
    <col min="14264" max="14264" width="15" style="1" customWidth="1"/>
    <col min="14265" max="14265" width="13.453125" style="1" customWidth="1"/>
    <col min="14266" max="14266" width="15" style="1" customWidth="1"/>
    <col min="14267" max="14267" width="13.453125" style="1" customWidth="1"/>
    <col min="14268" max="14268" width="15" style="1" customWidth="1"/>
    <col min="14269" max="14269" width="13.453125" style="1" customWidth="1"/>
    <col min="14270" max="14270" width="15" style="1" customWidth="1"/>
    <col min="14271" max="14271" width="13.453125" style="1" customWidth="1"/>
    <col min="14272" max="14272" width="15" style="1" customWidth="1"/>
    <col min="14273" max="14273" width="13.453125" style="1" customWidth="1"/>
    <col min="14274" max="14274" width="15" style="1" customWidth="1"/>
    <col min="14275" max="14275" width="13.453125" style="1" customWidth="1"/>
    <col min="14276" max="14276" width="15" style="1" customWidth="1"/>
    <col min="14277" max="14277" width="14.453125" style="1" customWidth="1"/>
    <col min="14278" max="14280" width="16.81640625" style="1" customWidth="1"/>
    <col min="14281" max="14281" width="0.81640625" style="1" customWidth="1"/>
    <col min="14282" max="14282" width="14" style="1" customWidth="1"/>
    <col min="14283" max="14283" width="16.54296875" style="1" bestFit="1" customWidth="1"/>
    <col min="14284" max="14514" width="9.1796875" style="1"/>
    <col min="14515" max="14515" width="0.453125" style="1" customWidth="1"/>
    <col min="14516" max="14516" width="32" style="1" customWidth="1"/>
    <col min="14517" max="14517" width="15.453125" style="1" customWidth="1"/>
    <col min="14518" max="14518" width="14.1796875" style="1" customWidth="1"/>
    <col min="14519" max="14519" width="13.453125" style="1" customWidth="1"/>
    <col min="14520" max="14520" width="15" style="1" customWidth="1"/>
    <col min="14521" max="14521" width="13.453125" style="1" customWidth="1"/>
    <col min="14522" max="14522" width="15" style="1" customWidth="1"/>
    <col min="14523" max="14523" width="13.453125" style="1" customWidth="1"/>
    <col min="14524" max="14524" width="15" style="1" customWidth="1"/>
    <col min="14525" max="14525" width="13.453125" style="1" customWidth="1"/>
    <col min="14526" max="14526" width="15" style="1" customWidth="1"/>
    <col min="14527" max="14527" width="13.453125" style="1" customWidth="1"/>
    <col min="14528" max="14528" width="15" style="1" customWidth="1"/>
    <col min="14529" max="14529" width="13.453125" style="1" customWidth="1"/>
    <col min="14530" max="14530" width="15" style="1" customWidth="1"/>
    <col min="14531" max="14531" width="13.453125" style="1" customWidth="1"/>
    <col min="14532" max="14532" width="15" style="1" customWidth="1"/>
    <col min="14533" max="14533" width="14.453125" style="1" customWidth="1"/>
    <col min="14534" max="14536" width="16.81640625" style="1" customWidth="1"/>
    <col min="14537" max="14537" width="0.81640625" style="1" customWidth="1"/>
    <col min="14538" max="14538" width="14" style="1" customWidth="1"/>
    <col min="14539" max="14539" width="16.54296875" style="1" bestFit="1" customWidth="1"/>
    <col min="14540" max="14770" width="9.1796875" style="1"/>
    <col min="14771" max="14771" width="0.453125" style="1" customWidth="1"/>
    <col min="14772" max="14772" width="32" style="1" customWidth="1"/>
    <col min="14773" max="14773" width="15.453125" style="1" customWidth="1"/>
    <col min="14774" max="14774" width="14.1796875" style="1" customWidth="1"/>
    <col min="14775" max="14775" width="13.453125" style="1" customWidth="1"/>
    <col min="14776" max="14776" width="15" style="1" customWidth="1"/>
    <col min="14777" max="14777" width="13.453125" style="1" customWidth="1"/>
    <col min="14778" max="14778" width="15" style="1" customWidth="1"/>
    <col min="14779" max="14779" width="13.453125" style="1" customWidth="1"/>
    <col min="14780" max="14780" width="15" style="1" customWidth="1"/>
    <col min="14781" max="14781" width="13.453125" style="1" customWidth="1"/>
    <col min="14782" max="14782" width="15" style="1" customWidth="1"/>
    <col min="14783" max="14783" width="13.453125" style="1" customWidth="1"/>
    <col min="14784" max="14784" width="15" style="1" customWidth="1"/>
    <col min="14785" max="14785" width="13.453125" style="1" customWidth="1"/>
    <col min="14786" max="14786" width="15" style="1" customWidth="1"/>
    <col min="14787" max="14787" width="13.453125" style="1" customWidth="1"/>
    <col min="14788" max="14788" width="15" style="1" customWidth="1"/>
    <col min="14789" max="14789" width="14.453125" style="1" customWidth="1"/>
    <col min="14790" max="14792" width="16.81640625" style="1" customWidth="1"/>
    <col min="14793" max="14793" width="0.81640625" style="1" customWidth="1"/>
    <col min="14794" max="14794" width="14" style="1" customWidth="1"/>
    <col min="14795" max="14795" width="16.54296875" style="1" bestFit="1" customWidth="1"/>
    <col min="14796" max="15026" width="9.1796875" style="1"/>
    <col min="15027" max="15027" width="0.453125" style="1" customWidth="1"/>
    <col min="15028" max="15028" width="32" style="1" customWidth="1"/>
    <col min="15029" max="15029" width="15.453125" style="1" customWidth="1"/>
    <col min="15030" max="15030" width="14.1796875" style="1" customWidth="1"/>
    <col min="15031" max="15031" width="13.453125" style="1" customWidth="1"/>
    <col min="15032" max="15032" width="15" style="1" customWidth="1"/>
    <col min="15033" max="15033" width="13.453125" style="1" customWidth="1"/>
    <col min="15034" max="15034" width="15" style="1" customWidth="1"/>
    <col min="15035" max="15035" width="13.453125" style="1" customWidth="1"/>
    <col min="15036" max="15036" width="15" style="1" customWidth="1"/>
    <col min="15037" max="15037" width="13.453125" style="1" customWidth="1"/>
    <col min="15038" max="15038" width="15" style="1" customWidth="1"/>
    <col min="15039" max="15039" width="13.453125" style="1" customWidth="1"/>
    <col min="15040" max="15040" width="15" style="1" customWidth="1"/>
    <col min="15041" max="15041" width="13.453125" style="1" customWidth="1"/>
    <col min="15042" max="15042" width="15" style="1" customWidth="1"/>
    <col min="15043" max="15043" width="13.453125" style="1" customWidth="1"/>
    <col min="15044" max="15044" width="15" style="1" customWidth="1"/>
    <col min="15045" max="15045" width="14.453125" style="1" customWidth="1"/>
    <col min="15046" max="15048" width="16.81640625" style="1" customWidth="1"/>
    <col min="15049" max="15049" width="0.81640625" style="1" customWidth="1"/>
    <col min="15050" max="15050" width="14" style="1" customWidth="1"/>
    <col min="15051" max="15051" width="16.54296875" style="1" bestFit="1" customWidth="1"/>
    <col min="15052" max="15282" width="9.1796875" style="1"/>
    <col min="15283" max="15283" width="0.453125" style="1" customWidth="1"/>
    <col min="15284" max="15284" width="32" style="1" customWidth="1"/>
    <col min="15285" max="15285" width="15.453125" style="1" customWidth="1"/>
    <col min="15286" max="15286" width="14.1796875" style="1" customWidth="1"/>
    <col min="15287" max="15287" width="13.453125" style="1" customWidth="1"/>
    <col min="15288" max="15288" width="15" style="1" customWidth="1"/>
    <col min="15289" max="15289" width="13.453125" style="1" customWidth="1"/>
    <col min="15290" max="15290" width="15" style="1" customWidth="1"/>
    <col min="15291" max="15291" width="13.453125" style="1" customWidth="1"/>
    <col min="15292" max="15292" width="15" style="1" customWidth="1"/>
    <col min="15293" max="15293" width="13.453125" style="1" customWidth="1"/>
    <col min="15294" max="15294" width="15" style="1" customWidth="1"/>
    <col min="15295" max="15295" width="13.453125" style="1" customWidth="1"/>
    <col min="15296" max="15296" width="15" style="1" customWidth="1"/>
    <col min="15297" max="15297" width="13.453125" style="1" customWidth="1"/>
    <col min="15298" max="15298" width="15" style="1" customWidth="1"/>
    <col min="15299" max="15299" width="13.453125" style="1" customWidth="1"/>
    <col min="15300" max="15300" width="15" style="1" customWidth="1"/>
    <col min="15301" max="15301" width="14.453125" style="1" customWidth="1"/>
    <col min="15302" max="15304" width="16.81640625" style="1" customWidth="1"/>
    <col min="15305" max="15305" width="0.81640625" style="1" customWidth="1"/>
    <col min="15306" max="15306" width="14" style="1" customWidth="1"/>
    <col min="15307" max="15307" width="16.54296875" style="1" bestFit="1" customWidth="1"/>
    <col min="15308" max="15538" width="9.1796875" style="1"/>
    <col min="15539" max="15539" width="0.453125" style="1" customWidth="1"/>
    <col min="15540" max="15540" width="32" style="1" customWidth="1"/>
    <col min="15541" max="15541" width="15.453125" style="1" customWidth="1"/>
    <col min="15542" max="15542" width="14.1796875" style="1" customWidth="1"/>
    <col min="15543" max="15543" width="13.453125" style="1" customWidth="1"/>
    <col min="15544" max="15544" width="15" style="1" customWidth="1"/>
    <col min="15545" max="15545" width="13.453125" style="1" customWidth="1"/>
    <col min="15546" max="15546" width="15" style="1" customWidth="1"/>
    <col min="15547" max="15547" width="13.453125" style="1" customWidth="1"/>
    <col min="15548" max="15548" width="15" style="1" customWidth="1"/>
    <col min="15549" max="15549" width="13.453125" style="1" customWidth="1"/>
    <col min="15550" max="15550" width="15" style="1" customWidth="1"/>
    <col min="15551" max="15551" width="13.453125" style="1" customWidth="1"/>
    <col min="15552" max="15552" width="15" style="1" customWidth="1"/>
    <col min="15553" max="15553" width="13.453125" style="1" customWidth="1"/>
    <col min="15554" max="15554" width="15" style="1" customWidth="1"/>
    <col min="15555" max="15555" width="13.453125" style="1" customWidth="1"/>
    <col min="15556" max="15556" width="15" style="1" customWidth="1"/>
    <col min="15557" max="15557" width="14.453125" style="1" customWidth="1"/>
    <col min="15558" max="15560" width="16.81640625" style="1" customWidth="1"/>
    <col min="15561" max="15561" width="0.81640625" style="1" customWidth="1"/>
    <col min="15562" max="15562" width="14" style="1" customWidth="1"/>
    <col min="15563" max="15563" width="16.54296875" style="1" bestFit="1" customWidth="1"/>
    <col min="15564" max="15794" width="9.1796875" style="1"/>
    <col min="15795" max="15795" width="0.453125" style="1" customWidth="1"/>
    <col min="15796" max="15796" width="32" style="1" customWidth="1"/>
    <col min="15797" max="15797" width="15.453125" style="1" customWidth="1"/>
    <col min="15798" max="15798" width="14.1796875" style="1" customWidth="1"/>
    <col min="15799" max="15799" width="13.453125" style="1" customWidth="1"/>
    <col min="15800" max="15800" width="15" style="1" customWidth="1"/>
    <col min="15801" max="15801" width="13.453125" style="1" customWidth="1"/>
    <col min="15802" max="15802" width="15" style="1" customWidth="1"/>
    <col min="15803" max="15803" width="13.453125" style="1" customWidth="1"/>
    <col min="15804" max="15804" width="15" style="1" customWidth="1"/>
    <col min="15805" max="15805" width="13.453125" style="1" customWidth="1"/>
    <col min="15806" max="15806" width="15" style="1" customWidth="1"/>
    <col min="15807" max="15807" width="13.453125" style="1" customWidth="1"/>
    <col min="15808" max="15808" width="15" style="1" customWidth="1"/>
    <col min="15809" max="15809" width="13.453125" style="1" customWidth="1"/>
    <col min="15810" max="15810" width="15" style="1" customWidth="1"/>
    <col min="15811" max="15811" width="13.453125" style="1" customWidth="1"/>
    <col min="15812" max="15812" width="15" style="1" customWidth="1"/>
    <col min="15813" max="15813" width="14.453125" style="1" customWidth="1"/>
    <col min="15814" max="15816" width="16.81640625" style="1" customWidth="1"/>
    <col min="15817" max="15817" width="0.81640625" style="1" customWidth="1"/>
    <col min="15818" max="15818" width="14" style="1" customWidth="1"/>
    <col min="15819" max="15819" width="16.54296875" style="1" bestFit="1" customWidth="1"/>
    <col min="15820" max="16050" width="9.1796875" style="1"/>
    <col min="16051" max="16051" width="0.453125" style="1" customWidth="1"/>
    <col min="16052" max="16052" width="32" style="1" customWidth="1"/>
    <col min="16053" max="16053" width="15.453125" style="1" customWidth="1"/>
    <col min="16054" max="16054" width="14.1796875" style="1" customWidth="1"/>
    <col min="16055" max="16055" width="13.453125" style="1" customWidth="1"/>
    <col min="16056" max="16056" width="15" style="1" customWidth="1"/>
    <col min="16057" max="16057" width="13.453125" style="1" customWidth="1"/>
    <col min="16058" max="16058" width="15" style="1" customWidth="1"/>
    <col min="16059" max="16059" width="13.453125" style="1" customWidth="1"/>
    <col min="16060" max="16060" width="15" style="1" customWidth="1"/>
    <col min="16061" max="16061" width="13.453125" style="1" customWidth="1"/>
    <col min="16062" max="16062" width="15" style="1" customWidth="1"/>
    <col min="16063" max="16063" width="13.453125" style="1" customWidth="1"/>
    <col min="16064" max="16064" width="15" style="1" customWidth="1"/>
    <col min="16065" max="16065" width="13.453125" style="1" customWidth="1"/>
    <col min="16066" max="16066" width="15" style="1" customWidth="1"/>
    <col min="16067" max="16067" width="13.453125" style="1" customWidth="1"/>
    <col min="16068" max="16068" width="15" style="1" customWidth="1"/>
    <col min="16069" max="16069" width="14.453125" style="1" customWidth="1"/>
    <col min="16070" max="16072" width="16.81640625" style="1" customWidth="1"/>
    <col min="16073" max="16073" width="0.81640625" style="1" customWidth="1"/>
    <col min="16074" max="16074" width="14" style="1" customWidth="1"/>
    <col min="16075" max="16075" width="16.54296875" style="1" bestFit="1" customWidth="1"/>
    <col min="16076" max="16384" width="9.1796875" style="1"/>
  </cols>
  <sheetData>
    <row r="5" spans="1:31" ht="16.399999999999999" customHeight="1"/>
    <row r="6" spans="1:31" ht="12" customHeight="1" thickBot="1">
      <c r="B6"/>
      <c r="C6" s="4"/>
      <c r="D6" s="4"/>
      <c r="F6" s="4"/>
      <c r="H6" s="4"/>
      <c r="N6" s="4"/>
      <c r="X6" s="4"/>
      <c r="Z6" s="4" t="s">
        <v>0</v>
      </c>
    </row>
    <row r="7" spans="1:31" ht="18.75" customHeight="1" thickBot="1">
      <c r="A7" s="5"/>
      <c r="B7" s="6"/>
      <c r="C7" s="7">
        <v>2019</v>
      </c>
      <c r="D7" s="8">
        <v>2020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</row>
    <row r="8" spans="1:31" ht="15" customHeight="1" thickBot="1">
      <c r="A8" s="5"/>
      <c r="B8" s="11"/>
      <c r="C8" s="12" t="s">
        <v>1</v>
      </c>
      <c r="D8" s="13" t="s">
        <v>2</v>
      </c>
      <c r="E8" s="13" t="s">
        <v>3</v>
      </c>
      <c r="F8" s="13" t="s">
        <v>4</v>
      </c>
      <c r="G8" s="13" t="s">
        <v>5</v>
      </c>
      <c r="H8" s="13" t="s">
        <v>6</v>
      </c>
      <c r="I8" s="13" t="s">
        <v>7</v>
      </c>
      <c r="J8" s="13" t="s">
        <v>8</v>
      </c>
      <c r="K8" s="13" t="s">
        <v>9</v>
      </c>
      <c r="L8" s="13" t="s">
        <v>10</v>
      </c>
      <c r="M8" s="13" t="s">
        <v>11</v>
      </c>
      <c r="N8" s="13" t="s">
        <v>12</v>
      </c>
      <c r="O8" s="14" t="s">
        <v>13</v>
      </c>
      <c r="P8" s="13" t="s">
        <v>14</v>
      </c>
      <c r="Q8" s="15" t="s">
        <v>15</v>
      </c>
      <c r="R8" s="16" t="s">
        <v>16</v>
      </c>
      <c r="S8" s="17" t="s">
        <v>17</v>
      </c>
      <c r="T8" s="18" t="s">
        <v>18</v>
      </c>
      <c r="U8" s="18" t="s">
        <v>19</v>
      </c>
      <c r="V8" s="19" t="s">
        <v>20</v>
      </c>
      <c r="W8" s="19" t="s">
        <v>21</v>
      </c>
      <c r="X8" s="18" t="s">
        <v>22</v>
      </c>
      <c r="Y8" s="17" t="s">
        <v>23</v>
      </c>
      <c r="Z8" s="18" t="s">
        <v>1</v>
      </c>
    </row>
    <row r="9" spans="1:31" s="30" customFormat="1" ht="19.5" customHeight="1">
      <c r="A9" s="20"/>
      <c r="B9" s="21" t="s">
        <v>24</v>
      </c>
      <c r="C9" s="22"/>
      <c r="D9" s="22"/>
      <c r="E9" s="23"/>
      <c r="F9" s="22"/>
      <c r="G9" s="22"/>
      <c r="H9" s="22"/>
      <c r="I9" s="24"/>
      <c r="J9" s="24"/>
      <c r="K9" s="22"/>
      <c r="L9" s="22"/>
      <c r="M9" s="25"/>
      <c r="N9" s="22"/>
      <c r="O9" s="26"/>
      <c r="P9" s="22"/>
      <c r="Q9" s="27"/>
      <c r="R9" s="28"/>
      <c r="S9" s="29"/>
      <c r="T9" s="28"/>
      <c r="U9" s="28"/>
      <c r="V9" s="28"/>
      <c r="W9" s="28"/>
      <c r="X9" s="28"/>
      <c r="Y9" s="29"/>
      <c r="Z9" s="28"/>
    </row>
    <row r="10" spans="1:31" s="41" customFormat="1">
      <c r="A10" s="31"/>
      <c r="B10" s="32" t="s">
        <v>25</v>
      </c>
      <c r="C10" s="33">
        <v>16980.408239999993</v>
      </c>
      <c r="D10" s="33">
        <v>1419.4166799999998</v>
      </c>
      <c r="E10" s="34">
        <v>1340.2217499999997</v>
      </c>
      <c r="F10" s="33">
        <f>D10+E10</f>
        <v>2759.6384299999995</v>
      </c>
      <c r="G10" s="33">
        <v>1250.6156199999996</v>
      </c>
      <c r="H10" s="33">
        <f t="shared" ref="H10:H11" si="0">F10+G10</f>
        <v>4010.2540499999991</v>
      </c>
      <c r="I10" s="33">
        <v>1142.7394100000024</v>
      </c>
      <c r="J10" s="33">
        <f t="shared" ref="J10:J16" si="1">H10+I10</f>
        <v>5152.9934600000015</v>
      </c>
      <c r="K10" s="35">
        <v>1356.3209100000004</v>
      </c>
      <c r="L10" s="35">
        <f t="shared" ref="L10:L16" si="2">J10+K10</f>
        <v>6509.3143700000019</v>
      </c>
      <c r="M10" s="35">
        <v>1239.7114199999996</v>
      </c>
      <c r="N10" s="35">
        <f t="shared" ref="N10:N16" si="3">L10+M10</f>
        <v>7749.0257900000015</v>
      </c>
      <c r="O10" s="36">
        <v>1121.8263199999965</v>
      </c>
      <c r="P10" s="35">
        <f t="shared" ref="P10:P16" si="4">N10+O10</f>
        <v>8870.852109999998</v>
      </c>
      <c r="Q10" s="37">
        <v>1110.7090800000024</v>
      </c>
      <c r="R10" s="35">
        <f t="shared" ref="R10:R16" si="5">P10+Q10</f>
        <v>9981.5611900000004</v>
      </c>
      <c r="S10" s="38">
        <v>1155.1526900000026</v>
      </c>
      <c r="T10" s="35">
        <f t="shared" ref="T10:T16" si="6">R10+S10</f>
        <v>11136.713880000003</v>
      </c>
      <c r="U10" s="35">
        <v>1036.7825799999937</v>
      </c>
      <c r="V10" s="35">
        <f t="shared" ref="V10:V16" si="7">T10+U10</f>
        <v>12173.496459999997</v>
      </c>
      <c r="W10" s="35">
        <v>1014.8732400000008</v>
      </c>
      <c r="X10" s="35">
        <f t="shared" ref="X10:X16" si="8">V10+W10</f>
        <v>13188.369699999997</v>
      </c>
      <c r="Y10" s="38">
        <v>1188.0323700000063</v>
      </c>
      <c r="Z10" s="35">
        <f t="shared" ref="Z10:Z16" si="9">X10+Y10</f>
        <v>14376.402070000004</v>
      </c>
      <c r="AA10" s="39"/>
      <c r="AB10" s="40"/>
      <c r="AE10" s="42"/>
    </row>
    <row r="11" spans="1:31" s="41" customFormat="1">
      <c r="A11" s="31"/>
      <c r="B11" s="32" t="s">
        <v>26</v>
      </c>
      <c r="C11" s="33">
        <v>6236.6457699999983</v>
      </c>
      <c r="D11" s="33">
        <v>504.03134</v>
      </c>
      <c r="E11" s="34">
        <v>443.32075000000009</v>
      </c>
      <c r="F11" s="33">
        <f>D11+E11</f>
        <v>947.35209000000009</v>
      </c>
      <c r="G11" s="33">
        <v>461.98432000000003</v>
      </c>
      <c r="H11" s="33">
        <f t="shared" si="0"/>
        <v>1409.3364100000001</v>
      </c>
      <c r="I11" s="33">
        <v>443.98616999999967</v>
      </c>
      <c r="J11" s="33">
        <f t="shared" si="1"/>
        <v>1853.3225799999998</v>
      </c>
      <c r="K11" s="35">
        <v>457.17528000000016</v>
      </c>
      <c r="L11" s="35">
        <f t="shared" si="2"/>
        <v>2310.4978599999999</v>
      </c>
      <c r="M11" s="35">
        <v>444.96370999999999</v>
      </c>
      <c r="N11" s="35">
        <f t="shared" si="3"/>
        <v>2755.4615699999999</v>
      </c>
      <c r="O11" s="36">
        <v>466.11236999999983</v>
      </c>
      <c r="P11" s="35">
        <f t="shared" si="4"/>
        <v>3221.5739399999998</v>
      </c>
      <c r="Q11" s="37">
        <v>454.79812000000084</v>
      </c>
      <c r="R11" s="35">
        <f t="shared" si="5"/>
        <v>3676.3720600000006</v>
      </c>
      <c r="S11" s="38">
        <v>425.60257999999885</v>
      </c>
      <c r="T11" s="35">
        <f t="shared" si="6"/>
        <v>4101.9746399999995</v>
      </c>
      <c r="U11" s="35">
        <v>458.12482000000182</v>
      </c>
      <c r="V11" s="35">
        <f t="shared" si="7"/>
        <v>4560.0994600000013</v>
      </c>
      <c r="W11" s="35">
        <v>445.64565999999922</v>
      </c>
      <c r="X11" s="35">
        <f t="shared" si="8"/>
        <v>5005.7451200000005</v>
      </c>
      <c r="Y11" s="38">
        <v>441.6857600000003</v>
      </c>
      <c r="Z11" s="35">
        <f t="shared" si="9"/>
        <v>5447.4308800000008</v>
      </c>
      <c r="AA11" s="39"/>
      <c r="AB11" s="40"/>
      <c r="AE11" s="42"/>
    </row>
    <row r="12" spans="1:31" s="53" customFormat="1">
      <c r="A12" s="43"/>
      <c r="B12" s="44" t="s">
        <v>27</v>
      </c>
      <c r="C12" s="45">
        <v>8672.9696499999991</v>
      </c>
      <c r="D12" s="45">
        <v>725.53746000000001</v>
      </c>
      <c r="E12" s="46">
        <v>725.53745000000004</v>
      </c>
      <c r="F12" s="45">
        <f>D12+E12</f>
        <v>1451.07491</v>
      </c>
      <c r="G12" s="45">
        <v>724.35338000000002</v>
      </c>
      <c r="H12" s="45">
        <f>F12+G12</f>
        <v>2175.4282899999998</v>
      </c>
      <c r="I12" s="45">
        <v>578.74045999999998</v>
      </c>
      <c r="J12" s="45">
        <f t="shared" si="1"/>
        <v>2754.1687499999998</v>
      </c>
      <c r="K12" s="47">
        <v>653.08818000000019</v>
      </c>
      <c r="L12" s="47">
        <f t="shared" si="2"/>
        <v>3407.25693</v>
      </c>
      <c r="M12" s="47">
        <v>557.54473000000007</v>
      </c>
      <c r="N12" s="47">
        <f t="shared" si="3"/>
        <v>3964.8016600000001</v>
      </c>
      <c r="O12" s="48">
        <v>605.07602999999926</v>
      </c>
      <c r="P12" s="47">
        <f t="shared" si="4"/>
        <v>4569.8776899999993</v>
      </c>
      <c r="Q12" s="49">
        <v>599.2121300000008</v>
      </c>
      <c r="R12" s="47">
        <f t="shared" si="5"/>
        <v>5169.0898200000001</v>
      </c>
      <c r="S12" s="50">
        <v>644.70669999999973</v>
      </c>
      <c r="T12" s="47">
        <f t="shared" si="6"/>
        <v>5813.7965199999999</v>
      </c>
      <c r="U12" s="47">
        <v>540.6891999999998</v>
      </c>
      <c r="V12" s="47">
        <f t="shared" si="7"/>
        <v>6354.4857199999997</v>
      </c>
      <c r="W12" s="47">
        <v>605.8089400000008</v>
      </c>
      <c r="X12" s="47">
        <f t="shared" si="8"/>
        <v>6960.2946600000005</v>
      </c>
      <c r="Y12" s="50">
        <v>602.49151999999958</v>
      </c>
      <c r="Z12" s="47">
        <f t="shared" si="9"/>
        <v>7562.7861800000001</v>
      </c>
      <c r="AA12" s="51"/>
      <c r="AB12" s="52"/>
      <c r="AE12" s="54"/>
    </row>
    <row r="13" spans="1:31" s="53" customFormat="1">
      <c r="A13" s="43"/>
      <c r="B13" s="44" t="s">
        <v>28</v>
      </c>
      <c r="C13" s="55">
        <v>6059.3324300000004</v>
      </c>
      <c r="D13" s="45">
        <v>534.06809999999996</v>
      </c>
      <c r="E13" s="56">
        <v>480.75256999999999</v>
      </c>
      <c r="F13" s="45">
        <f>D13+E13</f>
        <v>1014.82067</v>
      </c>
      <c r="G13" s="56">
        <v>362.26368000000002</v>
      </c>
      <c r="H13" s="45">
        <f>F13+G13</f>
        <v>1377.0843500000001</v>
      </c>
      <c r="I13" s="56">
        <v>404.06936999999994</v>
      </c>
      <c r="J13" s="45">
        <f t="shared" si="1"/>
        <v>1781.15372</v>
      </c>
      <c r="K13" s="49">
        <v>431.11150000000066</v>
      </c>
      <c r="L13" s="47">
        <f t="shared" si="2"/>
        <v>2212.2652200000007</v>
      </c>
      <c r="M13" s="47">
        <v>203.1300499999993</v>
      </c>
      <c r="N13" s="47">
        <f t="shared" si="3"/>
        <v>2415.39527</v>
      </c>
      <c r="O13" s="49">
        <v>404.42928999999958</v>
      </c>
      <c r="P13" s="47">
        <f t="shared" si="4"/>
        <v>2819.8245599999996</v>
      </c>
      <c r="Q13" s="49">
        <v>364.04503000000022</v>
      </c>
      <c r="R13" s="47">
        <f t="shared" si="5"/>
        <v>3183.8695899999998</v>
      </c>
      <c r="S13" s="49">
        <v>353.9999700000003</v>
      </c>
      <c r="T13" s="47">
        <f t="shared" si="6"/>
        <v>3537.8695600000001</v>
      </c>
      <c r="U13" s="47">
        <v>336.36311999999953</v>
      </c>
      <c r="V13" s="47">
        <f t="shared" si="7"/>
        <v>3874.2326799999996</v>
      </c>
      <c r="W13" s="47">
        <v>470.71454000000131</v>
      </c>
      <c r="X13" s="47">
        <f t="shared" si="8"/>
        <v>4344.9472200000009</v>
      </c>
      <c r="Y13" s="49">
        <v>264.46067999999923</v>
      </c>
      <c r="Z13" s="47">
        <f t="shared" si="9"/>
        <v>4609.4079000000002</v>
      </c>
      <c r="AA13" s="51"/>
      <c r="AB13" s="52"/>
      <c r="AE13" s="54"/>
    </row>
    <row r="14" spans="1:31" s="53" customFormat="1">
      <c r="A14" s="43"/>
      <c r="B14" s="44" t="s">
        <v>29</v>
      </c>
      <c r="C14" s="57">
        <v>8942.1954999999998</v>
      </c>
      <c r="D14" s="45">
        <v>0.1343</v>
      </c>
      <c r="E14" s="58">
        <v>401.63582000000002</v>
      </c>
      <c r="F14" s="59">
        <f t="shared" ref="F14:F16" si="10">D14+E14</f>
        <v>401.77012000000002</v>
      </c>
      <c r="G14" s="59">
        <v>2018.7594299999996</v>
      </c>
      <c r="H14" s="59">
        <f>F14+G14</f>
        <v>2420.5295499999997</v>
      </c>
      <c r="I14" s="59">
        <v>17.284999999999854</v>
      </c>
      <c r="J14" s="59">
        <f t="shared" si="1"/>
        <v>2437.8145499999996</v>
      </c>
      <c r="K14" s="60">
        <v>443.60426000000052</v>
      </c>
      <c r="L14" s="60">
        <f t="shared" si="2"/>
        <v>2881.4188100000001</v>
      </c>
      <c r="M14" s="47">
        <v>848.13711999999941</v>
      </c>
      <c r="N14" s="47">
        <f t="shared" si="3"/>
        <v>3729.5559299999995</v>
      </c>
      <c r="O14" s="61">
        <v>10</v>
      </c>
      <c r="P14" s="47">
        <f t="shared" si="4"/>
        <v>3739.5559299999995</v>
      </c>
      <c r="Q14" s="49">
        <v>574.76640000000043</v>
      </c>
      <c r="R14" s="47">
        <f t="shared" si="5"/>
        <v>4314.32233</v>
      </c>
      <c r="S14" s="62">
        <v>2062.0686000000005</v>
      </c>
      <c r="T14" s="47">
        <f t="shared" si="6"/>
        <v>6376.3909300000005</v>
      </c>
      <c r="U14" s="47">
        <v>5087.4999999999991</v>
      </c>
      <c r="V14" s="47">
        <f t="shared" si="7"/>
        <v>11463.89093</v>
      </c>
      <c r="W14" s="47">
        <v>523.75016999999934</v>
      </c>
      <c r="X14" s="47">
        <f t="shared" si="8"/>
        <v>11987.641099999999</v>
      </c>
      <c r="Y14" s="62">
        <v>890.07401000000027</v>
      </c>
      <c r="Z14" s="47">
        <f t="shared" si="9"/>
        <v>12877.715109999999</v>
      </c>
      <c r="AA14" s="51"/>
      <c r="AB14" s="52"/>
      <c r="AE14" s="54"/>
    </row>
    <row r="15" spans="1:31" s="41" customFormat="1">
      <c r="A15" s="31"/>
      <c r="B15" s="32" t="s">
        <v>30</v>
      </c>
      <c r="C15" s="33">
        <v>3920.8932699999996</v>
      </c>
      <c r="D15" s="33">
        <v>342.09757000000002</v>
      </c>
      <c r="E15" s="34">
        <v>326.81790000000001</v>
      </c>
      <c r="F15" s="33">
        <f t="shared" si="10"/>
        <v>668.91547000000003</v>
      </c>
      <c r="G15" s="33">
        <v>93.097539999999981</v>
      </c>
      <c r="H15" s="33">
        <f>F15+G15</f>
        <v>762.01301000000001</v>
      </c>
      <c r="I15" s="33">
        <v>222.19576000000006</v>
      </c>
      <c r="J15" s="33">
        <f t="shared" si="1"/>
        <v>984.20877000000007</v>
      </c>
      <c r="K15" s="35">
        <v>128.47447</v>
      </c>
      <c r="L15" s="35">
        <f t="shared" si="2"/>
        <v>1112.6832400000001</v>
      </c>
      <c r="M15" s="35">
        <v>140.72717999999986</v>
      </c>
      <c r="N15" s="35">
        <f t="shared" si="3"/>
        <v>1253.4104199999999</v>
      </c>
      <c r="O15" s="63">
        <v>130.23297000000025</v>
      </c>
      <c r="P15" s="35">
        <f t="shared" si="4"/>
        <v>1383.6433900000002</v>
      </c>
      <c r="Q15" s="37">
        <v>119.74263999999994</v>
      </c>
      <c r="R15" s="35">
        <f t="shared" si="5"/>
        <v>1503.3860300000001</v>
      </c>
      <c r="S15" s="38">
        <v>124.12495000000013</v>
      </c>
      <c r="T15" s="35">
        <f t="shared" si="6"/>
        <v>1627.5109800000002</v>
      </c>
      <c r="U15" s="35">
        <v>101.24632999999994</v>
      </c>
      <c r="V15" s="35">
        <f t="shared" si="7"/>
        <v>1728.7573100000002</v>
      </c>
      <c r="W15" s="35">
        <v>102.04505999999992</v>
      </c>
      <c r="X15" s="35">
        <f t="shared" si="8"/>
        <v>1830.8023700000001</v>
      </c>
      <c r="Y15" s="38">
        <v>89.535509999999931</v>
      </c>
      <c r="Z15" s="35">
        <f t="shared" si="9"/>
        <v>1920.33788</v>
      </c>
      <c r="AA15" s="39"/>
      <c r="AB15" s="40"/>
      <c r="AE15" s="42"/>
    </row>
    <row r="16" spans="1:31" s="30" customFormat="1" ht="12" customHeight="1" thickBot="1">
      <c r="A16" s="20"/>
      <c r="B16" s="64" t="s">
        <v>31</v>
      </c>
      <c r="C16" s="65">
        <v>1163.3841699999998</v>
      </c>
      <c r="D16" s="66">
        <v>102.18257000000001</v>
      </c>
      <c r="E16" s="67">
        <v>93.297630000000012</v>
      </c>
      <c r="F16" s="68">
        <f t="shared" si="10"/>
        <v>195.48020000000002</v>
      </c>
      <c r="G16" s="69">
        <v>92.919449999999983</v>
      </c>
      <c r="H16" s="68">
        <f>F16+G16</f>
        <v>288.39965000000001</v>
      </c>
      <c r="I16" s="69">
        <v>93.682419999999979</v>
      </c>
      <c r="J16" s="68">
        <f t="shared" si="1"/>
        <v>382.08206999999999</v>
      </c>
      <c r="K16" s="70">
        <v>93.259580000000028</v>
      </c>
      <c r="L16" s="71">
        <f t="shared" si="2"/>
        <v>475.34165000000002</v>
      </c>
      <c r="M16" s="70">
        <v>98.042859999999962</v>
      </c>
      <c r="N16" s="71">
        <f t="shared" si="3"/>
        <v>573.38450999999998</v>
      </c>
      <c r="O16" s="72">
        <v>98.258510000000001</v>
      </c>
      <c r="P16" s="71">
        <f t="shared" si="4"/>
        <v>671.64301999999998</v>
      </c>
      <c r="Q16" s="73">
        <v>62.231410000000096</v>
      </c>
      <c r="R16" s="71">
        <f t="shared" si="5"/>
        <v>733.87443000000007</v>
      </c>
      <c r="S16" s="74">
        <v>81.358439999999973</v>
      </c>
      <c r="T16" s="71">
        <f t="shared" si="6"/>
        <v>815.23287000000005</v>
      </c>
      <c r="U16" s="71">
        <v>97.558889999999906</v>
      </c>
      <c r="V16" s="71">
        <f t="shared" si="7"/>
        <v>912.79175999999995</v>
      </c>
      <c r="W16" s="71">
        <v>107.44398000000001</v>
      </c>
      <c r="X16" s="71">
        <f t="shared" si="8"/>
        <v>1020.23574</v>
      </c>
      <c r="Y16" s="74">
        <v>96.385670000000005</v>
      </c>
      <c r="Z16" s="71">
        <f t="shared" si="9"/>
        <v>1116.62141</v>
      </c>
      <c r="AA16" s="75"/>
      <c r="AB16" s="27"/>
      <c r="AE16" s="76"/>
    </row>
    <row r="17" spans="1:31" s="30" customFormat="1" ht="13.5" customHeight="1" thickBot="1">
      <c r="A17" s="20"/>
      <c r="B17" s="77" t="s">
        <v>32</v>
      </c>
      <c r="C17" s="78">
        <f>SUM(C10:C16)</f>
        <v>51975.829029999994</v>
      </c>
      <c r="D17" s="78">
        <f>SUM(D10:D16)</f>
        <v>3627.4680199999998</v>
      </c>
      <c r="E17" s="79">
        <f t="shared" ref="E17:Z17" si="11">SUM(E10:E16)</f>
        <v>3811.5838699999999</v>
      </c>
      <c r="F17" s="80">
        <f t="shared" si="11"/>
        <v>7439.0518899999997</v>
      </c>
      <c r="G17" s="80">
        <f t="shared" si="11"/>
        <v>5003.9934199999989</v>
      </c>
      <c r="H17" s="80">
        <f t="shared" si="11"/>
        <v>12443.04531</v>
      </c>
      <c r="I17" s="80">
        <f t="shared" si="11"/>
        <v>2902.6985900000022</v>
      </c>
      <c r="J17" s="80">
        <f t="shared" si="11"/>
        <v>15345.743900000001</v>
      </c>
      <c r="K17" s="81">
        <f t="shared" si="11"/>
        <v>3563.0341800000019</v>
      </c>
      <c r="L17" s="81">
        <f t="shared" si="11"/>
        <v>18908.77808</v>
      </c>
      <c r="M17" s="81">
        <f t="shared" si="11"/>
        <v>3532.2570699999983</v>
      </c>
      <c r="N17" s="81">
        <f t="shared" si="11"/>
        <v>22441.03515</v>
      </c>
      <c r="O17" s="82">
        <f t="shared" si="11"/>
        <v>2835.9354899999958</v>
      </c>
      <c r="P17" s="83">
        <f>SUM(P10:P16)</f>
        <v>25276.970639999996</v>
      </c>
      <c r="Q17" s="84">
        <f t="shared" si="11"/>
        <v>3285.5048100000049</v>
      </c>
      <c r="R17" s="83">
        <f>SUM(R10:R16)</f>
        <v>28562.475450000002</v>
      </c>
      <c r="S17" s="85">
        <f t="shared" si="11"/>
        <v>4847.0139300000019</v>
      </c>
      <c r="T17" s="81">
        <f t="shared" si="11"/>
        <v>33409.489380000006</v>
      </c>
      <c r="U17" s="81">
        <f t="shared" si="11"/>
        <v>7658.2649399999937</v>
      </c>
      <c r="V17" s="81">
        <f t="shared" si="11"/>
        <v>41067.75432</v>
      </c>
      <c r="W17" s="81">
        <f t="shared" si="11"/>
        <v>3270.2815900000014</v>
      </c>
      <c r="X17" s="81">
        <f t="shared" si="11"/>
        <v>44338.035909999991</v>
      </c>
      <c r="Y17" s="85">
        <f t="shared" si="11"/>
        <v>3572.6655200000055</v>
      </c>
      <c r="Z17" s="81">
        <f t="shared" si="11"/>
        <v>47910.701430000001</v>
      </c>
      <c r="AA17" s="75"/>
      <c r="AB17" s="27"/>
      <c r="AE17" s="76"/>
    </row>
    <row r="18" spans="1:31" s="30" customFormat="1">
      <c r="A18" s="20"/>
      <c r="B18" s="64"/>
      <c r="C18" s="65"/>
      <c r="D18" s="65"/>
      <c r="E18" s="69"/>
      <c r="F18" s="69"/>
      <c r="G18" s="69"/>
      <c r="H18" s="69"/>
      <c r="I18" s="69"/>
      <c r="J18" s="69"/>
      <c r="K18" s="70"/>
      <c r="L18" s="70"/>
      <c r="M18" s="70"/>
      <c r="N18" s="70"/>
      <c r="O18" s="70"/>
      <c r="P18" s="86"/>
      <c r="Q18" s="73"/>
      <c r="R18" s="87"/>
      <c r="S18" s="74"/>
      <c r="T18" s="86"/>
      <c r="U18" s="86"/>
      <c r="V18" s="86"/>
      <c r="W18" s="86"/>
      <c r="X18" s="86"/>
      <c r="Y18" s="74"/>
      <c r="Z18" s="70"/>
      <c r="AA18" s="75"/>
      <c r="AB18" s="27"/>
      <c r="AE18" s="76"/>
    </row>
    <row r="19" spans="1:31" s="30" customFormat="1" ht="10.5">
      <c r="A19" s="20"/>
      <c r="B19" s="77" t="s">
        <v>33</v>
      </c>
      <c r="C19" s="88"/>
      <c r="D19" s="88"/>
      <c r="E19" s="89"/>
      <c r="F19" s="89"/>
      <c r="G19" s="89"/>
      <c r="H19" s="89"/>
      <c r="I19" s="89"/>
      <c r="J19" s="89"/>
      <c r="K19" s="90"/>
      <c r="L19" s="90"/>
      <c r="M19" s="90"/>
      <c r="N19" s="90"/>
      <c r="O19" s="90"/>
      <c r="P19" s="91"/>
      <c r="Q19" s="92"/>
      <c r="R19" s="93"/>
      <c r="S19" s="94"/>
      <c r="T19" s="91"/>
      <c r="U19" s="91"/>
      <c r="V19" s="91"/>
      <c r="W19" s="91"/>
      <c r="X19" s="91"/>
      <c r="Y19" s="94"/>
      <c r="Z19" s="90"/>
      <c r="AA19" s="75"/>
      <c r="AB19" s="27"/>
      <c r="AE19" s="76"/>
    </row>
    <row r="20" spans="1:31" s="106" customFormat="1">
      <c r="A20" s="95"/>
      <c r="B20" s="96" t="s">
        <v>34</v>
      </c>
      <c r="C20" s="97">
        <v>9707.3643400000001</v>
      </c>
      <c r="D20" s="97">
        <v>956.06722000000002</v>
      </c>
      <c r="E20" s="98">
        <v>924.6305500000002</v>
      </c>
      <c r="F20" s="98">
        <f>D20+E20</f>
        <v>1880.6977700000002</v>
      </c>
      <c r="G20" s="98">
        <v>912.39298999999983</v>
      </c>
      <c r="H20" s="98">
        <f>F20+G20</f>
        <v>2793.09076</v>
      </c>
      <c r="I20" s="98">
        <v>855.90055999999959</v>
      </c>
      <c r="J20" s="98">
        <f>H20+I20</f>
        <v>3648.9913199999996</v>
      </c>
      <c r="K20" s="99">
        <v>806.53868000000011</v>
      </c>
      <c r="L20" s="99">
        <f>J20+K20</f>
        <v>4455.53</v>
      </c>
      <c r="M20" s="99">
        <v>760.65063000000009</v>
      </c>
      <c r="N20" s="99">
        <f>L20+M20</f>
        <v>5216.1806299999998</v>
      </c>
      <c r="O20" s="99">
        <v>804.64794000000074</v>
      </c>
      <c r="P20" s="100">
        <f>N20+O20</f>
        <v>6020.8285700000006</v>
      </c>
      <c r="Q20" s="101">
        <v>697.9315000000006</v>
      </c>
      <c r="R20" s="102">
        <f>P20+Q20</f>
        <v>6718.7600700000012</v>
      </c>
      <c r="S20" s="103">
        <v>646.33129999999801</v>
      </c>
      <c r="T20" s="100">
        <f>R20+S20</f>
        <v>7365.0913699999992</v>
      </c>
      <c r="U20" s="100">
        <v>598.08284000000094</v>
      </c>
      <c r="V20" s="100">
        <f>T20+U20</f>
        <v>7963.1742100000001</v>
      </c>
      <c r="W20" s="100">
        <v>550.54975000000104</v>
      </c>
      <c r="X20" s="100">
        <f>V20+W20</f>
        <v>8513.7239600000012</v>
      </c>
      <c r="Y20" s="103">
        <v>547.21227999999974</v>
      </c>
      <c r="Z20" s="99">
        <f>X20+Y20</f>
        <v>9060.9362400000009</v>
      </c>
      <c r="AA20" s="104"/>
      <c r="AB20" s="105"/>
      <c r="AE20" s="107"/>
    </row>
    <row r="21" spans="1:31" s="106" customFormat="1">
      <c r="A21" s="95"/>
      <c r="B21" s="96" t="s">
        <v>35</v>
      </c>
      <c r="C21" s="97">
        <v>4715.6375900000003</v>
      </c>
      <c r="D21" s="97">
        <v>377.54732999999999</v>
      </c>
      <c r="E21" s="98">
        <v>331.49063999999998</v>
      </c>
      <c r="F21" s="98">
        <f>D21+E21</f>
        <v>709.03796999999997</v>
      </c>
      <c r="G21" s="98">
        <v>344.80282</v>
      </c>
      <c r="H21" s="98">
        <f>F21+G21</f>
        <v>1053.84079</v>
      </c>
      <c r="I21" s="98">
        <v>330.98129000000017</v>
      </c>
      <c r="J21" s="98">
        <f>H21+I21</f>
        <v>1384.8220800000001</v>
      </c>
      <c r="K21" s="99">
        <v>339.9230399999999</v>
      </c>
      <c r="L21" s="99">
        <f>J21+K21</f>
        <v>1724.74512</v>
      </c>
      <c r="M21" s="99">
        <v>331.41246000000001</v>
      </c>
      <c r="N21" s="99">
        <f>L21+M21</f>
        <v>2056.1575800000001</v>
      </c>
      <c r="O21" s="99">
        <v>348.47842999999966</v>
      </c>
      <c r="P21" s="100">
        <f>N21+O21</f>
        <v>2404.6360099999997</v>
      </c>
      <c r="Q21" s="101">
        <v>340.10655000000042</v>
      </c>
      <c r="R21" s="102">
        <f>P21+Q21</f>
        <v>2744.7425600000001</v>
      </c>
      <c r="S21" s="103">
        <v>317.83252999999968</v>
      </c>
      <c r="T21" s="100">
        <f>R21+S21</f>
        <v>3062.5750899999998</v>
      </c>
      <c r="U21" s="100">
        <v>343.68463999999994</v>
      </c>
      <c r="V21" s="100">
        <f>T21+U21</f>
        <v>3406.2597299999998</v>
      </c>
      <c r="W21" s="100">
        <v>335.15853000000016</v>
      </c>
      <c r="X21" s="100">
        <f>V21+W21</f>
        <v>3741.4182599999999</v>
      </c>
      <c r="Y21" s="103">
        <v>332.3732100000002</v>
      </c>
      <c r="Z21" s="99">
        <f>X21+Y21</f>
        <v>4073.7914700000001</v>
      </c>
      <c r="AA21" s="104"/>
      <c r="AB21" s="105"/>
      <c r="AE21" s="107"/>
    </row>
    <row r="22" spans="1:31" s="106" customFormat="1" ht="10.5" thickBot="1">
      <c r="A22" s="95"/>
      <c r="B22" s="96" t="s">
        <v>36</v>
      </c>
      <c r="C22" s="97">
        <v>3012.2790300000001</v>
      </c>
      <c r="D22" s="97">
        <v>197.78280999999998</v>
      </c>
      <c r="E22" s="98">
        <v>174.78336999999999</v>
      </c>
      <c r="F22" s="98">
        <f>D22+E22</f>
        <v>372.56617999999997</v>
      </c>
      <c r="G22" s="98">
        <v>159.68896000000001</v>
      </c>
      <c r="H22" s="98">
        <f>F22+G22</f>
        <v>532.25513999999998</v>
      </c>
      <c r="I22" s="98">
        <v>86.688400000000001</v>
      </c>
      <c r="J22" s="98">
        <f>H22+I22</f>
        <v>618.94353999999998</v>
      </c>
      <c r="K22" s="99">
        <v>62.343209999999999</v>
      </c>
      <c r="L22" s="99">
        <f>J22+K22</f>
        <v>681.28674999999998</v>
      </c>
      <c r="M22" s="99">
        <v>52.083329999999933</v>
      </c>
      <c r="N22" s="99">
        <f>L22+M22</f>
        <v>733.37007999999992</v>
      </c>
      <c r="O22" s="99">
        <v>54.777550000000133</v>
      </c>
      <c r="P22" s="100">
        <f>N22+O22</f>
        <v>788.14763000000005</v>
      </c>
      <c r="Q22" s="101">
        <v>53.624239999999986</v>
      </c>
      <c r="R22" s="102">
        <f>P22+Q22</f>
        <v>841.77187000000004</v>
      </c>
      <c r="S22" s="103">
        <v>51.244569999999953</v>
      </c>
      <c r="T22" s="100">
        <f>R22+S22</f>
        <v>893.01643999999999</v>
      </c>
      <c r="U22" s="100">
        <v>52.410539999999969</v>
      </c>
      <c r="V22" s="100">
        <f>T22+U22</f>
        <v>945.42697999999996</v>
      </c>
      <c r="W22" s="100">
        <v>50.223780000000033</v>
      </c>
      <c r="X22" s="100">
        <f>V22+W22</f>
        <v>995.65075999999999</v>
      </c>
      <c r="Y22" s="103">
        <v>52.015639999999848</v>
      </c>
      <c r="Z22" s="99">
        <f>X22+Y22</f>
        <v>1047.6663999999998</v>
      </c>
      <c r="AA22" s="104"/>
      <c r="AB22" s="105"/>
      <c r="AE22" s="107"/>
    </row>
    <row r="23" spans="1:31" s="30" customFormat="1" ht="10.5" hidden="1" thickBot="1">
      <c r="A23" s="20"/>
      <c r="B23" s="64" t="s">
        <v>31</v>
      </c>
      <c r="C23" s="108">
        <v>1163.3841699999998</v>
      </c>
      <c r="D23" s="108">
        <v>102.18257</v>
      </c>
      <c r="E23" s="109">
        <v>93.297630000000026</v>
      </c>
      <c r="F23" s="109">
        <f>D23+E23</f>
        <v>195.48020000000002</v>
      </c>
      <c r="G23" s="109">
        <v>92.919449999999983</v>
      </c>
      <c r="H23" s="109">
        <f>F23+G23</f>
        <v>288.39965000000001</v>
      </c>
      <c r="I23" s="109">
        <v>93.682419999999979</v>
      </c>
      <c r="J23" s="109">
        <f>H23+I23</f>
        <v>382.08206999999999</v>
      </c>
      <c r="K23" s="110">
        <v>93.259580000000028</v>
      </c>
      <c r="L23" s="110">
        <f>J23+K23</f>
        <v>475.34165000000002</v>
      </c>
      <c r="M23" s="110">
        <v>98.042859999999848</v>
      </c>
      <c r="N23" s="110">
        <f>L23+M23</f>
        <v>573.38450999999986</v>
      </c>
      <c r="O23" s="110">
        <v>98.258510000000115</v>
      </c>
      <c r="P23" s="111">
        <f>N23+O23</f>
        <v>671.64301999999998</v>
      </c>
      <c r="Q23" s="112">
        <v>62.231410000000096</v>
      </c>
      <c r="R23" s="71">
        <f>P23+Q23</f>
        <v>733.87443000000007</v>
      </c>
      <c r="S23" s="113">
        <v>81.358439999999973</v>
      </c>
      <c r="T23" s="111">
        <f>R23+S23</f>
        <v>815.23287000000005</v>
      </c>
      <c r="U23" s="111">
        <v>97.558889999999906</v>
      </c>
      <c r="V23" s="111">
        <f>T23+U23</f>
        <v>912.79175999999995</v>
      </c>
      <c r="W23" s="111">
        <v>107.44398000000001</v>
      </c>
      <c r="X23" s="111">
        <f>V23+W23</f>
        <v>1020.23574</v>
      </c>
      <c r="Y23" s="113">
        <v>96.385670000000005</v>
      </c>
      <c r="Z23" s="110">
        <f>X23+Y23</f>
        <v>1116.62141</v>
      </c>
      <c r="AA23" s="75"/>
      <c r="AB23" s="27"/>
      <c r="AE23" s="76"/>
    </row>
    <row r="24" spans="1:31" s="30" customFormat="1" ht="11" thickBot="1">
      <c r="A24" s="20"/>
      <c r="B24" s="77" t="s">
        <v>37</v>
      </c>
      <c r="C24" s="78">
        <f t="shared" ref="C24:Z24" si="12">SUM(C20:C23)</f>
        <v>18598.665130000001</v>
      </c>
      <c r="D24" s="78">
        <f>SUM(D20:D23)</f>
        <v>1633.5799299999999</v>
      </c>
      <c r="E24" s="80">
        <f t="shared" si="12"/>
        <v>1524.2021900000004</v>
      </c>
      <c r="F24" s="80">
        <f t="shared" si="12"/>
        <v>3157.7821199999998</v>
      </c>
      <c r="G24" s="80">
        <f t="shared" si="12"/>
        <v>1509.8042199999995</v>
      </c>
      <c r="H24" s="80">
        <f t="shared" si="12"/>
        <v>4667.5863400000007</v>
      </c>
      <c r="I24" s="80">
        <f>SUM(I20:I23)</f>
        <v>1367.2526699999999</v>
      </c>
      <c r="J24" s="80">
        <f t="shared" si="12"/>
        <v>6034.8390100000006</v>
      </c>
      <c r="K24" s="81">
        <f t="shared" si="12"/>
        <v>1302.0645100000002</v>
      </c>
      <c r="L24" s="81">
        <f t="shared" si="12"/>
        <v>7336.9035200000008</v>
      </c>
      <c r="M24" s="81">
        <f t="shared" si="12"/>
        <v>1242.1892799999998</v>
      </c>
      <c r="N24" s="81">
        <f t="shared" si="12"/>
        <v>8579.0927999999985</v>
      </c>
      <c r="O24" s="81">
        <f t="shared" si="12"/>
        <v>1306.1624300000008</v>
      </c>
      <c r="P24" s="81">
        <f t="shared" si="12"/>
        <v>9885.2552299999988</v>
      </c>
      <c r="Q24" s="84">
        <f>SUM(Q20:Q23)</f>
        <v>1153.8937000000012</v>
      </c>
      <c r="R24" s="83">
        <f t="shared" si="12"/>
        <v>11039.148930000001</v>
      </c>
      <c r="S24" s="85">
        <f>SUM(S20:S23)</f>
        <v>1096.7668399999975</v>
      </c>
      <c r="T24" s="81">
        <f t="shared" si="12"/>
        <v>12135.915769999998</v>
      </c>
      <c r="U24" s="81">
        <f t="shared" si="12"/>
        <v>1091.7369100000008</v>
      </c>
      <c r="V24" s="81">
        <f t="shared" si="12"/>
        <v>13227.652679999999</v>
      </c>
      <c r="W24" s="81">
        <f t="shared" si="12"/>
        <v>1043.3760400000012</v>
      </c>
      <c r="X24" s="81">
        <f t="shared" si="12"/>
        <v>14271.028720000002</v>
      </c>
      <c r="Y24" s="85">
        <f t="shared" si="12"/>
        <v>1027.9867999999997</v>
      </c>
      <c r="Z24" s="81">
        <f t="shared" si="12"/>
        <v>15299.015520000001</v>
      </c>
      <c r="AA24" s="75"/>
      <c r="AB24" s="27"/>
      <c r="AE24" s="76"/>
    </row>
    <row r="25" spans="1:31" s="30" customFormat="1" ht="10.5" thickBot="1">
      <c r="A25" s="20"/>
      <c r="B25" s="64"/>
      <c r="C25" s="65"/>
      <c r="D25" s="65"/>
      <c r="E25" s="69"/>
      <c r="F25" s="69"/>
      <c r="G25" s="69"/>
      <c r="H25" s="69"/>
      <c r="I25" s="69"/>
      <c r="J25" s="69"/>
      <c r="K25" s="70"/>
      <c r="L25" s="70"/>
      <c r="M25" s="70"/>
      <c r="N25" s="70"/>
      <c r="O25" s="70"/>
      <c r="P25" s="86"/>
      <c r="Q25" s="73"/>
      <c r="R25" s="87"/>
      <c r="S25" s="74"/>
      <c r="T25" s="86"/>
      <c r="U25" s="86"/>
      <c r="V25" s="86"/>
      <c r="W25" s="86"/>
      <c r="X25" s="86"/>
      <c r="Y25" s="74"/>
      <c r="Z25" s="70"/>
      <c r="AA25" s="75"/>
      <c r="AB25" s="27"/>
      <c r="AC25" s="114"/>
      <c r="AE25" s="76"/>
    </row>
    <row r="26" spans="1:31" s="30" customFormat="1" ht="11" thickBot="1">
      <c r="A26" s="20"/>
      <c r="B26" s="77" t="s">
        <v>38</v>
      </c>
      <c r="C26" s="78">
        <f t="shared" ref="C26:Z26" si="13">C17-C24</f>
        <v>33377.163899999992</v>
      </c>
      <c r="D26" s="78">
        <f t="shared" si="13"/>
        <v>1993.8880899999999</v>
      </c>
      <c r="E26" s="80">
        <f t="shared" si="13"/>
        <v>2287.3816799999995</v>
      </c>
      <c r="F26" s="80">
        <f t="shared" si="13"/>
        <v>4281.2697699999999</v>
      </c>
      <c r="G26" s="80">
        <f t="shared" si="13"/>
        <v>3494.1891999999993</v>
      </c>
      <c r="H26" s="80">
        <f t="shared" si="13"/>
        <v>7775.4589699999988</v>
      </c>
      <c r="I26" s="80">
        <f t="shared" si="13"/>
        <v>1535.4459200000024</v>
      </c>
      <c r="J26" s="80">
        <f t="shared" si="13"/>
        <v>9310.9048900000016</v>
      </c>
      <c r="K26" s="81">
        <f t="shared" si="13"/>
        <v>2260.9696700000018</v>
      </c>
      <c r="L26" s="81">
        <f t="shared" si="13"/>
        <v>11571.87456</v>
      </c>
      <c r="M26" s="81">
        <f t="shared" si="13"/>
        <v>2290.0677899999982</v>
      </c>
      <c r="N26" s="81">
        <f t="shared" si="13"/>
        <v>13861.942350000001</v>
      </c>
      <c r="O26" s="81">
        <f t="shared" si="13"/>
        <v>1529.773059999995</v>
      </c>
      <c r="P26" s="81">
        <f t="shared" si="13"/>
        <v>15391.715409999997</v>
      </c>
      <c r="Q26" s="84">
        <f t="shared" si="13"/>
        <v>2131.6111100000035</v>
      </c>
      <c r="R26" s="83">
        <f t="shared" si="13"/>
        <v>17523.326520000002</v>
      </c>
      <c r="S26" s="85">
        <f t="shared" si="13"/>
        <v>3750.2470900000044</v>
      </c>
      <c r="T26" s="81">
        <f t="shared" si="13"/>
        <v>21273.573610000007</v>
      </c>
      <c r="U26" s="81">
        <f t="shared" si="13"/>
        <v>6566.5280299999931</v>
      </c>
      <c r="V26" s="81">
        <f t="shared" si="13"/>
        <v>27840.101640000001</v>
      </c>
      <c r="W26" s="81">
        <f t="shared" si="13"/>
        <v>2226.9055500000004</v>
      </c>
      <c r="X26" s="81">
        <f t="shared" si="13"/>
        <v>30067.007189999989</v>
      </c>
      <c r="Y26" s="85">
        <f t="shared" si="13"/>
        <v>2544.6787200000058</v>
      </c>
      <c r="Z26" s="81">
        <f t="shared" si="13"/>
        <v>32611.68591</v>
      </c>
      <c r="AA26" s="75"/>
      <c r="AB26" s="27"/>
      <c r="AC26" s="76"/>
      <c r="AE26" s="76"/>
    </row>
    <row r="27" spans="1:31">
      <c r="A27" s="5"/>
      <c r="B27" s="115"/>
      <c r="C27" s="116"/>
      <c r="D27" s="116"/>
      <c r="E27" s="117"/>
      <c r="F27" s="117"/>
      <c r="G27" s="117"/>
      <c r="H27" s="117"/>
      <c r="I27" s="117"/>
      <c r="J27" s="117"/>
      <c r="K27" s="118"/>
      <c r="L27" s="118"/>
      <c r="M27" s="118"/>
      <c r="N27" s="118"/>
      <c r="O27" s="118"/>
      <c r="P27" s="119"/>
      <c r="Q27" s="120"/>
      <c r="R27" s="121"/>
      <c r="S27" s="122"/>
      <c r="T27" s="119"/>
      <c r="U27" s="119"/>
      <c r="V27" s="119"/>
      <c r="W27" s="119"/>
      <c r="X27" s="119"/>
      <c r="Y27" s="122"/>
      <c r="Z27" s="123"/>
      <c r="AA27" s="124"/>
      <c r="AB27" s="2"/>
      <c r="AE27" s="125"/>
    </row>
    <row r="28" spans="1:31" ht="10.5">
      <c r="A28" s="5"/>
      <c r="B28" s="126" t="s">
        <v>39</v>
      </c>
      <c r="C28" s="127"/>
      <c r="D28" s="127"/>
      <c r="E28" s="128"/>
      <c r="F28" s="128"/>
      <c r="G28" s="128"/>
      <c r="H28" s="128"/>
      <c r="I28" s="128"/>
      <c r="J28" s="128"/>
      <c r="K28" s="129"/>
      <c r="L28" s="129"/>
      <c r="M28" s="129"/>
      <c r="N28" s="129"/>
      <c r="O28" s="129"/>
      <c r="P28" s="130"/>
      <c r="Q28" s="131"/>
      <c r="R28" s="132"/>
      <c r="S28" s="133"/>
      <c r="T28" s="130"/>
      <c r="U28" s="130"/>
      <c r="V28" s="130"/>
      <c r="W28" s="130"/>
      <c r="X28" s="130"/>
      <c r="Y28" s="133"/>
      <c r="Z28" s="129"/>
      <c r="AA28" s="124"/>
      <c r="AB28" s="2"/>
      <c r="AE28" s="125"/>
    </row>
    <row r="29" spans="1:31">
      <c r="A29" s="5"/>
      <c r="B29" s="134" t="s">
        <v>40</v>
      </c>
      <c r="C29" s="135">
        <v>12368.340529999999</v>
      </c>
      <c r="D29" s="136">
        <v>444.91004000000004</v>
      </c>
      <c r="E29" s="136">
        <v>112.13806999999991</v>
      </c>
      <c r="F29" s="136">
        <f>D29+E29</f>
        <v>557.04810999999995</v>
      </c>
      <c r="G29" s="136">
        <v>-10335.457259999997</v>
      </c>
      <c r="H29" s="136">
        <f>F29+G29</f>
        <v>-9778.4091499999977</v>
      </c>
      <c r="I29" s="136">
        <v>-913.76480000000004</v>
      </c>
      <c r="J29" s="136">
        <f>H29+I29</f>
        <v>-10692.173949999999</v>
      </c>
      <c r="K29" s="136">
        <v>-605.60181000000011</v>
      </c>
      <c r="L29" s="136">
        <f>J29+K29</f>
        <v>-11297.775759999999</v>
      </c>
      <c r="M29" s="136">
        <v>-578.38378000000012</v>
      </c>
      <c r="N29" s="136">
        <f>L29+M29</f>
        <v>-11876.159539999999</v>
      </c>
      <c r="O29" s="136">
        <v>574.85654999999861</v>
      </c>
      <c r="P29" s="137">
        <f>N29+O29</f>
        <v>-11301.30299</v>
      </c>
      <c r="Q29" s="138">
        <v>-2297.1037399999987</v>
      </c>
      <c r="R29" s="139">
        <f>P29+Q29</f>
        <v>-13598.406729999999</v>
      </c>
      <c r="S29" s="140">
        <v>-42.514489999999569</v>
      </c>
      <c r="T29" s="137">
        <f>R29+S29</f>
        <v>-13640.921219999998</v>
      </c>
      <c r="U29" s="137">
        <v>958.81610000000001</v>
      </c>
      <c r="V29" s="137">
        <f>T29+U29</f>
        <v>-12682.105119999998</v>
      </c>
      <c r="W29" s="137">
        <v>2467.7790199999981</v>
      </c>
      <c r="X29" s="137">
        <f>V29+W29</f>
        <v>-10214.3261</v>
      </c>
      <c r="Y29" s="136">
        <v>3230.7860899999987</v>
      </c>
      <c r="Z29" s="136">
        <f>X29+Y29</f>
        <v>-6983.5400100000015</v>
      </c>
      <c r="AA29" s="124"/>
      <c r="AB29" s="2"/>
      <c r="AD29" s="125"/>
      <c r="AE29" s="125"/>
    </row>
    <row r="30" spans="1:31">
      <c r="A30" s="5"/>
      <c r="B30" s="115" t="s">
        <v>41</v>
      </c>
      <c r="C30" s="135">
        <v>6509.9732899999999</v>
      </c>
      <c r="D30" s="136">
        <v>-540.94907999999998</v>
      </c>
      <c r="E30" s="136">
        <v>-2967.3805299999999</v>
      </c>
      <c r="F30" s="136">
        <f>D30+E30</f>
        <v>-3508.3296099999998</v>
      </c>
      <c r="G30" s="136">
        <v>-11377.012930000001</v>
      </c>
      <c r="H30" s="136">
        <f>F30+G30</f>
        <v>-14885.342540000001</v>
      </c>
      <c r="I30" s="136">
        <v>2715.5517100000002</v>
      </c>
      <c r="J30" s="136">
        <f>H30+I30</f>
        <v>-12169.790830000002</v>
      </c>
      <c r="K30" s="136">
        <v>-243.2117100000014</v>
      </c>
      <c r="L30" s="136">
        <f>J30+K30</f>
        <v>-12413.002540000003</v>
      </c>
      <c r="M30" s="136">
        <v>3137.1890400000011</v>
      </c>
      <c r="N30" s="136">
        <f>L30+M30</f>
        <v>-9275.813500000002</v>
      </c>
      <c r="O30" s="136">
        <v>13498.402139999998</v>
      </c>
      <c r="P30" s="137">
        <f>N30+O30</f>
        <v>4222.5886399999963</v>
      </c>
      <c r="Q30" s="138">
        <v>9542.8235199999999</v>
      </c>
      <c r="R30" s="139">
        <f>P30+Q30</f>
        <v>13765.412159999996</v>
      </c>
      <c r="S30" s="140">
        <v>1115.1217500000021</v>
      </c>
      <c r="T30" s="137">
        <f>R30+S30</f>
        <v>14880.533909999998</v>
      </c>
      <c r="U30" s="137">
        <v>19188.204900000004</v>
      </c>
      <c r="V30" s="137">
        <f>T30+U30</f>
        <v>34068.738810000003</v>
      </c>
      <c r="W30" s="137">
        <v>13325.908009999999</v>
      </c>
      <c r="X30" s="137">
        <f>V30+W30</f>
        <v>47394.646820000002</v>
      </c>
      <c r="Y30" s="136">
        <v>-8349.9382100000003</v>
      </c>
      <c r="Z30" s="136">
        <f>X30+Y30</f>
        <v>39044.708610000001</v>
      </c>
      <c r="AA30" s="124"/>
      <c r="AB30" s="2"/>
      <c r="AD30" s="125"/>
      <c r="AE30" s="125"/>
    </row>
    <row r="31" spans="1:31" ht="10.5" thickBot="1">
      <c r="A31" s="5"/>
      <c r="B31" s="134" t="s">
        <v>42</v>
      </c>
      <c r="C31" s="136">
        <v>-3085.9042000000004</v>
      </c>
      <c r="D31" s="136">
        <v>-56.314440000000005</v>
      </c>
      <c r="E31" s="136">
        <v>-58.384989999999988</v>
      </c>
      <c r="F31" s="136">
        <f>D31+E31</f>
        <v>-114.69942999999999</v>
      </c>
      <c r="G31" s="136">
        <v>-333.26424999999995</v>
      </c>
      <c r="H31" s="136">
        <f>F31+G31</f>
        <v>-447.96367999999995</v>
      </c>
      <c r="I31" s="136">
        <v>-226.00529000000017</v>
      </c>
      <c r="J31" s="136">
        <f>H31+I31</f>
        <v>-673.96897000000013</v>
      </c>
      <c r="K31" s="136">
        <v>-65.840029999999842</v>
      </c>
      <c r="L31" s="136">
        <f>J31+K31</f>
        <v>-739.80899999999997</v>
      </c>
      <c r="M31" s="136">
        <v>-110.79325000000006</v>
      </c>
      <c r="N31" s="136">
        <f>L31+M31</f>
        <v>-850.60225000000003</v>
      </c>
      <c r="O31" s="136">
        <v>-513.70435000000009</v>
      </c>
      <c r="P31" s="137">
        <f>N31+O31</f>
        <v>-1364.3066000000001</v>
      </c>
      <c r="Q31" s="138">
        <v>-287.9710299999997</v>
      </c>
      <c r="R31" s="139">
        <f>P31+Q31</f>
        <v>-1652.2776299999998</v>
      </c>
      <c r="S31" s="140">
        <v>-278.13604000000009</v>
      </c>
      <c r="T31" s="137">
        <f>R31+S31</f>
        <v>-1930.4136699999999</v>
      </c>
      <c r="U31" s="137">
        <v>-43.919020000000046</v>
      </c>
      <c r="V31" s="137">
        <f>T31+U31</f>
        <v>-1974.33269</v>
      </c>
      <c r="W31" s="137">
        <v>-239.73991999999976</v>
      </c>
      <c r="X31" s="137">
        <f>V31+W31</f>
        <v>-2214.0726099999997</v>
      </c>
      <c r="Y31" s="140">
        <v>-229.48190999999997</v>
      </c>
      <c r="Z31" s="136">
        <f>X31+Y31</f>
        <v>-2443.5545199999997</v>
      </c>
      <c r="AA31" s="124"/>
      <c r="AB31" s="2"/>
      <c r="AE31" s="125"/>
    </row>
    <row r="32" spans="1:31" ht="11" thickBot="1">
      <c r="A32" s="5"/>
      <c r="B32" s="126" t="s">
        <v>43</v>
      </c>
      <c r="C32" s="141">
        <f t="shared" ref="C32:Z32" si="14">SUM(C29:C31)</f>
        <v>15792.409619999999</v>
      </c>
      <c r="D32" s="142">
        <f t="shared" si="14"/>
        <v>-152.35347999999993</v>
      </c>
      <c r="E32" s="142">
        <f t="shared" si="14"/>
        <v>-2913.62745</v>
      </c>
      <c r="F32" s="142">
        <f t="shared" si="14"/>
        <v>-3065.9809300000002</v>
      </c>
      <c r="G32" s="142">
        <f t="shared" si="14"/>
        <v>-22045.73444</v>
      </c>
      <c r="H32" s="142">
        <f t="shared" si="14"/>
        <v>-25111.715369999998</v>
      </c>
      <c r="I32" s="142">
        <f t="shared" si="14"/>
        <v>1575.7816200000002</v>
      </c>
      <c r="J32" s="142">
        <f t="shared" si="14"/>
        <v>-23535.933750000004</v>
      </c>
      <c r="K32" s="142">
        <f t="shared" si="14"/>
        <v>-914.65355000000136</v>
      </c>
      <c r="L32" s="143">
        <f t="shared" si="14"/>
        <v>-24450.587300000003</v>
      </c>
      <c r="M32" s="143">
        <f t="shared" si="14"/>
        <v>2448.0120100000008</v>
      </c>
      <c r="N32" s="143">
        <f t="shared" si="14"/>
        <v>-22002.575290000001</v>
      </c>
      <c r="O32" s="143">
        <f t="shared" si="14"/>
        <v>13559.554339999997</v>
      </c>
      <c r="P32" s="143">
        <f t="shared" si="14"/>
        <v>-8443.0209500000037</v>
      </c>
      <c r="Q32" s="144">
        <f t="shared" si="14"/>
        <v>6957.7487500000016</v>
      </c>
      <c r="R32" s="145">
        <f t="shared" si="14"/>
        <v>-1485.2722000000024</v>
      </c>
      <c r="S32" s="146">
        <f t="shared" si="14"/>
        <v>794.4712200000024</v>
      </c>
      <c r="T32" s="143">
        <f t="shared" si="14"/>
        <v>-690.80097999999998</v>
      </c>
      <c r="U32" s="143">
        <f t="shared" si="14"/>
        <v>20103.101980000003</v>
      </c>
      <c r="V32" s="143">
        <f t="shared" si="14"/>
        <v>19412.301000000003</v>
      </c>
      <c r="W32" s="143">
        <f t="shared" si="14"/>
        <v>15553.947109999997</v>
      </c>
      <c r="X32" s="143">
        <f t="shared" si="14"/>
        <v>34966.24811</v>
      </c>
      <c r="Y32" s="146">
        <f t="shared" si="14"/>
        <v>-5348.6340300000011</v>
      </c>
      <c r="Z32" s="147">
        <f t="shared" si="14"/>
        <v>29617.614079999999</v>
      </c>
      <c r="AA32" s="124"/>
      <c r="AB32" s="2"/>
      <c r="AC32" s="148"/>
      <c r="AE32" s="125"/>
    </row>
    <row r="33" spans="1:31">
      <c r="A33" s="5"/>
      <c r="B33" s="115"/>
      <c r="C33" s="116"/>
      <c r="D33" s="116"/>
      <c r="E33" s="117"/>
      <c r="F33" s="117"/>
      <c r="G33" s="117"/>
      <c r="H33" s="117"/>
      <c r="I33" s="117"/>
      <c r="J33" s="117"/>
      <c r="K33" s="118"/>
      <c r="L33" s="118"/>
      <c r="M33" s="118"/>
      <c r="N33" s="118"/>
      <c r="O33" s="118"/>
      <c r="P33" s="119"/>
      <c r="Q33" s="120"/>
      <c r="R33" s="121"/>
      <c r="S33" s="122"/>
      <c r="T33" s="119"/>
      <c r="U33" s="119"/>
      <c r="V33" s="119"/>
      <c r="W33" s="119"/>
      <c r="X33" s="119"/>
      <c r="Y33" s="122"/>
      <c r="Z33" s="118"/>
      <c r="AA33" s="124"/>
      <c r="AB33" s="2"/>
      <c r="AE33" s="125"/>
    </row>
    <row r="34" spans="1:31" s="160" customFormat="1" ht="10.5">
      <c r="A34" s="149"/>
      <c r="B34" s="150" t="s">
        <v>44</v>
      </c>
      <c r="C34" s="151"/>
      <c r="D34" s="151"/>
      <c r="E34" s="152"/>
      <c r="F34" s="152"/>
      <c r="G34" s="152"/>
      <c r="H34" s="152"/>
      <c r="I34" s="152"/>
      <c r="J34" s="152"/>
      <c r="K34" s="153"/>
      <c r="L34" s="153"/>
      <c r="M34" s="153"/>
      <c r="N34" s="153"/>
      <c r="O34" s="153"/>
      <c r="P34" s="154"/>
      <c r="Q34" s="155"/>
      <c r="R34" s="156"/>
      <c r="S34" s="157"/>
      <c r="T34" s="154"/>
      <c r="U34" s="154"/>
      <c r="V34" s="154"/>
      <c r="W34" s="154"/>
      <c r="X34" s="154"/>
      <c r="Y34" s="157"/>
      <c r="Z34" s="153"/>
      <c r="AA34" s="158"/>
      <c r="AB34" s="159"/>
      <c r="AE34" s="161"/>
    </row>
    <row r="35" spans="1:31" s="160" customFormat="1">
      <c r="A35" s="149"/>
      <c r="B35" s="162" t="s">
        <v>45</v>
      </c>
      <c r="C35" s="163">
        <v>31944.169700000009</v>
      </c>
      <c r="D35" s="163">
        <v>1640.19229</v>
      </c>
      <c r="E35" s="164">
        <f>SUM(E36:E39)</f>
        <v>1840.5403299999994</v>
      </c>
      <c r="F35" s="164">
        <f>D35+E35</f>
        <v>3480.7326199999993</v>
      </c>
      <c r="G35" s="164">
        <v>3924.8320399999993</v>
      </c>
      <c r="H35" s="164">
        <f>F35+G35</f>
        <v>7405.5646599999982</v>
      </c>
      <c r="I35" s="164">
        <f>SUM(I36:I39)</f>
        <v>2576.3332599999999</v>
      </c>
      <c r="J35" s="164">
        <f>H35+I35</f>
        <v>9981.8979199999976</v>
      </c>
      <c r="K35" s="164">
        <f>SUM(K36:K39)</f>
        <v>2174.0447799999997</v>
      </c>
      <c r="L35" s="165">
        <f>J35+K35</f>
        <v>12155.942699999998</v>
      </c>
      <c r="M35" s="165">
        <v>2765.6107399999946</v>
      </c>
      <c r="N35" s="165">
        <f>L35+M35</f>
        <v>14921.553439999992</v>
      </c>
      <c r="O35" s="165">
        <v>2096.9287900000054</v>
      </c>
      <c r="P35" s="166">
        <f>N35+O35</f>
        <v>17018.482229999998</v>
      </c>
      <c r="Q35" s="167">
        <v>2613.7511699999923</v>
      </c>
      <c r="R35" s="168">
        <f>P35+Q35</f>
        <v>19632.23339999999</v>
      </c>
      <c r="S35" s="169">
        <v>2586.7507700000097</v>
      </c>
      <c r="T35" s="166">
        <f>R35+S35</f>
        <v>22218.98417</v>
      </c>
      <c r="U35" s="166">
        <v>2181.4632899999888</v>
      </c>
      <c r="V35" s="166">
        <f>T35+U35</f>
        <v>24400.447459999988</v>
      </c>
      <c r="W35" s="166">
        <v>2352.5022400000016</v>
      </c>
      <c r="X35" s="166">
        <f>V35+W35</f>
        <v>26752.94969999999</v>
      </c>
      <c r="Y35" s="169">
        <v>2495.4392500000031</v>
      </c>
      <c r="Z35" s="165">
        <f>X35+Y35</f>
        <v>29248.388949999993</v>
      </c>
      <c r="AA35" s="158"/>
      <c r="AB35" s="159"/>
      <c r="AE35" s="161"/>
    </row>
    <row r="36" spans="1:31" s="160" customFormat="1">
      <c r="A36" s="149"/>
      <c r="B36" s="170" t="s">
        <v>46</v>
      </c>
      <c r="C36" s="171">
        <v>21266.903639999997</v>
      </c>
      <c r="D36" s="171">
        <v>1438.5725700000003</v>
      </c>
      <c r="E36" s="164">
        <v>1412.6669399999996</v>
      </c>
      <c r="F36" s="164">
        <f t="shared" ref="F36:F38" si="15">D36+E36</f>
        <v>2851.2395099999999</v>
      </c>
      <c r="G36" s="164">
        <v>1829.3049200000009</v>
      </c>
      <c r="H36" s="164">
        <f t="shared" ref="H36:H38" si="16">F36+G36</f>
        <v>4680.5444300000008</v>
      </c>
      <c r="I36" s="164">
        <v>1845.03424</v>
      </c>
      <c r="J36" s="164">
        <f t="shared" ref="J36:J38" si="17">H36+I36</f>
        <v>6525.5786700000008</v>
      </c>
      <c r="K36" s="165">
        <v>1627.4950099999996</v>
      </c>
      <c r="L36" s="165">
        <f t="shared" ref="L36:L38" si="18">J36+K36</f>
        <v>8153.0736800000004</v>
      </c>
      <c r="M36" s="165">
        <v>2014.8723299999974</v>
      </c>
      <c r="N36" s="165">
        <f t="shared" ref="N36:N38" si="19">L36+M36</f>
        <v>10167.946009999998</v>
      </c>
      <c r="O36" s="165">
        <v>1699.2287500000002</v>
      </c>
      <c r="P36" s="166">
        <f t="shared" ref="P36:P38" si="20">N36+O36</f>
        <v>11867.174759999998</v>
      </c>
      <c r="Q36" s="167">
        <v>2076.6166599999997</v>
      </c>
      <c r="R36" s="168">
        <f t="shared" ref="R36:R38" si="21">P36+Q36</f>
        <v>13943.791419999998</v>
      </c>
      <c r="S36" s="169">
        <v>2084.4228400000002</v>
      </c>
      <c r="T36" s="166">
        <f t="shared" ref="T36:T38" si="22">R36+S36</f>
        <v>16028.214259999997</v>
      </c>
      <c r="U36" s="166">
        <v>1641.4323100000074</v>
      </c>
      <c r="V36" s="166">
        <f t="shared" ref="V36:V38" si="23">T36+U36</f>
        <v>17669.646570000004</v>
      </c>
      <c r="W36" s="166">
        <v>2050.098109999999</v>
      </c>
      <c r="X36" s="166">
        <f t="shared" ref="X36:X38" si="24">V36+W36</f>
        <v>19719.744680000003</v>
      </c>
      <c r="Y36" s="169">
        <v>2121.9631100000001</v>
      </c>
      <c r="Z36" s="165">
        <f>X36+Y36</f>
        <v>21841.707790000004</v>
      </c>
      <c r="AA36" s="158"/>
      <c r="AB36" s="159"/>
      <c r="AE36" s="161"/>
    </row>
    <row r="37" spans="1:31" s="160" customFormat="1">
      <c r="A37" s="149"/>
      <c r="B37" s="170" t="s">
        <v>47</v>
      </c>
      <c r="C37" s="171">
        <v>5339.3752400000003</v>
      </c>
      <c r="D37" s="171">
        <v>188.81469999999999</v>
      </c>
      <c r="E37" s="172">
        <v>422.00734999999997</v>
      </c>
      <c r="F37" s="164">
        <f t="shared" si="15"/>
        <v>610.82204999999999</v>
      </c>
      <c r="G37" s="164">
        <v>510.83676000000014</v>
      </c>
      <c r="H37" s="164">
        <f>F37+G37</f>
        <v>1121.6588100000001</v>
      </c>
      <c r="I37" s="164">
        <v>399.48681999999985</v>
      </c>
      <c r="J37" s="164">
        <f t="shared" si="17"/>
        <v>1521.14563</v>
      </c>
      <c r="K37" s="165">
        <v>541.91265999999996</v>
      </c>
      <c r="L37" s="165">
        <f t="shared" si="18"/>
        <v>2063.0582899999999</v>
      </c>
      <c r="M37" s="165">
        <v>729.96403999999984</v>
      </c>
      <c r="N37" s="165">
        <f t="shared" si="19"/>
        <v>2793.0223299999998</v>
      </c>
      <c r="O37" s="165">
        <v>388.36700999999994</v>
      </c>
      <c r="P37" s="166">
        <f t="shared" si="20"/>
        <v>3181.3893399999997</v>
      </c>
      <c r="Q37" s="167">
        <v>521.04945000000043</v>
      </c>
      <c r="R37" s="168">
        <f t="shared" si="21"/>
        <v>3702.4387900000002</v>
      </c>
      <c r="S37" s="169">
        <v>486.84070000000003</v>
      </c>
      <c r="T37" s="166">
        <f t="shared" si="22"/>
        <v>4189.2794899999999</v>
      </c>
      <c r="U37" s="166">
        <v>506.62549000000035</v>
      </c>
      <c r="V37" s="166">
        <f t="shared" si="23"/>
        <v>4695.9049800000003</v>
      </c>
      <c r="W37" s="166">
        <v>252.69386000000031</v>
      </c>
      <c r="X37" s="166">
        <f t="shared" si="24"/>
        <v>4948.5988400000006</v>
      </c>
      <c r="Y37" s="169">
        <v>366.90465999999998</v>
      </c>
      <c r="Z37" s="165">
        <f t="shared" ref="Z37:Z38" si="25">X37+Y37</f>
        <v>5315.5035000000007</v>
      </c>
      <c r="AA37" s="158"/>
      <c r="AB37" s="159"/>
      <c r="AE37" s="161"/>
    </row>
    <row r="38" spans="1:31" s="160" customFormat="1">
      <c r="A38" s="149"/>
      <c r="B38" s="170" t="s">
        <v>48</v>
      </c>
      <c r="C38" s="171">
        <v>5310.0170099999996</v>
      </c>
      <c r="D38" s="171">
        <v>0</v>
      </c>
      <c r="E38" s="164">
        <v>0</v>
      </c>
      <c r="F38" s="164">
        <f t="shared" si="15"/>
        <v>0</v>
      </c>
      <c r="G38" s="164">
        <v>1547.29024</v>
      </c>
      <c r="H38" s="164">
        <f t="shared" si="16"/>
        <v>1547.29024</v>
      </c>
      <c r="I38" s="164">
        <v>313.02711999999997</v>
      </c>
      <c r="J38" s="164">
        <f t="shared" si="17"/>
        <v>1860.31736</v>
      </c>
      <c r="K38" s="165">
        <v>0</v>
      </c>
      <c r="L38" s="165">
        <f t="shared" si="18"/>
        <v>1860.31736</v>
      </c>
      <c r="M38" s="165">
        <v>0</v>
      </c>
      <c r="N38" s="165">
        <f t="shared" si="19"/>
        <v>1860.31736</v>
      </c>
      <c r="O38" s="165">
        <v>0</v>
      </c>
      <c r="P38" s="166">
        <f t="shared" si="20"/>
        <v>1860.31736</v>
      </c>
      <c r="Q38" s="167">
        <v>0</v>
      </c>
      <c r="R38" s="168">
        <f t="shared" si="21"/>
        <v>1860.31736</v>
      </c>
      <c r="S38" s="169">
        <v>0</v>
      </c>
      <c r="T38" s="166">
        <f t="shared" si="22"/>
        <v>1860.31736</v>
      </c>
      <c r="U38" s="166">
        <v>0</v>
      </c>
      <c r="V38" s="166">
        <f t="shared" si="23"/>
        <v>1860.31736</v>
      </c>
      <c r="W38" s="166">
        <v>0</v>
      </c>
      <c r="X38" s="166">
        <f t="shared" si="24"/>
        <v>1860.31736</v>
      </c>
      <c r="Y38" s="169">
        <v>0</v>
      </c>
      <c r="Z38" s="165">
        <f t="shared" si="25"/>
        <v>1860.31736</v>
      </c>
      <c r="AA38" s="158"/>
      <c r="AB38" s="159"/>
      <c r="AE38" s="161"/>
    </row>
    <row r="39" spans="1:31" s="160" customFormat="1">
      <c r="A39" s="149"/>
      <c r="B39" s="170" t="s">
        <v>49</v>
      </c>
      <c r="C39" s="171">
        <v>27.873809999999938</v>
      </c>
      <c r="D39" s="171">
        <v>12.805020000000001</v>
      </c>
      <c r="E39" s="164">
        <v>5.8660399999999964</v>
      </c>
      <c r="F39" s="164">
        <f>D39+E39</f>
        <v>18.671059999999997</v>
      </c>
      <c r="G39" s="164">
        <v>37.400120000000001</v>
      </c>
      <c r="H39" s="164">
        <f>F39+G39</f>
        <v>56.071179999999998</v>
      </c>
      <c r="I39" s="164">
        <v>18.785080000000008</v>
      </c>
      <c r="J39" s="164">
        <f>H39+I39</f>
        <v>74.856260000000006</v>
      </c>
      <c r="K39" s="165">
        <v>4.6371099999999785</v>
      </c>
      <c r="L39" s="165">
        <f>J39+K39</f>
        <v>79.493369999999985</v>
      </c>
      <c r="M39" s="165">
        <v>20.774370000000005</v>
      </c>
      <c r="N39" s="165">
        <f>L39+M39</f>
        <v>100.26773999999999</v>
      </c>
      <c r="O39" s="165">
        <v>9.3330300000000364</v>
      </c>
      <c r="P39" s="166">
        <f>N39+O39</f>
        <v>109.60077000000003</v>
      </c>
      <c r="Q39" s="167">
        <v>16.085059999999984</v>
      </c>
      <c r="R39" s="168">
        <f>P39+Q39</f>
        <v>125.68583000000001</v>
      </c>
      <c r="S39" s="169">
        <v>15.48723</v>
      </c>
      <c r="T39" s="166">
        <f>R39+S39</f>
        <v>141.17306000000002</v>
      </c>
      <c r="U39" s="166">
        <v>33.405489999999958</v>
      </c>
      <c r="V39" s="166">
        <f>T39+U39</f>
        <v>174.57854999999998</v>
      </c>
      <c r="W39" s="166">
        <v>49.710270000000008</v>
      </c>
      <c r="X39" s="166">
        <f>V39+W39</f>
        <v>224.28881999999999</v>
      </c>
      <c r="Y39" s="169">
        <v>6.5714800000000002</v>
      </c>
      <c r="Z39" s="165">
        <f>X39+Y39</f>
        <v>230.8603</v>
      </c>
      <c r="AA39" s="158"/>
      <c r="AB39" s="159"/>
      <c r="AE39" s="161"/>
    </row>
    <row r="40" spans="1:31" s="160" customFormat="1" ht="10.5" thickBot="1">
      <c r="A40" s="149"/>
      <c r="B40" s="162" t="s">
        <v>50</v>
      </c>
      <c r="C40" s="163">
        <v>869.28183000000001</v>
      </c>
      <c r="D40" s="163">
        <v>101.67502999999999</v>
      </c>
      <c r="E40" s="164">
        <v>39.312180000000041</v>
      </c>
      <c r="F40" s="164">
        <f>D40+E40</f>
        <v>140.98721000000003</v>
      </c>
      <c r="G40" s="164">
        <v>8.731129999999979</v>
      </c>
      <c r="H40" s="164">
        <f>F40+G40</f>
        <v>149.71834000000001</v>
      </c>
      <c r="I40" s="164">
        <v>4.7212699999999472</v>
      </c>
      <c r="J40" s="164">
        <f>H40+I40</f>
        <v>154.43960999999996</v>
      </c>
      <c r="K40" s="165">
        <v>43.428620000000024</v>
      </c>
      <c r="L40" s="165">
        <f>J40+K40</f>
        <v>197.86822999999998</v>
      </c>
      <c r="M40" s="165">
        <v>-1.4081500000000062</v>
      </c>
      <c r="N40" s="165">
        <f>L40+M40</f>
        <v>196.46007999999998</v>
      </c>
      <c r="O40" s="165">
        <v>59.929460000000034</v>
      </c>
      <c r="P40" s="166">
        <f>N40+O40</f>
        <v>256.38954000000001</v>
      </c>
      <c r="Q40" s="167">
        <v>27.234320000000025</v>
      </c>
      <c r="R40" s="168">
        <f>P40+Q40</f>
        <v>283.62386000000004</v>
      </c>
      <c r="S40" s="169">
        <v>37.779229999999927</v>
      </c>
      <c r="T40" s="166">
        <f>R40+S40</f>
        <v>321.40308999999996</v>
      </c>
      <c r="U40" s="166">
        <v>-6.9188199999999824</v>
      </c>
      <c r="V40" s="166">
        <f>T40+U40</f>
        <v>314.48426999999998</v>
      </c>
      <c r="W40" s="166">
        <v>-20.243669999999952</v>
      </c>
      <c r="X40" s="166">
        <f>V40+W40</f>
        <v>294.24060000000003</v>
      </c>
      <c r="Y40" s="169">
        <v>17.02467</v>
      </c>
      <c r="Z40" s="165">
        <f>X40+Y40</f>
        <v>311.26527000000004</v>
      </c>
      <c r="AA40" s="158"/>
      <c r="AB40" s="159"/>
      <c r="AE40" s="161"/>
    </row>
    <row r="41" spans="1:31" s="160" customFormat="1" ht="11" thickBot="1">
      <c r="A41" s="149"/>
      <c r="B41" s="150" t="s">
        <v>51</v>
      </c>
      <c r="C41" s="173">
        <f>C35+C40</f>
        <v>32813.451530000013</v>
      </c>
      <c r="D41" s="173">
        <f>D35+D40</f>
        <v>1741.8673199999998</v>
      </c>
      <c r="E41" s="173">
        <f>E35+E40</f>
        <v>1879.8525099999995</v>
      </c>
      <c r="F41" s="173">
        <f t="shared" ref="F41:Z41" si="26">F35+F40</f>
        <v>3621.7198299999995</v>
      </c>
      <c r="G41" s="173">
        <f t="shared" si="26"/>
        <v>3933.5631699999994</v>
      </c>
      <c r="H41" s="173">
        <f t="shared" si="26"/>
        <v>7555.2829999999985</v>
      </c>
      <c r="I41" s="173">
        <f>I35+I40</f>
        <v>2581.0545299999999</v>
      </c>
      <c r="J41" s="173">
        <f t="shared" si="26"/>
        <v>10136.337529999997</v>
      </c>
      <c r="K41" s="174">
        <f t="shared" si="26"/>
        <v>2217.4733999999999</v>
      </c>
      <c r="L41" s="174">
        <f t="shared" si="26"/>
        <v>12353.810929999998</v>
      </c>
      <c r="M41" s="174">
        <f t="shared" si="26"/>
        <v>2764.2025899999944</v>
      </c>
      <c r="N41" s="174">
        <f t="shared" si="26"/>
        <v>15118.013519999993</v>
      </c>
      <c r="O41" s="174">
        <f>O35+O40</f>
        <v>2156.8582500000052</v>
      </c>
      <c r="P41" s="174">
        <f t="shared" si="26"/>
        <v>17274.871769999998</v>
      </c>
      <c r="Q41" s="175">
        <f t="shared" si="26"/>
        <v>2640.9854899999923</v>
      </c>
      <c r="R41" s="174">
        <f t="shared" si="26"/>
        <v>19915.85725999999</v>
      </c>
      <c r="S41" s="176">
        <f>S35+S40</f>
        <v>2624.5300000000097</v>
      </c>
      <c r="T41" s="174">
        <f t="shared" si="26"/>
        <v>22540.38726</v>
      </c>
      <c r="U41" s="174">
        <f>U35+U40</f>
        <v>2174.5444699999889</v>
      </c>
      <c r="V41" s="174">
        <f t="shared" si="26"/>
        <v>24714.931729999989</v>
      </c>
      <c r="W41" s="174">
        <f>W35+W40</f>
        <v>2332.2585700000018</v>
      </c>
      <c r="X41" s="174">
        <f t="shared" si="26"/>
        <v>27047.190299999991</v>
      </c>
      <c r="Y41" s="174">
        <f t="shared" si="26"/>
        <v>2512.4639200000029</v>
      </c>
      <c r="Z41" s="174">
        <f t="shared" si="26"/>
        <v>29559.654219999993</v>
      </c>
      <c r="AA41" s="158"/>
      <c r="AB41" s="159"/>
      <c r="AC41" s="159"/>
      <c r="AE41" s="161"/>
    </row>
    <row r="42" spans="1:31" ht="10.5" thickBot="1">
      <c r="A42" s="5"/>
      <c r="B42" s="115"/>
      <c r="C42" s="177"/>
      <c r="D42" s="177"/>
      <c r="E42" s="117"/>
      <c r="F42" s="117"/>
      <c r="G42" s="117"/>
      <c r="H42" s="117"/>
      <c r="I42" s="117"/>
      <c r="J42" s="117"/>
      <c r="K42" s="118"/>
      <c r="L42" s="118"/>
      <c r="M42" s="118"/>
      <c r="N42" s="118"/>
      <c r="O42" s="118"/>
      <c r="P42" s="119"/>
      <c r="Q42" s="120"/>
      <c r="R42" s="121"/>
      <c r="S42" s="122"/>
      <c r="T42" s="119"/>
      <c r="U42" s="119"/>
      <c r="V42" s="119"/>
      <c r="W42" s="119"/>
      <c r="X42" s="119"/>
      <c r="Y42" s="122"/>
      <c r="Z42" s="118"/>
      <c r="AA42" s="124"/>
      <c r="AB42" s="2"/>
      <c r="AE42" s="125"/>
    </row>
    <row r="43" spans="1:31" ht="10.5" hidden="1" thickBot="1">
      <c r="A43" s="5"/>
      <c r="B43" s="115"/>
      <c r="C43" s="177"/>
      <c r="D43" s="177"/>
      <c r="E43" s="117"/>
      <c r="F43" s="117"/>
      <c r="G43" s="117"/>
      <c r="H43" s="117"/>
      <c r="I43" s="117"/>
      <c r="J43" s="117"/>
      <c r="K43" s="118"/>
      <c r="L43" s="118"/>
      <c r="M43" s="118"/>
      <c r="N43" s="118"/>
      <c r="O43" s="118"/>
      <c r="P43" s="119"/>
      <c r="Q43" s="120"/>
      <c r="R43" s="121"/>
      <c r="S43" s="122"/>
      <c r="T43" s="119"/>
      <c r="U43" s="119"/>
      <c r="V43" s="119"/>
      <c r="W43" s="119"/>
      <c r="X43" s="119"/>
      <c r="Y43" s="122"/>
      <c r="Z43" s="118"/>
      <c r="AA43" s="124"/>
      <c r="AB43" s="2"/>
      <c r="AE43" s="125"/>
    </row>
    <row r="44" spans="1:31" ht="11" thickBot="1">
      <c r="A44" s="5"/>
      <c r="B44" s="126" t="s">
        <v>52</v>
      </c>
      <c r="C44" s="178">
        <f t="shared" ref="C44:Z44" si="27">C26+C32+C41</f>
        <v>81983.025049999997</v>
      </c>
      <c r="D44" s="178">
        <f t="shared" si="27"/>
        <v>3583.40193</v>
      </c>
      <c r="E44" s="179">
        <f t="shared" si="27"/>
        <v>1253.606739999999</v>
      </c>
      <c r="F44" s="179">
        <f t="shared" si="27"/>
        <v>4837.0086699999993</v>
      </c>
      <c r="G44" s="142">
        <f t="shared" si="27"/>
        <v>-14617.98207</v>
      </c>
      <c r="H44" s="142">
        <f t="shared" si="27"/>
        <v>-9780.9733999999989</v>
      </c>
      <c r="I44" s="142">
        <f t="shared" si="27"/>
        <v>5692.2820700000029</v>
      </c>
      <c r="J44" s="142">
        <f t="shared" si="27"/>
        <v>-4088.6913300000051</v>
      </c>
      <c r="K44" s="143">
        <f t="shared" si="27"/>
        <v>3563.7895200000003</v>
      </c>
      <c r="L44" s="143">
        <f t="shared" si="27"/>
        <v>-524.90181000000484</v>
      </c>
      <c r="M44" s="143">
        <f t="shared" si="27"/>
        <v>7502.2823899999939</v>
      </c>
      <c r="N44" s="143">
        <f t="shared" si="27"/>
        <v>6977.3805799999936</v>
      </c>
      <c r="O44" s="143">
        <f t="shared" si="27"/>
        <v>17246.185649999996</v>
      </c>
      <c r="P44" s="143">
        <f t="shared" si="27"/>
        <v>24223.566229999989</v>
      </c>
      <c r="Q44" s="180">
        <f t="shared" si="27"/>
        <v>11730.345349999996</v>
      </c>
      <c r="R44" s="145">
        <f t="shared" si="27"/>
        <v>35953.911579999985</v>
      </c>
      <c r="S44" s="146">
        <f t="shared" si="27"/>
        <v>7169.2483100000163</v>
      </c>
      <c r="T44" s="143">
        <f t="shared" si="27"/>
        <v>43123.15989000001</v>
      </c>
      <c r="U44" s="143">
        <f t="shared" si="27"/>
        <v>28844.174479999987</v>
      </c>
      <c r="V44" s="143">
        <f t="shared" si="27"/>
        <v>71967.334369999997</v>
      </c>
      <c r="W44" s="143">
        <f t="shared" si="27"/>
        <v>20113.111229999999</v>
      </c>
      <c r="X44" s="143">
        <f t="shared" si="27"/>
        <v>92080.445599999977</v>
      </c>
      <c r="Y44" s="146">
        <f>Y26+Y32+Y41</f>
        <v>-291.49138999999241</v>
      </c>
      <c r="Z44" s="143">
        <f t="shared" si="27"/>
        <v>91788.954209999996</v>
      </c>
      <c r="AA44" s="124"/>
      <c r="AB44" s="2"/>
      <c r="AE44" s="125"/>
    </row>
    <row r="45" spans="1:31">
      <c r="A45" s="5"/>
      <c r="B45" s="115"/>
      <c r="C45" s="177"/>
      <c r="D45" s="177"/>
      <c r="E45" s="117"/>
      <c r="F45" s="117"/>
      <c r="G45" s="117"/>
      <c r="H45" s="117"/>
      <c r="I45" s="117"/>
      <c r="J45" s="117"/>
      <c r="K45" s="118"/>
      <c r="L45" s="118"/>
      <c r="M45" s="118"/>
      <c r="N45" s="118"/>
      <c r="O45" s="118"/>
      <c r="P45" s="119"/>
      <c r="Q45" s="120"/>
      <c r="R45" s="121"/>
      <c r="S45" s="122"/>
      <c r="T45" s="119"/>
      <c r="U45" s="119"/>
      <c r="V45" s="119"/>
      <c r="W45" s="119"/>
      <c r="X45" s="119"/>
      <c r="Y45" s="122"/>
      <c r="Z45" s="118"/>
      <c r="AA45" s="124"/>
      <c r="AB45" s="2"/>
      <c r="AE45" s="125"/>
    </row>
    <row r="46" spans="1:31" ht="10.5">
      <c r="A46" s="5"/>
      <c r="B46" s="126" t="s">
        <v>53</v>
      </c>
      <c r="C46" s="181"/>
      <c r="D46" s="181"/>
      <c r="E46" s="128"/>
      <c r="F46" s="128"/>
      <c r="G46" s="128"/>
      <c r="H46" s="128"/>
      <c r="I46" s="128"/>
      <c r="J46" s="128"/>
      <c r="K46" s="129"/>
      <c r="L46" s="129"/>
      <c r="M46" s="129"/>
      <c r="N46" s="129"/>
      <c r="O46" s="129"/>
      <c r="P46" s="130"/>
      <c r="Q46" s="131"/>
      <c r="R46" s="132"/>
      <c r="S46" s="133"/>
      <c r="T46" s="130"/>
      <c r="U46" s="130"/>
      <c r="V46" s="130"/>
      <c r="W46" s="130"/>
      <c r="X46" s="130"/>
      <c r="Y46" s="133"/>
      <c r="Z46" s="129"/>
      <c r="AA46" s="124"/>
      <c r="AB46" s="2"/>
      <c r="AE46" s="125"/>
    </row>
    <row r="47" spans="1:31" ht="10.5" thickBot="1">
      <c r="A47" s="5"/>
      <c r="B47" s="115" t="s">
        <v>54</v>
      </c>
      <c r="C47" s="182">
        <v>19121.454639999996</v>
      </c>
      <c r="D47" s="182">
        <v>1631.7760500000002</v>
      </c>
      <c r="E47" s="183">
        <v>1600.899630000001</v>
      </c>
      <c r="F47" s="184">
        <f>D47+E47</f>
        <v>3232.6756800000012</v>
      </c>
      <c r="G47" s="184">
        <v>1446.56492</v>
      </c>
      <c r="H47" s="184">
        <f>F47+G47</f>
        <v>4679.240600000001</v>
      </c>
      <c r="I47" s="184">
        <v>1471.5702999999985</v>
      </c>
      <c r="J47" s="184">
        <f>H47+I47</f>
        <v>6150.8108999999995</v>
      </c>
      <c r="K47" s="136">
        <v>1401.5618200000026</v>
      </c>
      <c r="L47" s="136">
        <f>J47+K47</f>
        <v>7552.3727200000021</v>
      </c>
      <c r="M47" s="136">
        <v>1522.1998799999919</v>
      </c>
      <c r="N47" s="136">
        <f>L47+M47</f>
        <v>9074.5725999999941</v>
      </c>
      <c r="O47" s="136">
        <v>1616.6361000000088</v>
      </c>
      <c r="P47" s="137">
        <f>N47+O47</f>
        <v>10691.208700000003</v>
      </c>
      <c r="Q47" s="138">
        <v>1569.1371299999937</v>
      </c>
      <c r="R47" s="139">
        <f>P47+Q47</f>
        <v>12260.345829999997</v>
      </c>
      <c r="S47" s="140">
        <v>1408.5700899999993</v>
      </c>
      <c r="T47" s="137">
        <f>R47+S47</f>
        <v>13668.915919999996</v>
      </c>
      <c r="U47" s="137">
        <v>1928.3626400000085</v>
      </c>
      <c r="V47" s="137">
        <f>T47+U47</f>
        <v>15597.278560000004</v>
      </c>
      <c r="W47" s="137">
        <v>2088.5180200000013</v>
      </c>
      <c r="X47" s="137">
        <f>V47+W47</f>
        <v>17685.796580000006</v>
      </c>
      <c r="Y47" s="140">
        <v>2332.0171599999958</v>
      </c>
      <c r="Z47" s="136">
        <f>X47+Y47</f>
        <v>20017.813740000001</v>
      </c>
      <c r="AA47" s="124"/>
      <c r="AB47" s="2"/>
      <c r="AE47" s="125"/>
    </row>
    <row r="48" spans="1:31" ht="11" thickBot="1">
      <c r="A48" s="5"/>
      <c r="B48" s="126" t="s">
        <v>55</v>
      </c>
      <c r="C48" s="178">
        <f t="shared" ref="C48:Z48" si="28">SUM(C47)</f>
        <v>19121.454639999996</v>
      </c>
      <c r="D48" s="178">
        <f t="shared" si="28"/>
        <v>1631.7760500000002</v>
      </c>
      <c r="E48" s="179">
        <f t="shared" si="28"/>
        <v>1600.899630000001</v>
      </c>
      <c r="F48" s="179">
        <f t="shared" si="28"/>
        <v>3232.6756800000012</v>
      </c>
      <c r="G48" s="179">
        <f>SUM(G47)</f>
        <v>1446.56492</v>
      </c>
      <c r="H48" s="179">
        <f t="shared" si="28"/>
        <v>4679.240600000001</v>
      </c>
      <c r="I48" s="179">
        <f t="shared" si="28"/>
        <v>1471.5702999999985</v>
      </c>
      <c r="J48" s="179">
        <f t="shared" si="28"/>
        <v>6150.8108999999995</v>
      </c>
      <c r="K48" s="143">
        <f t="shared" si="28"/>
        <v>1401.5618200000026</v>
      </c>
      <c r="L48" s="143">
        <f t="shared" si="28"/>
        <v>7552.3727200000021</v>
      </c>
      <c r="M48" s="143">
        <f t="shared" si="28"/>
        <v>1522.1998799999919</v>
      </c>
      <c r="N48" s="143">
        <f t="shared" si="28"/>
        <v>9074.5725999999941</v>
      </c>
      <c r="O48" s="143">
        <f t="shared" si="28"/>
        <v>1616.6361000000088</v>
      </c>
      <c r="P48" s="143">
        <f t="shared" si="28"/>
        <v>10691.208700000003</v>
      </c>
      <c r="Q48" s="180">
        <f t="shared" si="28"/>
        <v>1569.1371299999937</v>
      </c>
      <c r="R48" s="145">
        <f t="shared" si="28"/>
        <v>12260.345829999997</v>
      </c>
      <c r="S48" s="146">
        <f t="shared" si="28"/>
        <v>1408.5700899999993</v>
      </c>
      <c r="T48" s="143">
        <f t="shared" si="28"/>
        <v>13668.915919999996</v>
      </c>
      <c r="U48" s="143">
        <f t="shared" si="28"/>
        <v>1928.3626400000085</v>
      </c>
      <c r="V48" s="143">
        <f t="shared" si="28"/>
        <v>15597.278560000004</v>
      </c>
      <c r="W48" s="143">
        <f t="shared" si="28"/>
        <v>2088.5180200000013</v>
      </c>
      <c r="X48" s="143">
        <f t="shared" si="28"/>
        <v>17685.796580000006</v>
      </c>
      <c r="Y48" s="146">
        <f t="shared" si="28"/>
        <v>2332.0171599999958</v>
      </c>
      <c r="Z48" s="143">
        <f t="shared" si="28"/>
        <v>20017.813740000001</v>
      </c>
      <c r="AA48" s="124"/>
      <c r="AB48" s="2"/>
      <c r="AE48" s="125"/>
    </row>
    <row r="49" spans="1:31">
      <c r="A49" s="5"/>
      <c r="B49" s="115"/>
      <c r="C49" s="177"/>
      <c r="D49" s="177"/>
      <c r="E49" s="117"/>
      <c r="F49" s="117"/>
      <c r="G49" s="117"/>
      <c r="H49" s="117"/>
      <c r="I49" s="117"/>
      <c r="J49" s="117"/>
      <c r="K49" s="118"/>
      <c r="L49" s="118"/>
      <c r="M49" s="118"/>
      <c r="N49" s="118"/>
      <c r="O49" s="118"/>
      <c r="P49" s="119"/>
      <c r="Q49" s="120"/>
      <c r="R49" s="121"/>
      <c r="S49" s="122"/>
      <c r="T49" s="119"/>
      <c r="U49" s="119"/>
      <c r="V49" s="119"/>
      <c r="W49" s="119"/>
      <c r="X49" s="119"/>
      <c r="Y49" s="122"/>
      <c r="Z49" s="118"/>
      <c r="AA49" s="124"/>
      <c r="AB49" s="2"/>
      <c r="AE49" s="125"/>
    </row>
    <row r="50" spans="1:31" ht="12.75" customHeight="1">
      <c r="A50" s="5"/>
      <c r="B50" s="126" t="s">
        <v>56</v>
      </c>
      <c r="C50" s="181"/>
      <c r="D50" s="181"/>
      <c r="E50" s="128"/>
      <c r="F50" s="128"/>
      <c r="G50" s="128"/>
      <c r="H50" s="128"/>
      <c r="I50" s="128"/>
      <c r="J50" s="128"/>
      <c r="K50" s="129"/>
      <c r="L50" s="129"/>
      <c r="M50" s="129"/>
      <c r="N50" s="129"/>
      <c r="O50" s="129"/>
      <c r="P50" s="130"/>
      <c r="Q50" s="131"/>
      <c r="R50" s="132"/>
      <c r="S50" s="133"/>
      <c r="T50" s="130"/>
      <c r="U50" s="130"/>
      <c r="V50" s="130"/>
      <c r="W50" s="130"/>
      <c r="X50" s="130"/>
      <c r="Y50" s="133"/>
      <c r="Z50" s="129"/>
      <c r="AA50" s="124"/>
      <c r="AB50" s="2"/>
      <c r="AE50" s="125"/>
    </row>
    <row r="51" spans="1:31">
      <c r="A51" s="5"/>
      <c r="B51" s="134" t="s">
        <v>57</v>
      </c>
      <c r="C51" s="182">
        <v>0</v>
      </c>
      <c r="D51" s="182">
        <v>0</v>
      </c>
      <c r="E51" s="184">
        <v>0</v>
      </c>
      <c r="F51" s="184">
        <f t="shared" ref="F51:F56" si="29">D51+E51</f>
        <v>0</v>
      </c>
      <c r="G51" s="184">
        <v>0</v>
      </c>
      <c r="H51" s="184">
        <f t="shared" ref="H51:H56" si="30">F51+G51</f>
        <v>0</v>
      </c>
      <c r="I51" s="184">
        <v>0</v>
      </c>
      <c r="J51" s="184">
        <f t="shared" ref="J51:J56" si="31">H51+I51</f>
        <v>0</v>
      </c>
      <c r="K51" s="136">
        <v>0</v>
      </c>
      <c r="L51" s="136">
        <f t="shared" ref="L51:L56" si="32">J51+K51</f>
        <v>0</v>
      </c>
      <c r="M51" s="136">
        <v>0</v>
      </c>
      <c r="N51" s="136">
        <f t="shared" ref="N51:N56" si="33">L51+M51</f>
        <v>0</v>
      </c>
      <c r="O51" s="136">
        <v>0</v>
      </c>
      <c r="P51" s="137">
        <f t="shared" ref="P51:P56" si="34">N51+O51</f>
        <v>0</v>
      </c>
      <c r="Q51" s="138">
        <v>0</v>
      </c>
      <c r="R51" s="139">
        <f t="shared" ref="R51:R56" si="35">P51+Q51</f>
        <v>0</v>
      </c>
      <c r="S51" s="140">
        <v>0</v>
      </c>
      <c r="T51" s="137">
        <f t="shared" ref="T51:T56" si="36">R51+S51</f>
        <v>0</v>
      </c>
      <c r="U51" s="137">
        <v>0</v>
      </c>
      <c r="V51" s="137">
        <f t="shared" ref="V51:V56" si="37">T51+U51</f>
        <v>0</v>
      </c>
      <c r="W51" s="137">
        <v>0</v>
      </c>
      <c r="X51" s="137">
        <f t="shared" ref="X51:X56" si="38">V51+W51</f>
        <v>0</v>
      </c>
      <c r="Y51" s="140">
        <v>0</v>
      </c>
      <c r="Z51" s="136">
        <f t="shared" ref="Z51:Z56" si="39">X51+Y51</f>
        <v>0</v>
      </c>
      <c r="AA51" s="124"/>
      <c r="AB51" s="2"/>
      <c r="AE51" s="125"/>
    </row>
    <row r="52" spans="1:31" ht="11.25" customHeight="1">
      <c r="A52" s="5"/>
      <c r="B52" s="134" t="s">
        <v>58</v>
      </c>
      <c r="C52" s="136">
        <v>7.1578400000000002</v>
      </c>
      <c r="D52" s="136">
        <v>4.4444799999999995</v>
      </c>
      <c r="E52" s="136">
        <v>-2.9277299999999999</v>
      </c>
      <c r="F52" s="136">
        <f t="shared" si="29"/>
        <v>1.5167499999999996</v>
      </c>
      <c r="G52" s="136">
        <v>0.48394000000000048</v>
      </c>
      <c r="H52" s="136">
        <f t="shared" si="30"/>
        <v>2.0006900000000001</v>
      </c>
      <c r="I52" s="136">
        <v>2.0836299999999999</v>
      </c>
      <c r="J52" s="136">
        <f t="shared" si="31"/>
        <v>4.08432</v>
      </c>
      <c r="K52" s="136">
        <v>87.606160000000003</v>
      </c>
      <c r="L52" s="136">
        <f t="shared" si="32"/>
        <v>91.690480000000008</v>
      </c>
      <c r="M52" s="136">
        <v>-83.849190000000021</v>
      </c>
      <c r="N52" s="136">
        <f t="shared" si="33"/>
        <v>7.8412899999999865</v>
      </c>
      <c r="O52" s="136">
        <v>4.6871400000000065</v>
      </c>
      <c r="P52" s="137">
        <f t="shared" si="34"/>
        <v>12.528429999999993</v>
      </c>
      <c r="Q52" s="138">
        <v>7.0825999999999993</v>
      </c>
      <c r="R52" s="139">
        <f t="shared" si="35"/>
        <v>19.611029999999992</v>
      </c>
      <c r="S52" s="140">
        <v>0.27919999999999945</v>
      </c>
      <c r="T52" s="137">
        <f t="shared" si="36"/>
        <v>19.890229999999992</v>
      </c>
      <c r="U52" s="137">
        <v>-19.096939999999996</v>
      </c>
      <c r="V52" s="137">
        <f t="shared" si="37"/>
        <v>0.79328999999999539</v>
      </c>
      <c r="W52" s="137">
        <v>61.539140000000003</v>
      </c>
      <c r="X52" s="137">
        <f>V52+W52</f>
        <v>62.332430000000002</v>
      </c>
      <c r="Y52" s="140">
        <v>-56.26388</v>
      </c>
      <c r="Z52" s="136">
        <f t="shared" si="39"/>
        <v>6.0685500000000019</v>
      </c>
      <c r="AA52" s="124"/>
      <c r="AB52" s="2"/>
      <c r="AE52" s="125"/>
    </row>
    <row r="53" spans="1:31" ht="11.25" customHeight="1">
      <c r="A53" s="5"/>
      <c r="B53" s="134" t="s">
        <v>59</v>
      </c>
      <c r="C53" s="136">
        <v>173.94001999999995</v>
      </c>
      <c r="D53" s="136">
        <v>12.66775</v>
      </c>
      <c r="E53" s="136">
        <v>3.9796600000000009</v>
      </c>
      <c r="F53" s="136">
        <f t="shared" si="29"/>
        <v>16.647410000000001</v>
      </c>
      <c r="G53" s="136">
        <v>37.803709999999995</v>
      </c>
      <c r="H53" s="136">
        <f t="shared" si="30"/>
        <v>54.451119999999996</v>
      </c>
      <c r="I53" s="136">
        <v>-18.281199999999998</v>
      </c>
      <c r="J53" s="136">
        <f t="shared" si="31"/>
        <v>36.169919999999998</v>
      </c>
      <c r="K53" s="136">
        <v>3216.4376099999999</v>
      </c>
      <c r="L53" s="136">
        <f t="shared" si="32"/>
        <v>3252.6075299999998</v>
      </c>
      <c r="M53" s="136">
        <v>-1158.2138399999999</v>
      </c>
      <c r="N53" s="136">
        <f t="shared" si="33"/>
        <v>2094.3936899999999</v>
      </c>
      <c r="O53" s="136">
        <v>13.192740000000413</v>
      </c>
      <c r="P53" s="137">
        <f t="shared" si="34"/>
        <v>2107.5864300000003</v>
      </c>
      <c r="Q53" s="138">
        <v>-12.428949999999986</v>
      </c>
      <c r="R53" s="139">
        <f t="shared" si="35"/>
        <v>2095.1574800000003</v>
      </c>
      <c r="S53" s="140">
        <v>8.7409099999999853</v>
      </c>
      <c r="T53" s="137">
        <f t="shared" si="36"/>
        <v>2103.8983900000003</v>
      </c>
      <c r="U53" s="137">
        <v>-63.842220000000225</v>
      </c>
      <c r="V53" s="137">
        <f t="shared" si="37"/>
        <v>2040.0561700000001</v>
      </c>
      <c r="W53" s="137">
        <v>1.1451199999999062</v>
      </c>
      <c r="X53" s="137">
        <f t="shared" si="38"/>
        <v>2041.20129</v>
      </c>
      <c r="Y53" s="140">
        <v>-2258.0507899999998</v>
      </c>
      <c r="Z53" s="136">
        <f t="shared" si="39"/>
        <v>-216.84949999999981</v>
      </c>
      <c r="AA53" s="124"/>
      <c r="AB53" s="2"/>
      <c r="AE53" s="125"/>
    </row>
    <row r="54" spans="1:31" ht="11.25" customHeight="1">
      <c r="A54" s="5"/>
      <c r="B54" s="134" t="s">
        <v>60</v>
      </c>
      <c r="C54" s="136">
        <v>11.37764</v>
      </c>
      <c r="D54" s="136">
        <v>-3.0444100000000001</v>
      </c>
      <c r="E54" s="136">
        <v>-4.2821499999999997</v>
      </c>
      <c r="F54" s="136">
        <f t="shared" si="29"/>
        <v>-7.3265599999999997</v>
      </c>
      <c r="G54" s="136">
        <v>-4.2477900000000011</v>
      </c>
      <c r="H54" s="136">
        <f t="shared" si="30"/>
        <v>-11.574350000000001</v>
      </c>
      <c r="I54" s="136">
        <v>-1.4022240000000004</v>
      </c>
      <c r="J54" s="136">
        <f t="shared" si="31"/>
        <v>-12.976574000000001</v>
      </c>
      <c r="K54" s="136">
        <v>-1.0322759999999995</v>
      </c>
      <c r="L54" s="136">
        <f t="shared" si="32"/>
        <v>-14.008850000000001</v>
      </c>
      <c r="M54" s="136">
        <v>10.449459999999998</v>
      </c>
      <c r="N54" s="136">
        <f t="shared" si="33"/>
        <v>-3.5593900000000023</v>
      </c>
      <c r="O54" s="136">
        <v>-2.0264299999999986</v>
      </c>
      <c r="P54" s="137">
        <f t="shared" si="34"/>
        <v>-5.5858200000000009</v>
      </c>
      <c r="Q54" s="138">
        <v>-9.9537499999999994</v>
      </c>
      <c r="R54" s="139">
        <f t="shared" si="35"/>
        <v>-15.539570000000001</v>
      </c>
      <c r="S54" s="140">
        <v>-2.7030999999999974</v>
      </c>
      <c r="T54" s="137">
        <f t="shared" si="36"/>
        <v>-18.242669999999997</v>
      </c>
      <c r="U54" s="137">
        <v>7.1356999999999999</v>
      </c>
      <c r="V54" s="137">
        <f t="shared" si="37"/>
        <v>-11.106969999999997</v>
      </c>
      <c r="W54" s="137">
        <v>-2.0014900000000022</v>
      </c>
      <c r="X54" s="137">
        <f t="shared" si="38"/>
        <v>-13.108459999999999</v>
      </c>
      <c r="Y54" s="140">
        <v>3.0670400000000004</v>
      </c>
      <c r="Z54" s="136">
        <f>X54+Y54</f>
        <v>-10.041419999999999</v>
      </c>
      <c r="AA54" s="124"/>
      <c r="AB54" s="2"/>
      <c r="AE54" s="125"/>
    </row>
    <row r="55" spans="1:31">
      <c r="A55" s="5"/>
      <c r="B55" s="134" t="s">
        <v>61</v>
      </c>
      <c r="C55" s="136">
        <v>2400</v>
      </c>
      <c r="D55" s="136">
        <v>175</v>
      </c>
      <c r="E55" s="136">
        <v>0</v>
      </c>
      <c r="F55" s="136">
        <f t="shared" si="29"/>
        <v>175</v>
      </c>
      <c r="G55" s="136">
        <v>-175</v>
      </c>
      <c r="H55" s="136">
        <f t="shared" si="30"/>
        <v>0</v>
      </c>
      <c r="I55" s="136">
        <v>0</v>
      </c>
      <c r="J55" s="136">
        <f t="shared" si="31"/>
        <v>0</v>
      </c>
      <c r="K55" s="136">
        <v>0</v>
      </c>
      <c r="L55" s="136">
        <f t="shared" si="32"/>
        <v>0</v>
      </c>
      <c r="M55" s="136">
        <v>0</v>
      </c>
      <c r="N55" s="136">
        <f t="shared" si="33"/>
        <v>0</v>
      </c>
      <c r="O55" s="136">
        <v>0</v>
      </c>
      <c r="P55" s="137">
        <f t="shared" si="34"/>
        <v>0</v>
      </c>
      <c r="Q55" s="138">
        <v>0</v>
      </c>
      <c r="R55" s="139">
        <f t="shared" si="35"/>
        <v>0</v>
      </c>
      <c r="S55" s="140">
        <v>75</v>
      </c>
      <c r="T55" s="137">
        <f t="shared" si="36"/>
        <v>75</v>
      </c>
      <c r="U55" s="137">
        <v>125</v>
      </c>
      <c r="V55" s="137">
        <f t="shared" si="37"/>
        <v>200</v>
      </c>
      <c r="W55" s="137">
        <v>250</v>
      </c>
      <c r="X55" s="137">
        <f t="shared" si="38"/>
        <v>450</v>
      </c>
      <c r="Y55" s="140">
        <v>250</v>
      </c>
      <c r="Z55" s="136">
        <f t="shared" si="39"/>
        <v>700</v>
      </c>
      <c r="AA55" s="124"/>
      <c r="AB55" s="2"/>
      <c r="AE55" s="125"/>
    </row>
    <row r="56" spans="1:31" ht="10.5" thickBot="1">
      <c r="A56" s="5"/>
      <c r="B56" s="115" t="s">
        <v>62</v>
      </c>
      <c r="C56" s="182">
        <v>2447.6107700000011</v>
      </c>
      <c r="D56" s="182">
        <v>188.78629000000001</v>
      </c>
      <c r="E56" s="184">
        <v>91.372050000000002</v>
      </c>
      <c r="F56" s="184">
        <f t="shared" si="29"/>
        <v>280.15834000000001</v>
      </c>
      <c r="G56" s="184">
        <v>118.68878999999998</v>
      </c>
      <c r="H56" s="184">
        <f t="shared" si="30"/>
        <v>398.84712999999999</v>
      </c>
      <c r="I56" s="184">
        <v>102.02213</v>
      </c>
      <c r="J56" s="184">
        <f t="shared" si="31"/>
        <v>500.86926</v>
      </c>
      <c r="K56" s="136">
        <v>102.11107999999996</v>
      </c>
      <c r="L56" s="136">
        <f t="shared" si="32"/>
        <v>602.98033999999996</v>
      </c>
      <c r="M56" s="136">
        <v>83.192429999999945</v>
      </c>
      <c r="N56" s="136">
        <f t="shared" si="33"/>
        <v>686.1727699999999</v>
      </c>
      <c r="O56" s="136">
        <v>83.463900000000081</v>
      </c>
      <c r="P56" s="137">
        <f t="shared" si="34"/>
        <v>769.63666999999998</v>
      </c>
      <c r="Q56" s="138">
        <v>82.598890000000097</v>
      </c>
      <c r="R56" s="139">
        <f t="shared" si="35"/>
        <v>852.23556000000008</v>
      </c>
      <c r="S56" s="140">
        <v>82.487780000000043</v>
      </c>
      <c r="T56" s="137">
        <f t="shared" si="36"/>
        <v>934.72334000000012</v>
      </c>
      <c r="U56" s="137">
        <v>90.308389999999804</v>
      </c>
      <c r="V56" s="137">
        <f t="shared" si="37"/>
        <v>1025.0317299999999</v>
      </c>
      <c r="W56" s="137">
        <v>98.489320000000134</v>
      </c>
      <c r="X56" s="137">
        <f t="shared" si="38"/>
        <v>1123.5210500000001</v>
      </c>
      <c r="Y56" s="140">
        <v>106.97009000000003</v>
      </c>
      <c r="Z56" s="136">
        <f t="shared" si="39"/>
        <v>1230.4911400000001</v>
      </c>
      <c r="AA56" s="124"/>
      <c r="AB56" s="2"/>
      <c r="AE56" s="125"/>
    </row>
    <row r="57" spans="1:31" ht="11" thickBot="1">
      <c r="A57" s="5"/>
      <c r="B57" s="126" t="s">
        <v>63</v>
      </c>
      <c r="C57" s="178">
        <f t="shared" ref="C57" si="40">SUM(C51:C56)</f>
        <v>5040.0862700000016</v>
      </c>
      <c r="D57" s="178">
        <f t="shared" ref="D57:Z57" si="41">SUM(D51:D56)</f>
        <v>377.85410999999999</v>
      </c>
      <c r="E57" s="179">
        <f t="shared" si="41"/>
        <v>88.141829999999999</v>
      </c>
      <c r="F57" s="179">
        <f t="shared" si="41"/>
        <v>465.99594000000002</v>
      </c>
      <c r="G57" s="179">
        <f>SUM(G51:G56)</f>
        <v>-22.271350000000012</v>
      </c>
      <c r="H57" s="179">
        <f t="shared" si="41"/>
        <v>443.72458999999998</v>
      </c>
      <c r="I57" s="179">
        <f t="shared" si="41"/>
        <v>84.422336000000001</v>
      </c>
      <c r="J57" s="179">
        <f t="shared" si="41"/>
        <v>528.14692600000001</v>
      </c>
      <c r="K57" s="143">
        <f t="shared" si="41"/>
        <v>3405.122574</v>
      </c>
      <c r="L57" s="143">
        <f t="shared" si="41"/>
        <v>3933.2694999999999</v>
      </c>
      <c r="M57" s="143">
        <f t="shared" si="41"/>
        <v>-1148.4211399999999</v>
      </c>
      <c r="N57" s="143">
        <f t="shared" si="41"/>
        <v>2784.84836</v>
      </c>
      <c r="O57" s="143">
        <f t="shared" si="41"/>
        <v>99.317350000000502</v>
      </c>
      <c r="P57" s="143">
        <f t="shared" si="41"/>
        <v>2884.1657100000002</v>
      </c>
      <c r="Q57" s="180">
        <f t="shared" si="41"/>
        <v>67.29879000000011</v>
      </c>
      <c r="R57" s="145">
        <f t="shared" si="41"/>
        <v>2951.4645000000005</v>
      </c>
      <c r="S57" s="146">
        <f>SUM(S51:S56)</f>
        <v>163.80479000000003</v>
      </c>
      <c r="T57" s="143">
        <f>SUM(T51:T56)</f>
        <v>3115.2692900000002</v>
      </c>
      <c r="U57" s="143">
        <f t="shared" si="41"/>
        <v>139.5049299999996</v>
      </c>
      <c r="V57" s="143">
        <f t="shared" si="41"/>
        <v>3254.7742200000002</v>
      </c>
      <c r="W57" s="143">
        <f t="shared" si="41"/>
        <v>409.17209000000003</v>
      </c>
      <c r="X57" s="143">
        <f t="shared" si="41"/>
        <v>3663.9463100000003</v>
      </c>
      <c r="Y57" s="146">
        <f t="shared" si="41"/>
        <v>-1954.2775399999998</v>
      </c>
      <c r="Z57" s="143">
        <f t="shared" si="41"/>
        <v>1709.6687700000002</v>
      </c>
      <c r="AA57" s="124"/>
      <c r="AB57" s="2"/>
      <c r="AC57" s="2"/>
      <c r="AE57" s="125"/>
    </row>
    <row r="58" spans="1:31">
      <c r="A58" s="5"/>
      <c r="B58" s="115"/>
      <c r="C58" s="177"/>
      <c r="D58" s="177"/>
      <c r="E58" s="117"/>
      <c r="F58" s="117"/>
      <c r="G58" s="117"/>
      <c r="H58" s="117"/>
      <c r="I58" s="117"/>
      <c r="J58" s="117"/>
      <c r="K58" s="118"/>
      <c r="L58" s="118"/>
      <c r="M58" s="118"/>
      <c r="N58" s="118"/>
      <c r="O58" s="118"/>
      <c r="P58" s="119"/>
      <c r="Q58" s="120"/>
      <c r="R58" s="121"/>
      <c r="S58" s="122"/>
      <c r="T58" s="119"/>
      <c r="U58" s="119"/>
      <c r="V58" s="119"/>
      <c r="W58" s="119"/>
      <c r="X58" s="119"/>
      <c r="Y58" s="122"/>
      <c r="Z58" s="118"/>
      <c r="AA58" s="124"/>
      <c r="AB58" s="2"/>
      <c r="AE58" s="125"/>
    </row>
    <row r="59" spans="1:31" ht="10.5">
      <c r="A59" s="5"/>
      <c r="B59" s="185" t="s">
        <v>64</v>
      </c>
      <c r="C59" s="181"/>
      <c r="D59" s="181"/>
      <c r="E59" s="128"/>
      <c r="F59" s="128"/>
      <c r="G59" s="128"/>
      <c r="H59" s="128"/>
      <c r="I59" s="128"/>
      <c r="J59" s="128"/>
      <c r="K59" s="129"/>
      <c r="L59" s="129"/>
      <c r="M59" s="129"/>
      <c r="N59" s="129"/>
      <c r="O59" s="129"/>
      <c r="P59" s="130"/>
      <c r="Q59" s="131"/>
      <c r="R59" s="132"/>
      <c r="S59" s="133"/>
      <c r="T59" s="130"/>
      <c r="U59" s="130"/>
      <c r="V59" s="130"/>
      <c r="W59" s="130"/>
      <c r="X59" s="130"/>
      <c r="Y59" s="133"/>
      <c r="Z59" s="129"/>
      <c r="AA59" s="124"/>
      <c r="AB59" s="2"/>
      <c r="AE59" s="125"/>
    </row>
    <row r="60" spans="1:31" ht="15.5">
      <c r="A60" s="5"/>
      <c r="B60" s="134" t="s">
        <v>65</v>
      </c>
      <c r="C60" s="182">
        <v>278.36454999999899</v>
      </c>
      <c r="D60" s="136">
        <v>-147.11730999999995</v>
      </c>
      <c r="E60" s="136">
        <v>-90.438860000000005</v>
      </c>
      <c r="F60" s="136">
        <f>D60+E60</f>
        <v>-237.55616999999995</v>
      </c>
      <c r="G60" s="184">
        <v>777.99429999999961</v>
      </c>
      <c r="H60" s="184">
        <f>F60+G60</f>
        <v>540.43812999999966</v>
      </c>
      <c r="I60" s="184">
        <v>103.45199000000048</v>
      </c>
      <c r="J60" s="184">
        <f>H60+I60</f>
        <v>643.89012000000014</v>
      </c>
      <c r="K60" s="136">
        <v>65.498640000000137</v>
      </c>
      <c r="L60" s="136">
        <f>J60+K60</f>
        <v>709.38876000000027</v>
      </c>
      <c r="M60" s="136">
        <v>-22.884790000000748</v>
      </c>
      <c r="N60" s="136">
        <f>L60+M60</f>
        <v>686.50396999999953</v>
      </c>
      <c r="O60" s="136">
        <v>420.93328999999972</v>
      </c>
      <c r="P60" s="137">
        <f>N60+O60</f>
        <v>1107.4372599999992</v>
      </c>
      <c r="Q60" s="138">
        <v>137.76868000000036</v>
      </c>
      <c r="R60" s="139">
        <f>P60+Q60</f>
        <v>1245.2059399999996</v>
      </c>
      <c r="S60" s="140">
        <v>-246.2919600000007</v>
      </c>
      <c r="T60" s="137">
        <f>R60+S60</f>
        <v>998.9139799999989</v>
      </c>
      <c r="U60" s="137">
        <v>-93.262609999999313</v>
      </c>
      <c r="V60" s="137">
        <f>T60+U60</f>
        <v>905.65136999999959</v>
      </c>
      <c r="W60" s="137">
        <v>211.69180000000097</v>
      </c>
      <c r="X60" s="137">
        <f>V60+W60</f>
        <v>1117.3431700000006</v>
      </c>
      <c r="Y60" s="140">
        <v>441.16426999999794</v>
      </c>
      <c r="Z60" s="136">
        <f>X60+Y60</f>
        <v>1558.5074399999985</v>
      </c>
      <c r="AA60" s="124"/>
      <c r="AB60" s="2"/>
      <c r="AD60" s="186"/>
      <c r="AE60" s="125"/>
    </row>
    <row r="61" spans="1:31" ht="10.5" thickBot="1">
      <c r="A61" s="5"/>
      <c r="B61" s="115"/>
      <c r="C61" s="177"/>
      <c r="D61" s="177"/>
      <c r="E61" s="117"/>
      <c r="F61" s="117"/>
      <c r="G61" s="117"/>
      <c r="H61" s="117"/>
      <c r="I61" s="117"/>
      <c r="J61" s="117"/>
      <c r="K61" s="118"/>
      <c r="L61" s="118"/>
      <c r="M61" s="118"/>
      <c r="N61" s="118"/>
      <c r="O61" s="118"/>
      <c r="P61" s="119"/>
      <c r="Q61" s="120"/>
      <c r="R61" s="121"/>
      <c r="S61" s="122"/>
      <c r="T61" s="119"/>
      <c r="U61" s="119"/>
      <c r="V61" s="119"/>
      <c r="W61" s="119"/>
      <c r="X61" s="119"/>
      <c r="Y61" s="122"/>
      <c r="Z61" s="118"/>
      <c r="AA61" s="124"/>
      <c r="AB61" s="2"/>
      <c r="AE61" s="125"/>
    </row>
    <row r="62" spans="1:31" ht="11" thickBot="1">
      <c r="A62" s="5"/>
      <c r="B62" s="187" t="s">
        <v>66</v>
      </c>
      <c r="C62" s="188">
        <f t="shared" ref="C62:N62" si="42">C44-C48-C57+C60</f>
        <v>58099.848689999999</v>
      </c>
      <c r="D62" s="142">
        <f t="shared" si="42"/>
        <v>1426.65446</v>
      </c>
      <c r="E62" s="142">
        <f t="shared" si="42"/>
        <v>-525.87358000000199</v>
      </c>
      <c r="F62" s="142">
        <f t="shared" si="42"/>
        <v>900.78087999999809</v>
      </c>
      <c r="G62" s="142">
        <f>G44-G48-G57+G60</f>
        <v>-15264.28134</v>
      </c>
      <c r="H62" s="142">
        <f t="shared" ref="H62:M62" si="43">H44-H48-H57+H60</f>
        <v>-14363.500459999999</v>
      </c>
      <c r="I62" s="142">
        <f t="shared" si="43"/>
        <v>4239.7414240000053</v>
      </c>
      <c r="J62" s="142">
        <f>J44-J48-J57+J60</f>
        <v>-10123.759036000005</v>
      </c>
      <c r="K62" s="189">
        <f t="shared" si="43"/>
        <v>-1177.3962340000021</v>
      </c>
      <c r="L62" s="189">
        <f t="shared" si="43"/>
        <v>-11301.155270000007</v>
      </c>
      <c r="M62" s="189">
        <f t="shared" si="43"/>
        <v>7105.6188600000014</v>
      </c>
      <c r="N62" s="189">
        <f t="shared" si="42"/>
        <v>-4195.5364100000006</v>
      </c>
      <c r="O62" s="189">
        <f>O44-O48-O57+O60</f>
        <v>15951.165489999985</v>
      </c>
      <c r="P62" s="189">
        <f t="shared" ref="P62:Z62" si="44">P44-P48-P57+P60</f>
        <v>11755.629079999984</v>
      </c>
      <c r="Q62" s="190">
        <f t="shared" si="44"/>
        <v>10231.678110000003</v>
      </c>
      <c r="R62" s="191">
        <f t="shared" si="44"/>
        <v>21987.307189999985</v>
      </c>
      <c r="S62" s="192">
        <f t="shared" si="44"/>
        <v>5350.5814700000165</v>
      </c>
      <c r="T62" s="189">
        <f>T44-T48-T57+T60</f>
        <v>27337.888660000011</v>
      </c>
      <c r="U62" s="189">
        <f t="shared" si="44"/>
        <v>26683.044299999983</v>
      </c>
      <c r="V62" s="189">
        <f>V44-V48-V57+V60</f>
        <v>54020.932959999991</v>
      </c>
      <c r="W62" s="189">
        <f t="shared" si="44"/>
        <v>17827.11292</v>
      </c>
      <c r="X62" s="189">
        <f t="shared" si="44"/>
        <v>71848.045879999976</v>
      </c>
      <c r="Y62" s="189">
        <f>Y44-Y48-Y57+Y60</f>
        <v>-228.06673999999043</v>
      </c>
      <c r="Z62" s="189">
        <f t="shared" si="44"/>
        <v>71619.979139999996</v>
      </c>
      <c r="AA62" s="124"/>
      <c r="AB62" s="2"/>
      <c r="AD62" s="125"/>
      <c r="AE62" s="125"/>
    </row>
    <row r="63" spans="1:31">
      <c r="A63" s="5"/>
      <c r="B63" s="5"/>
      <c r="D63" s="193"/>
      <c r="E63" s="193"/>
      <c r="F63" s="193"/>
      <c r="G63" s="193"/>
      <c r="H63" s="3"/>
      <c r="AE63" s="125"/>
    </row>
    <row r="64" spans="1:31" ht="12.5">
      <c r="B64"/>
      <c r="D64" s="125"/>
      <c r="E64" s="125"/>
      <c r="F64" s="125"/>
      <c r="G64" s="125"/>
      <c r="H64" s="125"/>
      <c r="I64" s="125"/>
      <c r="J64" s="125"/>
      <c r="K64" s="194"/>
      <c r="L64" s="125"/>
      <c r="M64" s="125"/>
      <c r="N64" s="125"/>
      <c r="AE64" s="125"/>
    </row>
    <row r="65" spans="3:31">
      <c r="C65" s="19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AD65" s="196"/>
      <c r="AE65" s="125"/>
    </row>
    <row r="66" spans="3:31">
      <c r="D66" s="125"/>
      <c r="E66" s="125"/>
      <c r="F66" s="125"/>
      <c r="G66" s="125"/>
      <c r="H66" s="195"/>
      <c r="I66" s="125"/>
      <c r="J66" s="125"/>
      <c r="K66" s="125"/>
      <c r="L66" s="125"/>
      <c r="M66" s="125"/>
      <c r="N66" s="125"/>
      <c r="W66" s="3"/>
      <c r="Y66" s="197"/>
      <c r="Z66" s="125"/>
      <c r="AE66" s="125"/>
    </row>
    <row r="67" spans="3:31">
      <c r="H67" s="198"/>
      <c r="I67" s="199"/>
      <c r="AE67" s="125"/>
    </row>
    <row r="68" spans="3:31">
      <c r="C68" s="195"/>
      <c r="D68" s="195"/>
      <c r="E68" s="195"/>
      <c r="F68" s="195"/>
      <c r="G68" s="195"/>
      <c r="H68" s="198"/>
      <c r="I68" s="195"/>
      <c r="J68" s="195"/>
      <c r="K68" s="195"/>
      <c r="L68" s="195"/>
      <c r="M68" s="195"/>
      <c r="N68" s="195"/>
      <c r="AE68" s="125"/>
    </row>
    <row r="69" spans="3:31">
      <c r="C69" s="195"/>
      <c r="D69" s="195"/>
      <c r="E69" s="195"/>
      <c r="F69" s="195"/>
      <c r="G69" s="195"/>
      <c r="H69" s="198"/>
      <c r="I69" s="195"/>
      <c r="J69" s="195"/>
      <c r="K69" s="195"/>
      <c r="L69" s="195"/>
      <c r="M69" s="195"/>
      <c r="N69" s="200"/>
    </row>
    <row r="70" spans="3:31">
      <c r="C70" s="195"/>
      <c r="D70" s="195"/>
      <c r="E70" s="195"/>
      <c r="F70" s="195"/>
      <c r="G70" s="195"/>
      <c r="H70" s="195"/>
      <c r="I70" s="195"/>
      <c r="J70" s="195"/>
      <c r="K70" s="195"/>
      <c r="L70" s="195"/>
      <c r="M70" s="195"/>
      <c r="N70" s="200"/>
    </row>
    <row r="71" spans="3:31" ht="10.5">
      <c r="C71" s="195"/>
      <c r="D71" s="195"/>
      <c r="E71" s="195"/>
      <c r="F71" s="195"/>
      <c r="G71" s="195"/>
      <c r="H71" s="195"/>
      <c r="I71" s="195"/>
      <c r="J71" s="201"/>
      <c r="K71" s="195"/>
      <c r="L71" s="195"/>
      <c r="M71" s="195"/>
      <c r="N71" s="200"/>
      <c r="Z71" s="125"/>
    </row>
    <row r="72" spans="3:31">
      <c r="C72" s="195"/>
      <c r="D72" s="195"/>
      <c r="E72" s="195"/>
      <c r="F72" s="195"/>
      <c r="G72" s="195"/>
      <c r="H72" s="195"/>
      <c r="I72" s="195"/>
      <c r="J72" s="195"/>
      <c r="K72" s="195"/>
      <c r="L72" s="195"/>
      <c r="M72" s="195"/>
      <c r="N72" s="200"/>
      <c r="V72" s="2"/>
    </row>
    <row r="73" spans="3:31">
      <c r="N73" s="200"/>
    </row>
    <row r="74" spans="3:31">
      <c r="N74" s="200"/>
    </row>
    <row r="75" spans="3:31">
      <c r="N75" s="200"/>
    </row>
  </sheetData>
  <mergeCells count="1">
    <mergeCell ref="D7:Z7"/>
  </mergeCells>
  <printOptions horizontalCentered="1"/>
  <pageMargins left="0.31496062992125984" right="0.31496062992125984" top="0.74803149606299213" bottom="0.74803149606299213" header="0.31496062992125984" footer="0.31496062992125984"/>
  <pageSetup scale="5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24F57-48EE-4F58-8C23-7C6FEB3FC67F}">
  <sheetPr>
    <tabColor rgb="FF002060"/>
  </sheetPr>
  <dimension ref="B3:V81"/>
  <sheetViews>
    <sheetView showGridLines="0" topLeftCell="C1" zoomScale="55" zoomScaleNormal="55" workbookViewId="0">
      <pane xSplit="2" ySplit="4" topLeftCell="E5" activePane="bottomRight" state="frozen"/>
      <selection activeCell="C1" sqref="C1"/>
      <selection pane="topRight" activeCell="E1" sqref="E1"/>
      <selection pane="bottomLeft" activeCell="C5" sqref="C5"/>
      <selection pane="bottomRight" activeCell="D5" sqref="D5"/>
    </sheetView>
  </sheetViews>
  <sheetFormatPr baseColWidth="10" defaultColWidth="14" defaultRowHeight="21.75" customHeight="1"/>
  <cols>
    <col min="1" max="1" width="5.453125" customWidth="1"/>
    <col min="2" max="2" width="14.81640625" customWidth="1"/>
    <col min="3" max="3" width="9.81640625" customWidth="1"/>
    <col min="4" max="4" width="34.1796875" bestFit="1" customWidth="1"/>
    <col min="5" max="13" width="14.7265625" customWidth="1"/>
    <col min="14" max="14" width="15.54296875" bestFit="1" customWidth="1"/>
    <col min="15" max="15" width="17.453125" bestFit="1" customWidth="1"/>
    <col min="16" max="16" width="17.26953125" bestFit="1" customWidth="1"/>
    <col min="17" max="17" width="20.54296875" bestFit="1" customWidth="1"/>
  </cols>
  <sheetData>
    <row r="3" spans="2:22" ht="21.75" customHeight="1">
      <c r="B3" s="202" t="s">
        <v>67</v>
      </c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</row>
    <row r="4" spans="2:22" ht="23.25" customHeight="1">
      <c r="B4" s="203" t="s">
        <v>68</v>
      </c>
      <c r="C4" s="203" t="s">
        <v>69</v>
      </c>
      <c r="D4" t="s">
        <v>70</v>
      </c>
      <c r="E4" s="204" t="s">
        <v>71</v>
      </c>
      <c r="F4" s="204" t="s">
        <v>3</v>
      </c>
      <c r="G4" s="204" t="s">
        <v>5</v>
      </c>
      <c r="H4" s="204" t="s">
        <v>7</v>
      </c>
      <c r="I4" s="204" t="s">
        <v>9</v>
      </c>
      <c r="J4" s="204" t="s">
        <v>11</v>
      </c>
      <c r="K4" s="204" t="s">
        <v>13</v>
      </c>
      <c r="L4" s="204" t="s">
        <v>15</v>
      </c>
      <c r="M4" s="204" t="s">
        <v>17</v>
      </c>
      <c r="N4" s="204" t="s">
        <v>19</v>
      </c>
      <c r="O4" s="204" t="s">
        <v>21</v>
      </c>
      <c r="P4" s="204" t="s">
        <v>23</v>
      </c>
      <c r="Q4" s="205" t="s">
        <v>72</v>
      </c>
    </row>
    <row r="5" spans="2:22" s="208" customFormat="1" ht="21.75" customHeight="1">
      <c r="B5" s="206" t="s">
        <v>73</v>
      </c>
      <c r="C5" s="207">
        <v>52501</v>
      </c>
      <c r="D5" s="208" t="s">
        <v>74</v>
      </c>
      <c r="E5" s="209">
        <v>440649.85000000003</v>
      </c>
      <c r="F5" s="209">
        <v>452153.84</v>
      </c>
      <c r="G5" s="209">
        <v>435703.53999999992</v>
      </c>
      <c r="H5" s="209">
        <v>426899.87999999989</v>
      </c>
      <c r="I5" s="209">
        <v>453796.62000000058</v>
      </c>
      <c r="J5" s="209">
        <v>471726.54000000004</v>
      </c>
      <c r="K5" s="209">
        <v>102865.13999999966</v>
      </c>
      <c r="L5" s="209">
        <v>416879.51000000024</v>
      </c>
      <c r="M5" s="209">
        <v>407218.96</v>
      </c>
      <c r="N5" s="209">
        <v>410331.08</v>
      </c>
      <c r="O5" s="209">
        <v>416157.1</v>
      </c>
      <c r="P5" s="209">
        <v>423520.08</v>
      </c>
      <c r="Q5" s="209">
        <f>SUM(Tabla132[[#This Row],[January]:[December]])</f>
        <v>4857902.1400000006</v>
      </c>
    </row>
    <row r="6" spans="2:22" s="208" customFormat="1" ht="21.75" customHeight="1">
      <c r="B6" s="210"/>
      <c r="C6" s="211">
        <v>52502</v>
      </c>
      <c r="D6" s="208" t="s">
        <v>75</v>
      </c>
      <c r="E6" s="209">
        <v>825229</v>
      </c>
      <c r="F6" s="209">
        <v>748270.59</v>
      </c>
      <c r="G6" s="209">
        <v>880148.16000000015</v>
      </c>
      <c r="H6" s="209">
        <v>891462.58999999985</v>
      </c>
      <c r="I6" s="209">
        <v>1011972.0500000007</v>
      </c>
      <c r="J6" s="209">
        <v>1352765.8199999994</v>
      </c>
      <c r="K6" s="209">
        <v>1391057.96</v>
      </c>
      <c r="L6" s="209">
        <v>1431160.7899999991</v>
      </c>
      <c r="M6" s="209">
        <v>1407827.79</v>
      </c>
      <c r="N6" s="209">
        <v>996264.3</v>
      </c>
      <c r="O6" s="209">
        <v>1378468.88</v>
      </c>
      <c r="P6" s="209">
        <v>1449689.92</v>
      </c>
      <c r="Q6" s="209">
        <f>SUM(Tabla132[[#This Row],[January]:[December]])</f>
        <v>13764317.85</v>
      </c>
    </row>
    <row r="7" spans="2:22" s="208" customFormat="1" ht="21.75" customHeight="1">
      <c r="B7" s="210"/>
      <c r="C7" s="211">
        <v>52548</v>
      </c>
      <c r="D7" s="208" t="s">
        <v>76</v>
      </c>
      <c r="E7" s="209">
        <v>81486.549999999988</v>
      </c>
      <c r="F7" s="209">
        <v>85617.39</v>
      </c>
      <c r="G7" s="209">
        <v>71085.949999999983</v>
      </c>
      <c r="H7" s="209">
        <v>71409.800000000017</v>
      </c>
      <c r="I7" s="209">
        <v>71791.149999999994</v>
      </c>
      <c r="J7" s="209">
        <v>93838.700000000012</v>
      </c>
      <c r="K7" s="209">
        <v>100463.18</v>
      </c>
      <c r="L7" s="209">
        <v>119859.31000000006</v>
      </c>
      <c r="M7" s="209">
        <v>124925.73</v>
      </c>
      <c r="N7" s="209">
        <v>126946.8</v>
      </c>
      <c r="O7" s="209">
        <v>142184.60999999999</v>
      </c>
      <c r="P7" s="209">
        <v>131408.64000000001</v>
      </c>
      <c r="Q7" s="209">
        <f>SUM(Tabla132[[#This Row],[January]:[December]])</f>
        <v>1221017.81</v>
      </c>
      <c r="T7" s="212"/>
    </row>
    <row r="8" spans="2:22" s="208" customFormat="1" ht="21.75" customHeight="1">
      <c r="B8" s="210"/>
      <c r="C8" s="211">
        <v>52551</v>
      </c>
      <c r="D8" s="208" t="s">
        <v>77</v>
      </c>
      <c r="E8" s="209">
        <v>20139.07</v>
      </c>
      <c r="F8" s="209">
        <v>20151.080000000002</v>
      </c>
      <c r="G8" s="209">
        <v>364522.12999999995</v>
      </c>
      <c r="H8" s="209">
        <v>366325.91</v>
      </c>
      <c r="I8" s="213">
        <v>11287.619999999995</v>
      </c>
      <c r="J8" s="209">
        <v>13811.20000000007</v>
      </c>
      <c r="K8" s="209">
        <v>16722.939999999944</v>
      </c>
      <c r="L8" s="209">
        <v>18639.369999999995</v>
      </c>
      <c r="M8" s="209">
        <v>18067.73</v>
      </c>
      <c r="N8" s="209">
        <v>15747.88</v>
      </c>
      <c r="O8" s="209">
        <v>16739.55</v>
      </c>
      <c r="P8" s="209">
        <v>16423.240000000002</v>
      </c>
      <c r="Q8" s="209">
        <f>SUM(Tabla132[[#This Row],[January]:[December]])</f>
        <v>898577.72</v>
      </c>
      <c r="V8" s="209"/>
    </row>
    <row r="9" spans="2:22" s="208" customFormat="1" ht="21.75" customHeight="1">
      <c r="B9" s="210"/>
      <c r="C9" s="211">
        <v>52552</v>
      </c>
      <c r="D9" s="208" t="s">
        <v>78</v>
      </c>
      <c r="E9" s="209">
        <v>71068.100000000006</v>
      </c>
      <c r="F9" s="209">
        <v>82974.039999999994</v>
      </c>
      <c r="G9" s="209">
        <v>77845.139999999985</v>
      </c>
      <c r="H9" s="209">
        <v>78711.449999999983</v>
      </c>
      <c r="I9" s="209">
        <v>78647.570000000007</v>
      </c>
      <c r="J9" s="209">
        <v>76769.460000000021</v>
      </c>
      <c r="K9" s="209">
        <v>88119.530000000028</v>
      </c>
      <c r="L9" s="209">
        <v>90077.679999999935</v>
      </c>
      <c r="M9" s="209">
        <v>91159.360000000001</v>
      </c>
      <c r="N9" s="209">
        <v>92142.25</v>
      </c>
      <c r="O9" s="209">
        <v>96547.97</v>
      </c>
      <c r="P9" s="209">
        <v>100921.23</v>
      </c>
      <c r="Q9" s="209">
        <f>SUM(Tabla132[[#This Row],[January]:[December]])</f>
        <v>1024983.7799999999</v>
      </c>
      <c r="V9" s="209"/>
    </row>
    <row r="10" spans="2:22" s="208" customFormat="1" ht="21.75" customHeight="1">
      <c r="B10" s="210"/>
      <c r="C10" s="211">
        <v>52553</v>
      </c>
      <c r="D10" s="208" t="s">
        <v>79</v>
      </c>
      <c r="E10" s="209">
        <v>0</v>
      </c>
      <c r="F10" s="209">
        <v>0</v>
      </c>
      <c r="G10" s="209">
        <v>0</v>
      </c>
      <c r="H10" s="209">
        <v>10224.61</v>
      </c>
      <c r="I10" s="209">
        <v>0</v>
      </c>
      <c r="J10" s="209">
        <v>0</v>
      </c>
      <c r="K10" s="209">
        <v>0</v>
      </c>
      <c r="L10" s="209">
        <v>0</v>
      </c>
      <c r="M10" s="209">
        <v>16590.439999999999</v>
      </c>
      <c r="N10" s="209">
        <v>0</v>
      </c>
      <c r="O10" s="209">
        <v>0</v>
      </c>
      <c r="P10" s="209">
        <v>0</v>
      </c>
      <c r="Q10" s="209">
        <f>SUM(Tabla132[[#This Row],[January]:[December]])</f>
        <v>26815.05</v>
      </c>
    </row>
    <row r="11" spans="2:22" s="208" customFormat="1" ht="21.75" customHeight="1">
      <c r="B11" s="214"/>
      <c r="C11" s="215">
        <v>52554</v>
      </c>
      <c r="D11" s="216" t="s">
        <v>80</v>
      </c>
      <c r="E11" s="217">
        <v>0</v>
      </c>
      <c r="F11" s="217">
        <v>23500</v>
      </c>
      <c r="G11" s="217">
        <v>0</v>
      </c>
      <c r="H11" s="217">
        <v>0</v>
      </c>
      <c r="I11" s="217">
        <v>0</v>
      </c>
      <c r="J11" s="217">
        <v>5960.6100000000006</v>
      </c>
      <c r="K11" s="217">
        <v>0</v>
      </c>
      <c r="L11" s="217">
        <v>0</v>
      </c>
      <c r="M11" s="217">
        <v>18632.830000000002</v>
      </c>
      <c r="N11" s="217">
        <v>0</v>
      </c>
      <c r="O11" s="217">
        <v>0</v>
      </c>
      <c r="P11" s="217">
        <v>0</v>
      </c>
      <c r="Q11" s="217">
        <f>SUM(Tabla132[[#This Row],[January]:[December]])</f>
        <v>48093.440000000002</v>
      </c>
    </row>
    <row r="12" spans="2:22" s="208" customFormat="1" ht="21.75" customHeight="1">
      <c r="B12" s="218" t="s">
        <v>81</v>
      </c>
      <c r="C12" s="219">
        <v>52504</v>
      </c>
      <c r="D12" s="220" t="s">
        <v>82</v>
      </c>
      <c r="E12" s="221">
        <v>2500</v>
      </c>
      <c r="F12" s="213">
        <v>147579.70000000001</v>
      </c>
      <c r="G12" s="221">
        <v>26045</v>
      </c>
      <c r="H12" s="221">
        <v>60459.349999999977</v>
      </c>
      <c r="I12" s="221">
        <v>67378.25</v>
      </c>
      <c r="J12" s="221">
        <v>24730.239999999991</v>
      </c>
      <c r="K12" s="221">
        <v>38810</v>
      </c>
      <c r="L12" s="221">
        <v>73578.330000000016</v>
      </c>
      <c r="M12" s="221">
        <v>26416.18</v>
      </c>
      <c r="N12" s="221">
        <v>199700.19</v>
      </c>
      <c r="O12" s="221">
        <v>10000</v>
      </c>
      <c r="P12" s="221">
        <v>46565.15</v>
      </c>
      <c r="Q12" s="209">
        <f>SUM(Tabla132[[#This Row],[January]:[December]])</f>
        <v>723762.39</v>
      </c>
    </row>
    <row r="13" spans="2:22" ht="24.75" customHeight="1">
      <c r="B13" s="222"/>
      <c r="C13" s="223">
        <v>52603</v>
      </c>
      <c r="D13" t="s">
        <v>83</v>
      </c>
      <c r="E13" s="224">
        <v>150</v>
      </c>
      <c r="F13" s="224">
        <v>0</v>
      </c>
      <c r="G13" s="224">
        <v>630.04999999999995</v>
      </c>
      <c r="H13" s="224">
        <v>0</v>
      </c>
      <c r="I13" s="224">
        <v>187.5</v>
      </c>
      <c r="J13" s="224">
        <v>155</v>
      </c>
      <c r="K13" s="224">
        <v>0</v>
      </c>
      <c r="L13" s="224">
        <v>150</v>
      </c>
      <c r="M13" s="224">
        <v>0</v>
      </c>
      <c r="N13" s="224">
        <v>0</v>
      </c>
      <c r="O13" s="224">
        <v>0</v>
      </c>
      <c r="P13" s="224">
        <v>0</v>
      </c>
      <c r="Q13" s="224">
        <f>SUM(Tabla132[[#This Row],[January]:[December]])</f>
        <v>1272.55</v>
      </c>
    </row>
    <row r="14" spans="2:22" s="208" customFormat="1" ht="21.75" customHeight="1">
      <c r="B14" s="222"/>
      <c r="C14" s="211">
        <v>52605</v>
      </c>
      <c r="D14" s="208" t="s">
        <v>84</v>
      </c>
      <c r="E14" s="209">
        <v>83524.349999999991</v>
      </c>
      <c r="F14" s="209">
        <v>163938.51</v>
      </c>
      <c r="G14" s="209">
        <v>285580.31000000006</v>
      </c>
      <c r="H14" s="209">
        <v>209901.15999999992</v>
      </c>
      <c r="I14" s="209">
        <v>360596.94000000006</v>
      </c>
      <c r="J14" s="209">
        <v>485764.58999999985</v>
      </c>
      <c r="K14" s="209">
        <v>204336.63000000012</v>
      </c>
      <c r="L14" s="209">
        <v>215017.29000000004</v>
      </c>
      <c r="M14" s="209">
        <v>263396.98</v>
      </c>
      <c r="N14" s="209">
        <v>137470.46</v>
      </c>
      <c r="O14" s="209">
        <v>144237.48000000001</v>
      </c>
      <c r="P14" s="209">
        <v>211304.41999999998</v>
      </c>
      <c r="Q14" s="209">
        <f>SUM(Tabla132[[#This Row],[January]:[December]])</f>
        <v>2765069.1199999996</v>
      </c>
    </row>
    <row r="15" spans="2:22" s="208" customFormat="1" ht="21.75" customHeight="1">
      <c r="B15" s="222"/>
      <c r="C15" s="211">
        <v>52662</v>
      </c>
      <c r="D15" s="208" t="s">
        <v>85</v>
      </c>
      <c r="E15" s="209">
        <v>82204.36</v>
      </c>
      <c r="F15" s="209">
        <v>94243.12</v>
      </c>
      <c r="G15" s="209">
        <v>77668.950000000012</v>
      </c>
      <c r="H15" s="209">
        <v>36978.390000000014</v>
      </c>
      <c r="I15" s="209">
        <v>47276.710000000021</v>
      </c>
      <c r="J15" s="209">
        <v>126116.5</v>
      </c>
      <c r="K15" s="209">
        <v>92925.699999999953</v>
      </c>
      <c r="L15" s="209">
        <v>151040.5</v>
      </c>
      <c r="M15" s="209">
        <v>148762</v>
      </c>
      <c r="N15" s="209">
        <v>133878</v>
      </c>
      <c r="O15" s="209">
        <v>77775.5</v>
      </c>
      <c r="P15" s="209">
        <v>92190.96</v>
      </c>
      <c r="Q15" s="209">
        <f>SUM(Tabla132[[#This Row],[January]:[December]])</f>
        <v>1161060.69</v>
      </c>
    </row>
    <row r="16" spans="2:22" ht="21.75" customHeight="1">
      <c r="B16" s="222"/>
      <c r="C16" s="223">
        <v>53505</v>
      </c>
      <c r="D16" t="s">
        <v>86</v>
      </c>
      <c r="E16" s="224">
        <v>20435.990000000002</v>
      </c>
      <c r="F16" s="224">
        <v>16246.020000000008</v>
      </c>
      <c r="G16" s="224">
        <v>120912.44999999998</v>
      </c>
      <c r="H16" s="224">
        <v>92147.920000000013</v>
      </c>
      <c r="I16" s="224">
        <v>66473.260000000009</v>
      </c>
      <c r="J16" s="224">
        <v>93197.710000000021</v>
      </c>
      <c r="K16" s="224">
        <v>24709.679999999993</v>
      </c>
      <c r="L16" s="224">
        <v>81263.330000000016</v>
      </c>
      <c r="M16" s="224">
        <v>48265.54</v>
      </c>
      <c r="N16" s="224">
        <v>35576.839999999997</v>
      </c>
      <c r="O16" s="224">
        <v>20680.88</v>
      </c>
      <c r="P16" s="224">
        <v>16844.13</v>
      </c>
      <c r="Q16" s="224">
        <f>SUM(Tabla132[[#This Row],[January]:[December]])</f>
        <v>636753.75</v>
      </c>
    </row>
    <row r="17" spans="2:21" ht="21.75" customHeight="1">
      <c r="B17" s="225"/>
      <c r="C17" s="226">
        <v>52610</v>
      </c>
      <c r="D17" s="227" t="s">
        <v>87</v>
      </c>
      <c r="E17" s="228">
        <v>0</v>
      </c>
      <c r="F17" s="228">
        <v>0</v>
      </c>
      <c r="G17" s="228">
        <v>0</v>
      </c>
      <c r="H17" s="228">
        <v>0</v>
      </c>
      <c r="I17" s="228">
        <v>0</v>
      </c>
      <c r="J17" s="228">
        <v>0</v>
      </c>
      <c r="K17" s="228">
        <v>27585</v>
      </c>
      <c r="L17" s="228">
        <v>0</v>
      </c>
      <c r="M17" s="228">
        <v>0</v>
      </c>
      <c r="N17" s="228">
        <v>0</v>
      </c>
      <c r="O17" s="228">
        <v>0</v>
      </c>
      <c r="P17" s="228"/>
      <c r="Q17" s="228">
        <f>SUM(Tabla132[[#This Row],[January]:[December]])</f>
        <v>27585</v>
      </c>
      <c r="S17" s="229"/>
      <c r="T17" s="229"/>
      <c r="U17" s="229"/>
    </row>
    <row r="18" spans="2:21" ht="21.75" customHeight="1">
      <c r="B18" s="230" t="s">
        <v>88</v>
      </c>
      <c r="C18" s="231">
        <v>52607</v>
      </c>
      <c r="D18" s="232" t="s">
        <v>89</v>
      </c>
      <c r="E18" s="233">
        <v>3.4</v>
      </c>
      <c r="F18" s="233">
        <v>7.0000000000000007E-2</v>
      </c>
      <c r="G18" s="233">
        <v>0.10000000000000053</v>
      </c>
      <c r="H18" s="233">
        <v>8.9999999999999858E-2</v>
      </c>
      <c r="I18" s="233">
        <v>6.999999999999984E-2</v>
      </c>
      <c r="J18" s="234">
        <v>5.0000000000000266E-2</v>
      </c>
      <c r="K18" s="234">
        <v>6.0000000000000053E-2</v>
      </c>
      <c r="L18" s="234">
        <v>31.8</v>
      </c>
      <c r="M18" s="234">
        <v>0.03</v>
      </c>
      <c r="N18" s="234">
        <v>0.05</v>
      </c>
      <c r="O18" s="234">
        <v>0.03</v>
      </c>
      <c r="P18" s="234">
        <v>983.93</v>
      </c>
      <c r="Q18" s="224">
        <f>SUM(Tabla132[[#This Row],[January]:[December]])</f>
        <v>1019.68</v>
      </c>
    </row>
    <row r="19" spans="2:21" ht="21.75" customHeight="1">
      <c r="B19" s="235"/>
      <c r="C19" s="223">
        <v>52615</v>
      </c>
      <c r="D19" t="s">
        <v>90</v>
      </c>
      <c r="E19" s="236">
        <v>8315</v>
      </c>
      <c r="F19" s="236">
        <v>7250</v>
      </c>
      <c r="G19" s="236">
        <v>39203</v>
      </c>
      <c r="H19" s="236">
        <v>24110</v>
      </c>
      <c r="I19" s="236">
        <v>6505</v>
      </c>
      <c r="J19" s="224">
        <v>22115</v>
      </c>
      <c r="K19" s="224">
        <v>17075</v>
      </c>
      <c r="L19" s="224">
        <v>17445</v>
      </c>
      <c r="M19" s="224">
        <v>22880</v>
      </c>
      <c r="N19" s="224">
        <v>39448.5</v>
      </c>
      <c r="O19" s="224">
        <v>57155</v>
      </c>
      <c r="P19" s="224">
        <v>22872</v>
      </c>
      <c r="Q19" s="224">
        <f>SUM(Tabla132[[#This Row],[January]:[December]])</f>
        <v>284373.5</v>
      </c>
    </row>
    <row r="20" spans="2:21" ht="21.75" customHeight="1">
      <c r="B20" s="235"/>
      <c r="C20" s="223">
        <v>52663</v>
      </c>
      <c r="D20" t="s">
        <v>91</v>
      </c>
      <c r="E20" s="236">
        <v>0</v>
      </c>
      <c r="F20" s="236">
        <v>0</v>
      </c>
      <c r="G20" s="236">
        <v>0</v>
      </c>
      <c r="H20" s="236">
        <v>0</v>
      </c>
      <c r="I20" s="236">
        <v>0</v>
      </c>
      <c r="J20" s="224">
        <v>0</v>
      </c>
      <c r="K20" s="224">
        <v>0</v>
      </c>
      <c r="L20" s="224">
        <v>0</v>
      </c>
      <c r="M20" s="224">
        <v>0</v>
      </c>
      <c r="N20" s="224">
        <v>0</v>
      </c>
      <c r="O20" s="224">
        <v>0</v>
      </c>
      <c r="P20" s="224">
        <v>0</v>
      </c>
      <c r="Q20" s="224">
        <f>SUM(Tabla132[[#This Row],[January]:[December]])</f>
        <v>0</v>
      </c>
    </row>
    <row r="21" spans="2:21" ht="21.75" customHeight="1">
      <c r="B21" s="235"/>
      <c r="C21" s="223">
        <v>52668</v>
      </c>
      <c r="D21" t="s">
        <v>92</v>
      </c>
      <c r="E21" s="236">
        <v>0</v>
      </c>
      <c r="F21" s="236">
        <v>-1185</v>
      </c>
      <c r="G21" s="236">
        <v>-485</v>
      </c>
      <c r="H21" s="236">
        <v>-2495</v>
      </c>
      <c r="I21" s="236">
        <v>-1400</v>
      </c>
      <c r="J21" s="236">
        <v>-575</v>
      </c>
      <c r="K21" s="236">
        <v>-1445</v>
      </c>
      <c r="L21" s="224">
        <v>-1094.8899999999994</v>
      </c>
      <c r="M21" s="224">
        <v>-269.64999999999998</v>
      </c>
      <c r="N21" s="224">
        <v>-1320</v>
      </c>
      <c r="O21" s="224">
        <v>-790</v>
      </c>
      <c r="P21" s="224">
        <v>-1095</v>
      </c>
      <c r="Q21" s="236">
        <f>SUM(Tabla132[[#This Row],[January]:[December]])</f>
        <v>-12154.539999999999</v>
      </c>
    </row>
    <row r="22" spans="2:21" ht="21.75" customHeight="1">
      <c r="B22" s="235"/>
      <c r="C22" s="223">
        <v>52811</v>
      </c>
      <c r="D22" t="s">
        <v>93</v>
      </c>
      <c r="E22" s="236">
        <v>-2881.62</v>
      </c>
      <c r="F22" s="236">
        <v>-16531.22</v>
      </c>
      <c r="G22" s="236">
        <v>-30422.77</v>
      </c>
      <c r="H22" s="236">
        <v>-39950.929999999993</v>
      </c>
      <c r="I22" s="236">
        <v>-30611.310000000012</v>
      </c>
      <c r="J22" s="236">
        <v>-45098.630000000005</v>
      </c>
      <c r="K22" s="236">
        <v>-33935.359999999986</v>
      </c>
      <c r="L22" s="224">
        <v>-38629.489999999991</v>
      </c>
      <c r="M22" s="224">
        <v>-35112.22</v>
      </c>
      <c r="N22" s="224">
        <v>-30753.97</v>
      </c>
      <c r="O22" s="224">
        <v>-34313.15</v>
      </c>
      <c r="P22" s="224">
        <v>-59054.46</v>
      </c>
      <c r="Q22" s="236">
        <f>SUM(Tabla132[[#This Row],[January]:[December]])</f>
        <v>-397295.13000000006</v>
      </c>
    </row>
    <row r="23" spans="2:21" ht="21.75" customHeight="1">
      <c r="B23" s="235"/>
      <c r="C23" s="223">
        <v>52812</v>
      </c>
      <c r="D23" t="s">
        <v>94</v>
      </c>
      <c r="E23" s="236">
        <v>7368.2400000000007</v>
      </c>
      <c r="F23" s="236">
        <v>16332.19</v>
      </c>
      <c r="G23" s="236">
        <v>29104.79</v>
      </c>
      <c r="H23" s="236">
        <v>37120.92</v>
      </c>
      <c r="I23" s="236">
        <v>30143.349999999991</v>
      </c>
      <c r="J23" s="224">
        <v>44332.950000000012</v>
      </c>
      <c r="K23" s="224">
        <v>27638.330000000016</v>
      </c>
      <c r="L23" s="224">
        <v>38332.639999999985</v>
      </c>
      <c r="M23" s="224">
        <v>27989.07</v>
      </c>
      <c r="N23" s="224">
        <v>26030.91</v>
      </c>
      <c r="O23" s="224">
        <v>27658.39</v>
      </c>
      <c r="P23" s="224">
        <v>42865.01</v>
      </c>
      <c r="Q23" s="224">
        <f>SUM(Tabla132[[#This Row],[January]:[December]])</f>
        <v>354916.79000000004</v>
      </c>
    </row>
    <row r="24" spans="2:21" ht="21.75" customHeight="1">
      <c r="B24" s="237"/>
      <c r="C24" s="226">
        <v>52320</v>
      </c>
      <c r="D24" t="s">
        <v>95</v>
      </c>
      <c r="E24" s="228">
        <v>0</v>
      </c>
      <c r="F24" s="228">
        <v>0</v>
      </c>
      <c r="G24" s="228">
        <v>0</v>
      </c>
      <c r="H24" s="228">
        <v>0</v>
      </c>
      <c r="I24" s="228">
        <v>0</v>
      </c>
      <c r="J24" s="228">
        <v>0</v>
      </c>
      <c r="K24" s="228">
        <v>0</v>
      </c>
      <c r="L24" s="228">
        <v>0</v>
      </c>
      <c r="M24" s="228">
        <v>0</v>
      </c>
      <c r="N24" s="228">
        <v>0</v>
      </c>
      <c r="O24" s="228">
        <v>0</v>
      </c>
      <c r="P24" s="228"/>
      <c r="Q24" s="228">
        <f>SUM(Tabla132[[#This Row],[January]:[December]])</f>
        <v>0</v>
      </c>
    </row>
    <row r="25" spans="2:21" ht="21.75" customHeight="1">
      <c r="B25" s="238" t="s">
        <v>96</v>
      </c>
      <c r="C25" s="239">
        <v>52521</v>
      </c>
      <c r="D25" s="240" t="s">
        <v>97</v>
      </c>
      <c r="E25" s="241">
        <v>0</v>
      </c>
      <c r="F25" s="241">
        <v>0</v>
      </c>
      <c r="G25" s="241">
        <v>1547290.24</v>
      </c>
      <c r="H25" s="241">
        <v>313027.12000000011</v>
      </c>
      <c r="I25" s="241">
        <v>0</v>
      </c>
      <c r="J25" s="241">
        <v>0</v>
      </c>
      <c r="K25" s="241">
        <v>0</v>
      </c>
      <c r="L25" s="241">
        <v>0</v>
      </c>
      <c r="M25" s="241">
        <v>0</v>
      </c>
      <c r="N25" s="241">
        <v>0</v>
      </c>
      <c r="O25" s="241">
        <v>0</v>
      </c>
      <c r="P25" s="241">
        <v>0</v>
      </c>
      <c r="Q25" s="241">
        <f>SUM(Tabla132[[#This Row],[January]:[December]])</f>
        <v>1860317.36</v>
      </c>
    </row>
    <row r="26" spans="2:21" s="208" customFormat="1" ht="21.75" customHeight="1">
      <c r="B26" s="242" t="s">
        <v>98</v>
      </c>
      <c r="C26" s="219">
        <v>52017</v>
      </c>
      <c r="D26" s="220" t="s">
        <v>99</v>
      </c>
      <c r="E26" s="221">
        <v>5625</v>
      </c>
      <c r="F26" s="221">
        <v>770</v>
      </c>
      <c r="G26" s="221">
        <v>7200</v>
      </c>
      <c r="H26" s="221">
        <v>1765.0599999999995</v>
      </c>
      <c r="I26" s="221">
        <v>5700.0000000000018</v>
      </c>
      <c r="J26" s="221">
        <v>2150</v>
      </c>
      <c r="K26" s="221">
        <v>6510</v>
      </c>
      <c r="L26" s="221">
        <v>10550.7</v>
      </c>
      <c r="M26" s="221">
        <v>3300</v>
      </c>
      <c r="N26" s="221">
        <v>2000</v>
      </c>
      <c r="O26" s="221">
        <v>6610</v>
      </c>
      <c r="P26" s="221">
        <v>4050</v>
      </c>
      <c r="Q26" s="209">
        <f>SUM(Tabla132[[#This Row],[January]:[December]])</f>
        <v>56230.76</v>
      </c>
    </row>
    <row r="27" spans="2:21" s="208" customFormat="1" ht="21.75" customHeight="1">
      <c r="B27" s="243"/>
      <c r="C27" s="211">
        <v>52019</v>
      </c>
      <c r="D27" s="208" t="s">
        <v>100</v>
      </c>
      <c r="E27" s="209">
        <v>0</v>
      </c>
      <c r="F27" s="209">
        <v>0</v>
      </c>
      <c r="G27" s="209">
        <v>0</v>
      </c>
      <c r="H27" s="209">
        <v>15300</v>
      </c>
      <c r="I27" s="209">
        <v>4879.84</v>
      </c>
      <c r="J27" s="209">
        <v>2500</v>
      </c>
      <c r="K27" s="209">
        <v>-250</v>
      </c>
      <c r="L27" s="209">
        <v>6125</v>
      </c>
      <c r="M27" s="209">
        <v>2500</v>
      </c>
      <c r="N27" s="209">
        <v>1375</v>
      </c>
      <c r="O27" s="209">
        <v>2000</v>
      </c>
      <c r="P27" s="209">
        <v>500</v>
      </c>
      <c r="Q27" s="209">
        <f>SUM(Tabla132[[#This Row],[January]:[December]])</f>
        <v>34929.839999999997</v>
      </c>
    </row>
    <row r="28" spans="2:21" s="208" customFormat="1" ht="21.75" customHeight="1">
      <c r="B28" s="243"/>
      <c r="C28" s="211">
        <v>52021</v>
      </c>
      <c r="D28" s="208" t="s">
        <v>101</v>
      </c>
      <c r="E28" s="209">
        <v>0</v>
      </c>
      <c r="F28" s="209">
        <v>0</v>
      </c>
      <c r="G28" s="209">
        <v>0</v>
      </c>
      <c r="H28" s="209">
        <v>0</v>
      </c>
      <c r="I28" s="209">
        <v>0</v>
      </c>
      <c r="J28" s="209">
        <v>0</v>
      </c>
      <c r="K28" s="209">
        <v>0</v>
      </c>
      <c r="L28" s="209">
        <v>0</v>
      </c>
      <c r="M28" s="244">
        <v>0</v>
      </c>
      <c r="N28" s="209">
        <v>0</v>
      </c>
      <c r="O28" s="209">
        <v>0</v>
      </c>
      <c r="P28" s="209">
        <v>0</v>
      </c>
      <c r="Q28" s="209">
        <f>SUM(Tabla132[[#This Row],[January]:[December]])</f>
        <v>0</v>
      </c>
    </row>
    <row r="29" spans="2:21" s="208" customFormat="1" ht="21.75" customHeight="1">
      <c r="B29" s="243"/>
      <c r="C29" s="211">
        <v>52022</v>
      </c>
      <c r="D29" s="208" t="s">
        <v>102</v>
      </c>
      <c r="E29" s="209">
        <v>1400</v>
      </c>
      <c r="F29" s="209">
        <v>15649.99</v>
      </c>
      <c r="G29" s="209">
        <v>0</v>
      </c>
      <c r="H29" s="209">
        <v>500.00000000000364</v>
      </c>
      <c r="I29" s="213">
        <v>12050</v>
      </c>
      <c r="J29" s="209">
        <v>850</v>
      </c>
      <c r="K29" s="209">
        <v>6999.9999999999964</v>
      </c>
      <c r="L29" s="209">
        <v>11605.240000000005</v>
      </c>
      <c r="M29" s="209">
        <v>21115.8</v>
      </c>
      <c r="N29" s="209">
        <v>2500</v>
      </c>
      <c r="O29" s="209">
        <v>3023.48</v>
      </c>
      <c r="P29" s="209">
        <v>-2000</v>
      </c>
      <c r="Q29" s="209">
        <f>SUM(Tabla132[[#This Row],[January]:[December]])</f>
        <v>73694.509999999995</v>
      </c>
    </row>
    <row r="30" spans="2:21" s="208" customFormat="1" ht="21.75" customHeight="1">
      <c r="B30" s="243"/>
      <c r="C30" s="211">
        <v>52025</v>
      </c>
      <c r="D30" s="208" t="s">
        <v>103</v>
      </c>
      <c r="E30" s="209">
        <v>0</v>
      </c>
      <c r="F30" s="209">
        <v>0</v>
      </c>
      <c r="G30" s="209">
        <v>0</v>
      </c>
      <c r="H30" s="209">
        <v>0</v>
      </c>
      <c r="I30" s="213">
        <v>0</v>
      </c>
      <c r="J30" s="209">
        <v>0</v>
      </c>
      <c r="K30" s="209">
        <v>60000</v>
      </c>
      <c r="L30" s="209">
        <v>0</v>
      </c>
      <c r="M30" s="209">
        <v>0</v>
      </c>
      <c r="N30" s="209">
        <v>0</v>
      </c>
      <c r="O30" s="209">
        <v>0</v>
      </c>
      <c r="P30" s="209">
        <v>0</v>
      </c>
      <c r="Q30" s="209">
        <f>SUM(Tabla132[[#This Row],[January]:[December]])</f>
        <v>60000</v>
      </c>
    </row>
    <row r="31" spans="2:21" s="208" customFormat="1" ht="21.75" customHeight="1">
      <c r="B31" s="243"/>
      <c r="C31" s="211">
        <v>52102</v>
      </c>
      <c r="D31" s="208" t="s">
        <v>104</v>
      </c>
      <c r="E31" s="209">
        <v>10085</v>
      </c>
      <c r="F31" s="209">
        <v>7720</v>
      </c>
      <c r="G31" s="209">
        <v>9520</v>
      </c>
      <c r="H31" s="209">
        <v>10126</v>
      </c>
      <c r="I31" s="209">
        <v>8660</v>
      </c>
      <c r="J31" s="209">
        <v>9470</v>
      </c>
      <c r="K31" s="209">
        <v>9660</v>
      </c>
      <c r="L31" s="209">
        <v>9275</v>
      </c>
      <c r="M31" s="209">
        <v>10030</v>
      </c>
      <c r="N31" s="209">
        <v>9765</v>
      </c>
      <c r="O31" s="209">
        <v>8190</v>
      </c>
      <c r="P31" s="209">
        <v>12330</v>
      </c>
      <c r="Q31" s="209">
        <f>SUM(Tabla132[[#This Row],[January]:[December]])</f>
        <v>114831</v>
      </c>
    </row>
    <row r="32" spans="2:21" s="208" customFormat="1" ht="21.75" customHeight="1">
      <c r="B32" s="243"/>
      <c r="C32" s="211">
        <v>52103</v>
      </c>
      <c r="D32" s="208" t="s">
        <v>105</v>
      </c>
      <c r="E32" s="209">
        <v>14310</v>
      </c>
      <c r="F32" s="209">
        <v>14380</v>
      </c>
      <c r="G32" s="209">
        <v>12595</v>
      </c>
      <c r="H32" s="209">
        <v>8985</v>
      </c>
      <c r="I32" s="209">
        <v>8145</v>
      </c>
      <c r="J32" s="209">
        <v>9740</v>
      </c>
      <c r="K32" s="209">
        <v>10470</v>
      </c>
      <c r="L32" s="209">
        <v>10010</v>
      </c>
      <c r="M32" s="209">
        <v>10165</v>
      </c>
      <c r="N32" s="209">
        <v>11175</v>
      </c>
      <c r="O32" s="209">
        <v>10390</v>
      </c>
      <c r="P32" s="209">
        <v>10757</v>
      </c>
      <c r="Q32" s="209">
        <f>SUM(Tabla132[[#This Row],[January]:[December]])</f>
        <v>131122</v>
      </c>
    </row>
    <row r="33" spans="2:17" s="208" customFormat="1" ht="21.75" customHeight="1">
      <c r="B33" s="243"/>
      <c r="C33" s="211">
        <v>52701</v>
      </c>
      <c r="D33" s="208" t="s">
        <v>106</v>
      </c>
      <c r="E33" s="209">
        <v>3548.96</v>
      </c>
      <c r="F33" s="209">
        <v>2273.94</v>
      </c>
      <c r="G33" s="209">
        <v>2985.75</v>
      </c>
      <c r="H33" s="209">
        <v>227.90999999999985</v>
      </c>
      <c r="I33" s="209">
        <v>371.98999999999978</v>
      </c>
      <c r="J33" s="209">
        <v>573.39000000000124</v>
      </c>
      <c r="K33" s="209">
        <v>775.56999999999971</v>
      </c>
      <c r="L33" s="209">
        <v>487.18000000000029</v>
      </c>
      <c r="M33" s="209">
        <v>538.66999999999996</v>
      </c>
      <c r="N33" s="209">
        <v>460.36</v>
      </c>
      <c r="O33" s="209">
        <v>548.94000000000005</v>
      </c>
      <c r="P33" s="209">
        <v>1759.92</v>
      </c>
      <c r="Q33" s="209">
        <f>SUM(Tabla132[[#This Row],[January]:[December]])</f>
        <v>14552.580000000002</v>
      </c>
    </row>
    <row r="34" spans="2:17" s="208" customFormat="1" ht="21.75" customHeight="1">
      <c r="B34" s="243"/>
      <c r="C34" s="211">
        <v>52702</v>
      </c>
      <c r="D34" s="208" t="s">
        <v>107</v>
      </c>
      <c r="E34" s="213">
        <v>-62.21</v>
      </c>
      <c r="F34" s="213">
        <v>-40.44</v>
      </c>
      <c r="G34" s="213">
        <v>-20.659999999999997</v>
      </c>
      <c r="H34" s="213">
        <v>-9.4099999999999966</v>
      </c>
      <c r="I34" s="213">
        <v>-16.900000000000006</v>
      </c>
      <c r="J34" s="209">
        <v>-24.199999999999989</v>
      </c>
      <c r="K34" s="209">
        <v>-33.22</v>
      </c>
      <c r="L34" s="209">
        <v>-20.560000000000002</v>
      </c>
      <c r="M34" s="209">
        <v>-21.73</v>
      </c>
      <c r="N34" s="209">
        <v>-18.760000000000002</v>
      </c>
      <c r="O34" s="209">
        <v>-30.18</v>
      </c>
      <c r="P34" s="209">
        <v>-32.5</v>
      </c>
      <c r="Q34" s="213">
        <f>SUM(Tabla132[[#This Row],[January]:[December]])</f>
        <v>-330.77</v>
      </c>
    </row>
    <row r="35" spans="2:17" s="208" customFormat="1" ht="21.75" customHeight="1">
      <c r="B35" s="243"/>
      <c r="C35" s="211">
        <v>52703</v>
      </c>
      <c r="D35" s="208" t="s">
        <v>108</v>
      </c>
      <c r="E35" s="209">
        <v>64150</v>
      </c>
      <c r="F35" s="213">
        <v>2100</v>
      </c>
      <c r="G35" s="209">
        <v>1900</v>
      </c>
      <c r="H35" s="209">
        <v>2000</v>
      </c>
      <c r="I35" s="209">
        <v>3100</v>
      </c>
      <c r="J35" s="209">
        <v>2800</v>
      </c>
      <c r="K35" s="209">
        <v>2450</v>
      </c>
      <c r="L35" s="209">
        <v>1200</v>
      </c>
      <c r="M35" s="209">
        <v>1900</v>
      </c>
      <c r="N35" s="209">
        <v>2100</v>
      </c>
      <c r="O35" s="209">
        <v>1050</v>
      </c>
      <c r="P35" s="209">
        <v>4150</v>
      </c>
      <c r="Q35" s="209">
        <f>SUM(Tabla132[[#This Row],[January]:[December]])</f>
        <v>88900</v>
      </c>
    </row>
    <row r="36" spans="2:17" s="208" customFormat="1" ht="21.75" customHeight="1">
      <c r="B36" s="243"/>
      <c r="C36" s="211">
        <v>52704</v>
      </c>
      <c r="D36" s="208" t="s">
        <v>109</v>
      </c>
      <c r="E36" s="209">
        <v>8256.44</v>
      </c>
      <c r="F36" s="209">
        <v>6267.15</v>
      </c>
      <c r="G36" s="209">
        <v>4873.8899999999994</v>
      </c>
      <c r="H36" s="209">
        <v>911.38000000000102</v>
      </c>
      <c r="I36" s="209">
        <v>1206.5400000000009</v>
      </c>
      <c r="J36" s="209">
        <v>1794.1899999999987</v>
      </c>
      <c r="K36" s="209">
        <v>1728.2999999999993</v>
      </c>
      <c r="L36" s="209">
        <v>2053.2200000000012</v>
      </c>
      <c r="M36" s="209">
        <v>2427.85</v>
      </c>
      <c r="N36" s="209">
        <v>1886.83</v>
      </c>
      <c r="O36" s="209">
        <v>4116.38</v>
      </c>
      <c r="P36" s="209">
        <v>5702.75</v>
      </c>
      <c r="Q36" s="209">
        <f>SUM(Tabla132[[#This Row],[January]:[December]])</f>
        <v>41224.92</v>
      </c>
    </row>
    <row r="37" spans="2:17" s="208" customFormat="1" ht="21.75" customHeight="1">
      <c r="B37" s="243"/>
      <c r="C37" s="211">
        <v>52705</v>
      </c>
      <c r="D37" s="208" t="s">
        <v>110</v>
      </c>
      <c r="E37" s="209">
        <v>45</v>
      </c>
      <c r="F37" s="209">
        <v>30</v>
      </c>
      <c r="G37" s="209">
        <v>0</v>
      </c>
      <c r="H37" s="209">
        <v>0</v>
      </c>
      <c r="I37" s="209">
        <v>10</v>
      </c>
      <c r="J37" s="209">
        <v>0</v>
      </c>
      <c r="K37" s="209">
        <v>40</v>
      </c>
      <c r="L37" s="209">
        <v>20</v>
      </c>
      <c r="M37" s="209">
        <v>10</v>
      </c>
      <c r="N37" s="209">
        <v>10</v>
      </c>
      <c r="O37" s="209">
        <v>0</v>
      </c>
      <c r="P37" s="209">
        <v>10</v>
      </c>
      <c r="Q37" s="209">
        <f>SUM(Tabla132[[#This Row],[January]:[December]])</f>
        <v>175</v>
      </c>
    </row>
    <row r="38" spans="2:17" s="208" customFormat="1" ht="21.75" customHeight="1">
      <c r="B38" s="243"/>
      <c r="C38" s="211">
        <v>52706</v>
      </c>
      <c r="D38" s="208" t="s">
        <v>111</v>
      </c>
      <c r="E38" s="209">
        <v>96.84</v>
      </c>
      <c r="F38" s="209">
        <v>-34.950000000000003</v>
      </c>
      <c r="G38" s="209">
        <v>127.95</v>
      </c>
      <c r="H38" s="209">
        <v>139.61999999999998</v>
      </c>
      <c r="I38" s="209">
        <v>130.15000000000003</v>
      </c>
      <c r="J38" s="209">
        <v>171.53000000000009</v>
      </c>
      <c r="K38" s="209">
        <v>230.01999999999998</v>
      </c>
      <c r="L38" s="209">
        <v>218.11999999999989</v>
      </c>
      <c r="M38" s="209">
        <v>253.84</v>
      </c>
      <c r="N38" s="209">
        <v>229.1</v>
      </c>
      <c r="O38" s="209">
        <v>347.94</v>
      </c>
      <c r="P38" s="209">
        <v>363.06</v>
      </c>
      <c r="Q38" s="209">
        <f>SUM(Tabla132[[#This Row],[January]:[December]])</f>
        <v>2273.2199999999998</v>
      </c>
    </row>
    <row r="39" spans="2:17" s="208" customFormat="1" ht="21.75" customHeight="1">
      <c r="B39" s="243"/>
      <c r="C39" s="211">
        <v>62309</v>
      </c>
      <c r="D39" s="208" t="s">
        <v>112</v>
      </c>
      <c r="E39" s="209">
        <v>0</v>
      </c>
      <c r="F39" s="209">
        <v>-2000</v>
      </c>
      <c r="G39" s="209">
        <v>-2000</v>
      </c>
      <c r="H39" s="209">
        <v>-2000</v>
      </c>
      <c r="I39" s="209">
        <v>6000</v>
      </c>
      <c r="J39" s="209">
        <v>0</v>
      </c>
      <c r="K39" s="209">
        <v>0</v>
      </c>
      <c r="L39" s="209">
        <v>0</v>
      </c>
      <c r="M39" s="209">
        <v>0</v>
      </c>
      <c r="N39" s="209">
        <v>0</v>
      </c>
      <c r="O39" s="209">
        <v>0</v>
      </c>
      <c r="P39" s="209">
        <v>0</v>
      </c>
      <c r="Q39" s="209">
        <f>SUM(Tabla132[[#This Row],[January]:[December]])</f>
        <v>0</v>
      </c>
    </row>
    <row r="40" spans="2:17" s="208" customFormat="1" ht="21.75" customHeight="1">
      <c r="B40" s="243"/>
      <c r="C40" s="211">
        <v>52024</v>
      </c>
      <c r="D40" s="208" t="s">
        <v>113</v>
      </c>
      <c r="E40" s="245">
        <v>0</v>
      </c>
      <c r="F40" s="209">
        <v>0</v>
      </c>
      <c r="G40" s="209">
        <v>0</v>
      </c>
      <c r="H40" s="209">
        <v>0</v>
      </c>
      <c r="I40" s="209">
        <v>0</v>
      </c>
      <c r="J40" s="209">
        <v>0</v>
      </c>
      <c r="K40" s="209">
        <v>0</v>
      </c>
      <c r="L40" s="209">
        <v>0</v>
      </c>
      <c r="M40" s="209">
        <v>8000</v>
      </c>
      <c r="N40" s="209">
        <v>0</v>
      </c>
      <c r="O40" s="209">
        <v>0</v>
      </c>
      <c r="P40" s="209">
        <v>0</v>
      </c>
      <c r="Q40" s="209">
        <f>SUM(Tabla132[[#This Row],[January]:[December]])</f>
        <v>8000</v>
      </c>
    </row>
    <row r="41" spans="2:17" s="208" customFormat="1" ht="21.75" customHeight="1">
      <c r="B41" s="243"/>
      <c r="C41" s="211">
        <v>52026</v>
      </c>
      <c r="D41" s="208" t="s">
        <v>114</v>
      </c>
      <c r="E41" s="209">
        <v>380</v>
      </c>
      <c r="F41" s="209">
        <v>960</v>
      </c>
      <c r="G41" s="209">
        <v>720</v>
      </c>
      <c r="H41" s="209">
        <v>330</v>
      </c>
      <c r="I41" s="209">
        <v>150</v>
      </c>
      <c r="J41" s="209">
        <v>630</v>
      </c>
      <c r="K41" s="209">
        <v>360</v>
      </c>
      <c r="L41" s="209">
        <v>570</v>
      </c>
      <c r="M41" s="209">
        <v>420</v>
      </c>
      <c r="N41" s="209">
        <v>540</v>
      </c>
      <c r="O41" s="209">
        <v>60</v>
      </c>
      <c r="P41" s="209">
        <v>630</v>
      </c>
      <c r="Q41" s="209">
        <f>SUM(Tabla132[[#This Row],[January]:[December]])</f>
        <v>5750</v>
      </c>
    </row>
    <row r="42" spans="2:17" s="208" customFormat="1" ht="21.75" customHeight="1">
      <c r="B42" s="246"/>
      <c r="C42" s="247">
        <v>52027</v>
      </c>
      <c r="D42" s="248" t="s">
        <v>115</v>
      </c>
      <c r="E42" s="249">
        <v>-6160</v>
      </c>
      <c r="F42" s="249">
        <v>-8763.51</v>
      </c>
      <c r="G42" s="249">
        <v>-29170.799999999996</v>
      </c>
      <c r="H42" s="249">
        <v>-33554.290000000008</v>
      </c>
      <c r="I42" s="249">
        <v>-6958</v>
      </c>
      <c r="J42" s="249">
        <v>-32063.059999999998</v>
      </c>
      <c r="K42" s="249">
        <v>-39011.209999999992</v>
      </c>
      <c r="L42" s="249">
        <v>-24859.580000000016</v>
      </c>
      <c r="M42" s="249">
        <v>-22860.2</v>
      </c>
      <c r="N42" s="249">
        <v>-38941.35</v>
      </c>
      <c r="O42" s="249">
        <v>-56550.23</v>
      </c>
      <c r="P42" s="249">
        <v>-21195.56</v>
      </c>
      <c r="Q42" s="249">
        <f>SUM(Tabla132[[#This Row],[January]:[December]])</f>
        <v>-320087.79000000004</v>
      </c>
    </row>
    <row r="43" spans="2:17" ht="21.75" customHeight="1" thickBot="1">
      <c r="B43" s="250"/>
      <c r="C43" s="250"/>
      <c r="D43" s="251" t="s">
        <v>116</v>
      </c>
      <c r="E43" s="252">
        <f t="shared" ref="E43:I43" si="0">SUBTOTAL(109,E5:E42)</f>
        <v>1741867.3200000003</v>
      </c>
      <c r="F43" s="252">
        <f t="shared" si="0"/>
        <v>1879852.51</v>
      </c>
      <c r="G43" s="252">
        <f t="shared" si="0"/>
        <v>3933563.1700000013</v>
      </c>
      <c r="H43" s="252">
        <f t="shared" si="0"/>
        <v>2581054.5299999998</v>
      </c>
      <c r="I43" s="252">
        <f t="shared" si="0"/>
        <v>2217473.4000000018</v>
      </c>
      <c r="J43" s="252">
        <f>SUBTOTAL(109,J5:J42)</f>
        <v>2764202.5899999989</v>
      </c>
      <c r="K43" s="252">
        <f>SUBTOTAL(109,K5:K42)</f>
        <v>2156858.2499999991</v>
      </c>
      <c r="L43" s="252">
        <f t="shared" ref="L43" si="1">SUBTOTAL(109,L5:L38)</f>
        <v>2665275.0700000003</v>
      </c>
      <c r="M43" s="252">
        <f>SUBTOTAL(109,M5:M42)</f>
        <v>2624529.9999999991</v>
      </c>
      <c r="N43" s="252">
        <f>SUBTOTAL(109,N5:N42)</f>
        <v>2174544.4699999997</v>
      </c>
      <c r="O43" s="252">
        <f>SUBTOTAL(109,O5:O42)</f>
        <v>2332258.5699999994</v>
      </c>
      <c r="P43" s="252">
        <f>SUBTOTAL(109,P5:P42)</f>
        <v>2512463.92</v>
      </c>
      <c r="Q43" s="252">
        <f>SUBTOTAL(109,Q5:Q42)</f>
        <v>29559654.22000001</v>
      </c>
    </row>
    <row r="44" spans="2:17" ht="21.75" customHeight="1" thickTop="1"/>
    <row r="46" spans="2:17" ht="21.75" customHeight="1">
      <c r="E46" s="253"/>
      <c r="F46" s="253"/>
      <c r="G46" s="253"/>
      <c r="H46" s="253"/>
      <c r="I46" s="253"/>
      <c r="J46" s="253"/>
      <c r="K46" s="253"/>
      <c r="Q46" s="254"/>
    </row>
    <row r="48" spans="2:17" ht="21.75" customHeight="1">
      <c r="Q48" s="255"/>
    </row>
    <row r="50" spans="4:4" ht="21.75" customHeight="1">
      <c r="D50" s="256"/>
    </row>
    <row r="51" spans="4:4" ht="21.75" customHeight="1">
      <c r="D51" s="256"/>
    </row>
    <row r="52" spans="4:4" ht="21.75" customHeight="1">
      <c r="D52" s="256"/>
    </row>
    <row r="53" spans="4:4" ht="21.75" customHeight="1">
      <c r="D53" s="256"/>
    </row>
    <row r="54" spans="4:4" ht="21.75" customHeight="1">
      <c r="D54" s="256"/>
    </row>
    <row r="55" spans="4:4" ht="21.75" customHeight="1">
      <c r="D55" s="256"/>
    </row>
    <row r="56" spans="4:4" ht="21.75" customHeight="1">
      <c r="D56" s="256"/>
    </row>
    <row r="57" spans="4:4" ht="21.75" customHeight="1">
      <c r="D57" s="256"/>
    </row>
    <row r="58" spans="4:4" ht="21.75" customHeight="1">
      <c r="D58" s="256"/>
    </row>
    <row r="59" spans="4:4" ht="21.75" customHeight="1">
      <c r="D59" s="256"/>
    </row>
    <row r="60" spans="4:4" ht="21.75" customHeight="1">
      <c r="D60" s="256"/>
    </row>
    <row r="61" spans="4:4" ht="21.75" customHeight="1">
      <c r="D61" s="256"/>
    </row>
    <row r="62" spans="4:4" ht="21.75" customHeight="1">
      <c r="D62" s="256"/>
    </row>
    <row r="63" spans="4:4" ht="21.75" customHeight="1">
      <c r="D63" s="256"/>
    </row>
    <row r="64" spans="4:4" ht="21.75" customHeight="1">
      <c r="D64" s="256"/>
    </row>
    <row r="65" spans="4:4" ht="21.75" customHeight="1">
      <c r="D65" s="256"/>
    </row>
    <row r="66" spans="4:4" ht="21.75" customHeight="1">
      <c r="D66" s="256"/>
    </row>
    <row r="67" spans="4:4" ht="21.75" customHeight="1">
      <c r="D67" s="256"/>
    </row>
    <row r="68" spans="4:4" ht="21.75" customHeight="1">
      <c r="D68" s="256"/>
    </row>
    <row r="69" spans="4:4" ht="21.75" customHeight="1">
      <c r="D69" s="256"/>
    </row>
    <row r="70" spans="4:4" ht="21.75" customHeight="1">
      <c r="D70" s="256"/>
    </row>
    <row r="71" spans="4:4" ht="21.75" customHeight="1">
      <c r="D71" s="256"/>
    </row>
    <row r="72" spans="4:4" ht="21.75" customHeight="1">
      <c r="D72" s="256"/>
    </row>
    <row r="73" spans="4:4" ht="21.75" customHeight="1">
      <c r="D73" s="256"/>
    </row>
    <row r="74" spans="4:4" ht="21.75" customHeight="1">
      <c r="D74" s="256"/>
    </row>
    <row r="75" spans="4:4" ht="21.75" customHeight="1">
      <c r="D75" s="256"/>
    </row>
    <row r="76" spans="4:4" ht="21.75" customHeight="1">
      <c r="D76" s="256"/>
    </row>
    <row r="77" spans="4:4" ht="21.75" customHeight="1">
      <c r="D77" s="256"/>
    </row>
    <row r="78" spans="4:4" ht="21.75" customHeight="1">
      <c r="D78" s="256"/>
    </row>
    <row r="79" spans="4:4" ht="21.75" customHeight="1">
      <c r="D79" s="256"/>
    </row>
    <row r="80" spans="4:4" ht="21.75" customHeight="1">
      <c r="D80" s="256"/>
    </row>
    <row r="81" spans="4:4" ht="21.75" customHeight="1">
      <c r="D81" s="256"/>
    </row>
  </sheetData>
  <mergeCells count="3">
    <mergeCell ref="B3:Q3"/>
    <mergeCell ref="B5:B11"/>
    <mergeCell ref="B12:B17"/>
  </mergeCells>
  <pageMargins left="0.7" right="0.7" top="0.75" bottom="0.75" header="0.3" footer="0.3"/>
  <pageSetup scale="34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 &amp; L</vt:lpstr>
      <vt:lpstr>Fee Income</vt:lpstr>
      <vt:lpstr>'P &amp; 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Corbatto, Luigi</dc:creator>
  <cp:lastModifiedBy>Corbatto, Luigi</cp:lastModifiedBy>
  <dcterms:created xsi:type="dcterms:W3CDTF">2021-02-05T17:55:54Z</dcterms:created>
  <dcterms:modified xsi:type="dcterms:W3CDTF">2021-02-05T17:56:24Z</dcterms:modified>
</cp:coreProperties>
</file>