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i_zhang_uts_edu_au/Documents/Research/AI Cases/Responsible AI/"/>
    </mc:Choice>
  </mc:AlternateContent>
  <xr:revisionPtr revIDLastSave="116" documentId="11_F25DC773A252ABDACC1048B529D853B25BDE58EF" xr6:coauthVersionLast="47" xr6:coauthVersionMax="47" xr10:uidLastSave="{ACF52E15-C693-3040-B905-749F22ED15FF}"/>
  <bookViews>
    <workbookView xWindow="-36760" yWindow="5540" windowWidth="33920" windowHeight="15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9" i="1"/>
  <c r="C50" i="1"/>
  <c r="C48" i="1"/>
  <c r="C47" i="1"/>
  <c r="C46" i="1"/>
  <c r="C45" i="1"/>
  <c r="C44" i="1"/>
  <c r="C43" i="1"/>
  <c r="C42" i="1"/>
  <c r="C41" i="1"/>
  <c r="C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39" i="1"/>
  <c r="R22" i="1"/>
  <c r="R23" i="1"/>
  <c r="R24" i="1"/>
  <c r="R25" i="1"/>
  <c r="R26" i="1"/>
  <c r="R27" i="1"/>
  <c r="R28" i="1"/>
  <c r="R29" i="1"/>
  <c r="R30" i="1"/>
  <c r="R31" i="1"/>
  <c r="R32" i="1"/>
  <c r="Q22" i="1"/>
  <c r="Q23" i="1"/>
  <c r="Q24" i="1"/>
  <c r="Q25" i="1"/>
  <c r="Q26" i="1"/>
  <c r="Q27" i="1"/>
  <c r="Q28" i="1"/>
  <c r="Q29" i="1"/>
  <c r="Q30" i="1"/>
  <c r="Q31" i="1"/>
  <c r="Q32" i="1"/>
  <c r="P22" i="1"/>
  <c r="P23" i="1"/>
  <c r="P24" i="1"/>
  <c r="P25" i="1"/>
  <c r="P26" i="1"/>
  <c r="P27" i="1"/>
  <c r="P28" i="1"/>
  <c r="P29" i="1"/>
  <c r="P30" i="1"/>
  <c r="P31" i="1"/>
  <c r="P32" i="1"/>
  <c r="O22" i="1"/>
  <c r="O23" i="1"/>
  <c r="O24" i="1"/>
  <c r="O25" i="1"/>
  <c r="O26" i="1"/>
  <c r="O27" i="1"/>
  <c r="O28" i="1"/>
  <c r="O29" i="1"/>
  <c r="O30" i="1"/>
  <c r="O31" i="1"/>
  <c r="O32" i="1"/>
  <c r="N22" i="1"/>
  <c r="N23" i="1"/>
  <c r="N24" i="1"/>
  <c r="N25" i="1"/>
  <c r="N26" i="1"/>
  <c r="N27" i="1"/>
  <c r="N28" i="1"/>
  <c r="N29" i="1"/>
  <c r="N30" i="1"/>
  <c r="N31" i="1"/>
  <c r="N32" i="1"/>
  <c r="M22" i="1"/>
  <c r="M23" i="1"/>
  <c r="M24" i="1"/>
  <c r="M25" i="1"/>
  <c r="M26" i="1"/>
  <c r="M27" i="1"/>
  <c r="M28" i="1"/>
  <c r="M29" i="1"/>
  <c r="M30" i="1"/>
  <c r="M31" i="1"/>
  <c r="M32" i="1"/>
  <c r="L22" i="1"/>
  <c r="L23" i="1"/>
  <c r="L24" i="1"/>
  <c r="L25" i="1"/>
  <c r="L26" i="1"/>
  <c r="L27" i="1"/>
  <c r="L28" i="1"/>
  <c r="L29" i="1"/>
  <c r="L30" i="1"/>
  <c r="L31" i="1"/>
  <c r="L32" i="1"/>
  <c r="K22" i="1"/>
  <c r="K23" i="1"/>
  <c r="K24" i="1"/>
  <c r="K25" i="1"/>
  <c r="K26" i="1"/>
  <c r="K27" i="1"/>
  <c r="K28" i="1"/>
  <c r="K29" i="1"/>
  <c r="K30" i="1"/>
  <c r="K31" i="1"/>
  <c r="K32" i="1"/>
  <c r="J22" i="1"/>
  <c r="J23" i="1"/>
  <c r="J24" i="1"/>
  <c r="J25" i="1"/>
  <c r="J26" i="1"/>
  <c r="J27" i="1"/>
  <c r="J28" i="1"/>
  <c r="J29" i="1"/>
  <c r="J30" i="1"/>
  <c r="J31" i="1"/>
  <c r="J32" i="1"/>
  <c r="I22" i="1"/>
  <c r="I23" i="1"/>
  <c r="I24" i="1"/>
  <c r="I25" i="1"/>
  <c r="I26" i="1"/>
  <c r="I27" i="1"/>
  <c r="I28" i="1"/>
  <c r="I29" i="1"/>
  <c r="I30" i="1"/>
  <c r="I31" i="1"/>
  <c r="I32" i="1"/>
  <c r="H22" i="1"/>
  <c r="H23" i="1"/>
  <c r="H24" i="1"/>
  <c r="H25" i="1"/>
  <c r="H26" i="1"/>
  <c r="H27" i="1"/>
  <c r="H28" i="1"/>
  <c r="H29" i="1"/>
  <c r="H30" i="1"/>
  <c r="H31" i="1"/>
  <c r="H32" i="1"/>
  <c r="G22" i="1"/>
  <c r="G23" i="1"/>
  <c r="G24" i="1"/>
  <c r="G25" i="1"/>
  <c r="G26" i="1"/>
  <c r="G27" i="1"/>
  <c r="G28" i="1"/>
  <c r="G29" i="1"/>
  <c r="G30" i="1"/>
  <c r="G31" i="1"/>
  <c r="G32" i="1"/>
  <c r="F22" i="1"/>
  <c r="F23" i="1"/>
  <c r="F24" i="1"/>
  <c r="F25" i="1"/>
  <c r="F26" i="1"/>
  <c r="F27" i="1"/>
  <c r="F28" i="1"/>
  <c r="F29" i="1"/>
  <c r="F30" i="1"/>
  <c r="F31" i="1"/>
  <c r="F32" i="1"/>
  <c r="E22" i="1"/>
  <c r="E23" i="1"/>
  <c r="E24" i="1"/>
  <c r="E25" i="1"/>
  <c r="E26" i="1"/>
  <c r="E27" i="1"/>
  <c r="E28" i="1"/>
  <c r="E29" i="1"/>
  <c r="E30" i="1"/>
  <c r="E31" i="1"/>
  <c r="E3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2" i="1"/>
  <c r="D23" i="1"/>
  <c r="D24" i="1"/>
  <c r="D25" i="1"/>
  <c r="D26" i="1"/>
  <c r="D27" i="1"/>
  <c r="D28" i="1"/>
  <c r="D29" i="1"/>
  <c r="D30" i="1"/>
  <c r="D31" i="1"/>
  <c r="D32" i="1"/>
  <c r="D21" i="1"/>
  <c r="C22" i="1"/>
  <c r="C23" i="1"/>
  <c r="C24" i="1"/>
  <c r="C25" i="1"/>
  <c r="C26" i="1"/>
  <c r="C27" i="1"/>
  <c r="C28" i="1"/>
  <c r="C29" i="1"/>
  <c r="C30" i="1"/>
  <c r="C31" i="1"/>
  <c r="C32" i="1"/>
  <c r="C21" i="1"/>
  <c r="S4" i="1"/>
  <c r="S5" i="1"/>
  <c r="S6" i="1"/>
  <c r="S7" i="1"/>
  <c r="S8" i="1"/>
  <c r="S9" i="1"/>
  <c r="S10" i="1"/>
  <c r="S11" i="1"/>
  <c r="S12" i="1"/>
  <c r="S13" i="1"/>
  <c r="S14" i="1"/>
  <c r="S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5" i="1"/>
</calcChain>
</file>

<file path=xl/sharedStrings.xml><?xml version="1.0" encoding="utf-8"?>
<sst xmlns="http://schemas.openxmlformats.org/spreadsheetml/2006/main" count="92" uniqueCount="32">
  <si>
    <t>data</t>
  </si>
  <si>
    <t>R1 Assessibility</t>
  </si>
  <si>
    <t>R2 Accountability</t>
  </si>
  <si>
    <t>R3 Bias</t>
  </si>
  <si>
    <t>R4 Discrimination</t>
  </si>
  <si>
    <t>R5 Explainability</t>
  </si>
  <si>
    <t>R6 Fairness</t>
  </si>
  <si>
    <t>R7 Privacy</t>
  </si>
  <si>
    <t>R8 Reliability</t>
  </si>
  <si>
    <t>R9 Responsibility</t>
  </si>
  <si>
    <t>R10 Security</t>
  </si>
  <si>
    <t>R11 Transparency</t>
  </si>
  <si>
    <t>R12 Trustworthiness</t>
  </si>
  <si>
    <t>AI1 Machine Learning</t>
  </si>
  <si>
    <t>AI2 Human-computer Interaction</t>
  </si>
  <si>
    <t>AI3 Cloud Computing</t>
  </si>
  <si>
    <t>AI4 Artificial Neural Network</t>
  </si>
  <si>
    <t>AI5 Information Retrieval</t>
  </si>
  <si>
    <t>AI6 Distributed Computing</t>
  </si>
  <si>
    <t>AI7 Deep Learning</t>
  </si>
  <si>
    <t>AI8 Computer Vision</t>
  </si>
  <si>
    <t>AI9 Internet of Things</t>
  </si>
  <si>
    <t>AI10 Blockchain</t>
  </si>
  <si>
    <t>AI11 Robot</t>
  </si>
  <si>
    <t>AI12 Recommender Systems</t>
  </si>
  <si>
    <t>AI13 Convolutional Neural Network</t>
  </si>
  <si>
    <t>AI14 Graph</t>
  </si>
  <si>
    <t>AI15 Reinforcement Learning</t>
  </si>
  <si>
    <t>AI16 Edge Computing</t>
  </si>
  <si>
    <t>SUM</t>
  </si>
  <si>
    <t>% based on RAI principles</t>
  </si>
  <si>
    <t>% based on AI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</si>
</sst>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topLeftCell="A16" zoomScale="130" zoomScaleNormal="130" workbookViewId="0">
      <selection activeCell="C50" sqref="C50:R50"/>
    </sheetView>
  </sheetViews>
  <sheetFormatPr baseColWidth="10" defaultColWidth="8.83203125" defaultRowHeight="15" x14ac:dyDescent="0.2"/>
  <cols>
    <col min="2" max="2" width="24.33203125" customWidth="1"/>
    <col min="3" max="3" width="14.6640625" customWidth="1"/>
    <col min="4" max="4" width="16" customWidth="1"/>
    <col min="5" max="5" width="11.1640625" customWidth="1"/>
    <col min="7" max="7" width="10.5" customWidth="1"/>
    <col min="14" max="14" width="13" customWidth="1"/>
    <col min="15" max="15" width="12.1640625" customWidth="1"/>
    <col min="17" max="17" width="12.6640625" customWidth="1"/>
  </cols>
  <sheetData>
    <row r="1" spans="1:19" x14ac:dyDescent="0.2">
      <c r="A1" t="s">
        <v>0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9" s="1" customFormat="1" ht="80" x14ac:dyDescent="0.2">
      <c r="A2" s="1" t="s">
        <v>0</v>
      </c>
      <c r="B2" s="1" t="s">
        <v>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</row>
    <row r="3" spans="1:19" x14ac:dyDescent="0.2">
      <c r="A3">
        <v>17</v>
      </c>
      <c r="B3" t="s">
        <v>1</v>
      </c>
      <c r="C3">
        <v>0</v>
      </c>
      <c r="D3">
        <v>38</v>
      </c>
      <c r="E3">
        <v>1</v>
      </c>
      <c r="F3">
        <v>0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SUM(C3:R3)</f>
        <v>46</v>
      </c>
    </row>
    <row r="4" spans="1:19" x14ac:dyDescent="0.2">
      <c r="A4">
        <v>18</v>
      </c>
      <c r="B4" t="s">
        <v>2</v>
      </c>
      <c r="C4">
        <v>17</v>
      </c>
      <c r="D4">
        <v>9</v>
      </c>
      <c r="E4">
        <v>14</v>
      </c>
      <c r="F4">
        <v>5</v>
      </c>
      <c r="G4">
        <v>6</v>
      </c>
      <c r="H4">
        <v>5</v>
      </c>
      <c r="I4">
        <v>4</v>
      </c>
      <c r="J4">
        <v>0</v>
      </c>
      <c r="K4">
        <v>7</v>
      </c>
      <c r="L4">
        <v>10</v>
      </c>
      <c r="M4">
        <v>14</v>
      </c>
      <c r="N4">
        <v>4</v>
      </c>
      <c r="O4">
        <v>2</v>
      </c>
      <c r="P4">
        <v>0</v>
      </c>
      <c r="Q4">
        <v>0</v>
      </c>
      <c r="R4">
        <v>0</v>
      </c>
      <c r="S4">
        <f t="shared" ref="S4:S14" si="0">SUM(C4:R4)</f>
        <v>97</v>
      </c>
    </row>
    <row r="5" spans="1:19" x14ac:dyDescent="0.2">
      <c r="A5">
        <v>19</v>
      </c>
      <c r="B5" t="s">
        <v>3</v>
      </c>
      <c r="C5">
        <v>139</v>
      </c>
      <c r="D5">
        <v>10</v>
      </c>
      <c r="E5">
        <v>0</v>
      </c>
      <c r="F5">
        <v>25</v>
      </c>
      <c r="G5">
        <v>14</v>
      </c>
      <c r="H5">
        <v>0</v>
      </c>
      <c r="I5">
        <v>10</v>
      </c>
      <c r="J5">
        <v>10</v>
      </c>
      <c r="K5">
        <v>0</v>
      </c>
      <c r="L5">
        <v>0</v>
      </c>
      <c r="M5">
        <v>4</v>
      </c>
      <c r="N5">
        <v>15</v>
      </c>
      <c r="O5">
        <v>4</v>
      </c>
      <c r="P5">
        <v>12</v>
      </c>
      <c r="Q5">
        <v>3</v>
      </c>
      <c r="R5">
        <v>0</v>
      </c>
      <c r="S5">
        <f t="shared" si="0"/>
        <v>246</v>
      </c>
    </row>
    <row r="6" spans="1:19" x14ac:dyDescent="0.2">
      <c r="A6">
        <v>20</v>
      </c>
      <c r="B6" t="s">
        <v>4</v>
      </c>
      <c r="C6">
        <v>86</v>
      </c>
      <c r="D6">
        <v>4</v>
      </c>
      <c r="E6">
        <v>0</v>
      </c>
      <c r="F6">
        <v>18</v>
      </c>
      <c r="G6">
        <v>5</v>
      </c>
      <c r="H6">
        <v>0</v>
      </c>
      <c r="I6">
        <v>18</v>
      </c>
      <c r="J6">
        <v>15</v>
      </c>
      <c r="K6">
        <v>0</v>
      </c>
      <c r="L6">
        <v>0</v>
      </c>
      <c r="M6">
        <v>1</v>
      </c>
      <c r="N6">
        <v>1</v>
      </c>
      <c r="O6">
        <v>17</v>
      </c>
      <c r="P6">
        <v>2</v>
      </c>
      <c r="Q6">
        <v>0</v>
      </c>
      <c r="R6">
        <v>0</v>
      </c>
      <c r="S6">
        <f t="shared" si="0"/>
        <v>167</v>
      </c>
    </row>
    <row r="7" spans="1:19" x14ac:dyDescent="0.2">
      <c r="A7">
        <v>21</v>
      </c>
      <c r="B7" t="s">
        <v>5</v>
      </c>
      <c r="C7">
        <v>414</v>
      </c>
      <c r="D7">
        <v>22</v>
      </c>
      <c r="E7">
        <v>2</v>
      </c>
      <c r="F7">
        <v>108</v>
      </c>
      <c r="G7">
        <v>19</v>
      </c>
      <c r="H7">
        <v>2</v>
      </c>
      <c r="I7">
        <v>107</v>
      </c>
      <c r="J7">
        <v>10</v>
      </c>
      <c r="K7">
        <v>1</v>
      </c>
      <c r="L7">
        <v>1</v>
      </c>
      <c r="M7">
        <v>7</v>
      </c>
      <c r="N7">
        <v>19</v>
      </c>
      <c r="O7">
        <v>57</v>
      </c>
      <c r="P7">
        <v>31</v>
      </c>
      <c r="Q7">
        <v>13</v>
      </c>
      <c r="R7">
        <v>0</v>
      </c>
      <c r="S7">
        <f t="shared" si="0"/>
        <v>813</v>
      </c>
    </row>
    <row r="8" spans="1:19" x14ac:dyDescent="0.2">
      <c r="A8">
        <v>22</v>
      </c>
      <c r="B8" t="s">
        <v>6</v>
      </c>
      <c r="C8">
        <v>56</v>
      </c>
      <c r="D8">
        <v>1</v>
      </c>
      <c r="E8">
        <v>6</v>
      </c>
      <c r="F8">
        <v>3</v>
      </c>
      <c r="G8">
        <v>2</v>
      </c>
      <c r="H8">
        <v>38</v>
      </c>
      <c r="I8">
        <v>1</v>
      </c>
      <c r="J8">
        <v>0</v>
      </c>
      <c r="K8">
        <v>0</v>
      </c>
      <c r="L8">
        <v>0</v>
      </c>
      <c r="M8">
        <v>1</v>
      </c>
      <c r="N8">
        <v>6</v>
      </c>
      <c r="O8">
        <v>0</v>
      </c>
      <c r="P8">
        <v>7</v>
      </c>
      <c r="Q8">
        <v>8</v>
      </c>
      <c r="R8">
        <v>0</v>
      </c>
      <c r="S8">
        <f t="shared" si="0"/>
        <v>129</v>
      </c>
    </row>
    <row r="9" spans="1:19" x14ac:dyDescent="0.2">
      <c r="A9">
        <v>23</v>
      </c>
      <c r="B9" t="s">
        <v>7</v>
      </c>
      <c r="C9">
        <v>597</v>
      </c>
      <c r="D9">
        <v>281</v>
      </c>
      <c r="E9">
        <v>599</v>
      </c>
      <c r="F9">
        <v>108</v>
      </c>
      <c r="G9">
        <v>290</v>
      </c>
      <c r="H9">
        <v>192</v>
      </c>
      <c r="I9">
        <v>162</v>
      </c>
      <c r="J9">
        <v>60</v>
      </c>
      <c r="K9">
        <v>357</v>
      </c>
      <c r="L9">
        <v>306</v>
      </c>
      <c r="M9">
        <v>63</v>
      </c>
      <c r="N9">
        <v>144</v>
      </c>
      <c r="O9">
        <v>46</v>
      </c>
      <c r="P9">
        <v>89</v>
      </c>
      <c r="Q9">
        <v>14</v>
      </c>
      <c r="R9">
        <v>65</v>
      </c>
      <c r="S9">
        <f t="shared" si="0"/>
        <v>3373</v>
      </c>
    </row>
    <row r="10" spans="1:19" x14ac:dyDescent="0.2">
      <c r="A10">
        <v>24</v>
      </c>
      <c r="B10" t="s">
        <v>8</v>
      </c>
      <c r="C10">
        <v>92</v>
      </c>
      <c r="D10">
        <v>14</v>
      </c>
      <c r="E10">
        <v>22</v>
      </c>
      <c r="F10">
        <v>27</v>
      </c>
      <c r="G10">
        <v>12</v>
      </c>
      <c r="H10">
        <v>30</v>
      </c>
      <c r="I10">
        <v>25</v>
      </c>
      <c r="J10">
        <v>2</v>
      </c>
      <c r="K10">
        <v>14</v>
      </c>
      <c r="L10">
        <v>15</v>
      </c>
      <c r="M10">
        <v>1</v>
      </c>
      <c r="N10">
        <v>6</v>
      </c>
      <c r="O10">
        <v>15</v>
      </c>
      <c r="P10">
        <v>3</v>
      </c>
      <c r="Q10">
        <v>2</v>
      </c>
      <c r="R10">
        <v>7</v>
      </c>
      <c r="S10">
        <f t="shared" si="0"/>
        <v>287</v>
      </c>
    </row>
    <row r="11" spans="1:19" x14ac:dyDescent="0.2">
      <c r="A11">
        <v>25</v>
      </c>
      <c r="B11" t="s">
        <v>9</v>
      </c>
      <c r="C11">
        <v>4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13</v>
      </c>
    </row>
    <row r="12" spans="1:19" x14ac:dyDescent="0.2">
      <c r="A12">
        <v>26</v>
      </c>
      <c r="B12" t="s">
        <v>10</v>
      </c>
      <c r="C12">
        <v>880</v>
      </c>
      <c r="D12">
        <v>392</v>
      </c>
      <c r="E12">
        <v>1219</v>
      </c>
      <c r="F12">
        <v>169</v>
      </c>
      <c r="G12">
        <v>321</v>
      </c>
      <c r="H12">
        <v>500</v>
      </c>
      <c r="I12">
        <v>252</v>
      </c>
      <c r="J12">
        <v>161</v>
      </c>
      <c r="K12">
        <v>665</v>
      </c>
      <c r="L12">
        <v>672</v>
      </c>
      <c r="M12">
        <v>93</v>
      </c>
      <c r="N12">
        <v>115</v>
      </c>
      <c r="O12">
        <v>74</v>
      </c>
      <c r="P12">
        <v>90</v>
      </c>
      <c r="Q12">
        <v>35</v>
      </c>
      <c r="R12">
        <v>133</v>
      </c>
      <c r="S12">
        <f t="shared" si="0"/>
        <v>5771</v>
      </c>
    </row>
    <row r="13" spans="1:19" x14ac:dyDescent="0.2">
      <c r="A13">
        <v>27</v>
      </c>
      <c r="B13" t="s">
        <v>11</v>
      </c>
      <c r="C13">
        <v>127</v>
      </c>
      <c r="D13">
        <v>55</v>
      </c>
      <c r="E13">
        <v>13</v>
      </c>
      <c r="F13">
        <v>33</v>
      </c>
      <c r="G13">
        <v>21</v>
      </c>
      <c r="H13">
        <v>13</v>
      </c>
      <c r="I13">
        <v>35</v>
      </c>
      <c r="J13">
        <v>6</v>
      </c>
      <c r="K13">
        <v>17</v>
      </c>
      <c r="L13">
        <v>75</v>
      </c>
      <c r="M13">
        <v>22</v>
      </c>
      <c r="N13">
        <v>18</v>
      </c>
      <c r="O13">
        <v>14</v>
      </c>
      <c r="P13">
        <v>4</v>
      </c>
      <c r="Q13">
        <v>8</v>
      </c>
      <c r="R13">
        <v>1</v>
      </c>
      <c r="S13">
        <f t="shared" si="0"/>
        <v>462</v>
      </c>
    </row>
    <row r="14" spans="1:19" x14ac:dyDescent="0.2">
      <c r="A14">
        <v>28</v>
      </c>
      <c r="B14" t="s">
        <v>12</v>
      </c>
      <c r="C14">
        <v>112</v>
      </c>
      <c r="D14">
        <v>62</v>
      </c>
      <c r="E14">
        <v>28</v>
      </c>
      <c r="F14">
        <v>14</v>
      </c>
      <c r="G14">
        <v>22</v>
      </c>
      <c r="H14">
        <v>25</v>
      </c>
      <c r="I14">
        <v>20</v>
      </c>
      <c r="J14">
        <v>8</v>
      </c>
      <c r="K14">
        <v>29</v>
      </c>
      <c r="L14">
        <v>27</v>
      </c>
      <c r="M14">
        <v>25</v>
      </c>
      <c r="N14">
        <v>13</v>
      </c>
      <c r="O14">
        <v>7</v>
      </c>
      <c r="P14">
        <v>8</v>
      </c>
      <c r="Q14">
        <v>2</v>
      </c>
      <c r="R14">
        <v>9</v>
      </c>
      <c r="S14">
        <f t="shared" si="0"/>
        <v>411</v>
      </c>
    </row>
    <row r="15" spans="1:19" x14ac:dyDescent="0.2">
      <c r="B15" t="s">
        <v>29</v>
      </c>
      <c r="C15">
        <f>SUM(C3:C14)</f>
        <v>2524</v>
      </c>
      <c r="D15">
        <f t="shared" ref="D15:R15" si="1">SUM(D3:D14)</f>
        <v>889</v>
      </c>
      <c r="E15">
        <f t="shared" si="1"/>
        <v>1905</v>
      </c>
      <c r="F15">
        <f t="shared" si="1"/>
        <v>511</v>
      </c>
      <c r="G15">
        <f t="shared" si="1"/>
        <v>719</v>
      </c>
      <c r="H15">
        <f t="shared" si="1"/>
        <v>805</v>
      </c>
      <c r="I15">
        <f t="shared" si="1"/>
        <v>634</v>
      </c>
      <c r="J15">
        <f t="shared" si="1"/>
        <v>272</v>
      </c>
      <c r="K15">
        <f t="shared" si="1"/>
        <v>1090</v>
      </c>
      <c r="L15">
        <f t="shared" si="1"/>
        <v>1108</v>
      </c>
      <c r="M15">
        <f t="shared" si="1"/>
        <v>235</v>
      </c>
      <c r="N15">
        <f t="shared" si="1"/>
        <v>341</v>
      </c>
      <c r="O15">
        <f t="shared" si="1"/>
        <v>236</v>
      </c>
      <c r="P15">
        <f t="shared" si="1"/>
        <v>246</v>
      </c>
      <c r="Q15">
        <f t="shared" si="1"/>
        <v>85</v>
      </c>
      <c r="R15">
        <f t="shared" si="1"/>
        <v>215</v>
      </c>
    </row>
    <row r="20" spans="2:18" ht="80" x14ac:dyDescent="0.2">
      <c r="B20" s="2" t="s">
        <v>31</v>
      </c>
      <c r="C20" s="1" t="s">
        <v>13</v>
      </c>
      <c r="D20" s="1" t="s">
        <v>14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J20" s="1" t="s">
        <v>20</v>
      </c>
      <c r="K20" s="1" t="s">
        <v>21</v>
      </c>
      <c r="L20" s="1" t="s">
        <v>22</v>
      </c>
      <c r="M20" s="1" t="s">
        <v>23</v>
      </c>
      <c r="N20" s="1" t="s">
        <v>24</v>
      </c>
      <c r="O20" s="1" t="s">
        <v>25</v>
      </c>
      <c r="P20" s="1" t="s">
        <v>26</v>
      </c>
      <c r="Q20" s="1" t="s">
        <v>27</v>
      </c>
      <c r="R20" s="1" t="s">
        <v>28</v>
      </c>
    </row>
    <row r="21" spans="2:18" x14ac:dyDescent="0.2">
      <c r="B21" t="s">
        <v>1</v>
      </c>
      <c r="C21" s="3">
        <f>C3/2524</f>
        <v>0</v>
      </c>
      <c r="D21" s="3">
        <f>D3/889</f>
        <v>4.2744656917885267E-2</v>
      </c>
      <c r="E21" s="3">
        <f>E3/1905</f>
        <v>5.2493438320209973E-4</v>
      </c>
      <c r="F21" s="3">
        <f>F3/511</f>
        <v>0</v>
      </c>
      <c r="G21" s="3">
        <f>G3/719</f>
        <v>9.7357440890125171E-3</v>
      </c>
      <c r="H21" s="3">
        <f>H3/805</f>
        <v>0</v>
      </c>
      <c r="I21" s="3">
        <f>I3/634</f>
        <v>0</v>
      </c>
      <c r="J21" s="3">
        <f>J3/272</f>
        <v>0</v>
      </c>
      <c r="K21" s="3">
        <f>K3/1090</f>
        <v>0</v>
      </c>
      <c r="L21" s="3">
        <f>L3/1108</f>
        <v>0</v>
      </c>
      <c r="M21" s="3">
        <f>M3/235</f>
        <v>0</v>
      </c>
      <c r="N21" s="3">
        <f>N3/341</f>
        <v>0</v>
      </c>
      <c r="O21" s="3">
        <f>O3/236</f>
        <v>0</v>
      </c>
      <c r="P21" s="3">
        <f>P3/246</f>
        <v>0</v>
      </c>
      <c r="Q21" s="3">
        <f>Q3/85</f>
        <v>0</v>
      </c>
      <c r="R21" s="3">
        <f>R3/215</f>
        <v>0</v>
      </c>
    </row>
    <row r="22" spans="2:18" x14ac:dyDescent="0.2">
      <c r="B22" t="s">
        <v>2</v>
      </c>
      <c r="C22" s="3">
        <f t="shared" ref="C22:C32" si="2">C4/2524</f>
        <v>6.735340729001585E-3</v>
      </c>
      <c r="D22" s="3">
        <f t="shared" ref="D22:D32" si="3">D4/889</f>
        <v>1.0123734533183352E-2</v>
      </c>
      <c r="E22" s="3">
        <f t="shared" ref="E22:E32" si="4">E4/1905</f>
        <v>7.3490813648293962E-3</v>
      </c>
      <c r="F22" s="3">
        <f t="shared" ref="F22:F32" si="5">F4/511</f>
        <v>9.7847358121330719E-3</v>
      </c>
      <c r="G22" s="3">
        <f t="shared" ref="G22:G32" si="6">G4/719</f>
        <v>8.3449235048678721E-3</v>
      </c>
      <c r="H22" s="3">
        <f t="shared" ref="H22:H32" si="7">H4/805</f>
        <v>6.2111801242236021E-3</v>
      </c>
      <c r="I22" s="3">
        <f t="shared" ref="I22:I32" si="8">I4/634</f>
        <v>6.3091482649842269E-3</v>
      </c>
      <c r="J22" s="3">
        <f t="shared" ref="J22:J32" si="9">J4/272</f>
        <v>0</v>
      </c>
      <c r="K22" s="3">
        <f t="shared" ref="K22:K32" si="10">K4/1090</f>
        <v>6.4220183486238536E-3</v>
      </c>
      <c r="L22" s="3">
        <f t="shared" ref="L22:L32" si="11">L4/1108</f>
        <v>9.0252707581227436E-3</v>
      </c>
      <c r="M22" s="3">
        <f t="shared" ref="M22:M32" si="12">M4/235</f>
        <v>5.9574468085106386E-2</v>
      </c>
      <c r="N22" s="3">
        <f t="shared" ref="N22:N32" si="13">N4/341</f>
        <v>1.1730205278592375E-2</v>
      </c>
      <c r="O22" s="3">
        <f t="shared" ref="O22:O32" si="14">O4/236</f>
        <v>8.4745762711864406E-3</v>
      </c>
      <c r="P22" s="3">
        <f t="shared" ref="P22:P32" si="15">P4/246</f>
        <v>0</v>
      </c>
      <c r="Q22" s="3">
        <f t="shared" ref="Q22:Q32" si="16">Q4/85</f>
        <v>0</v>
      </c>
      <c r="R22" s="3">
        <f t="shared" ref="R22:R32" si="17">R4/215</f>
        <v>0</v>
      </c>
    </row>
    <row r="23" spans="2:18" x14ac:dyDescent="0.2">
      <c r="B23" t="s">
        <v>3</v>
      </c>
      <c r="C23" s="3">
        <f t="shared" si="2"/>
        <v>5.5071315372424726E-2</v>
      </c>
      <c r="D23" s="3">
        <f t="shared" si="3"/>
        <v>1.1248593925759279E-2</v>
      </c>
      <c r="E23" s="3">
        <f t="shared" si="4"/>
        <v>0</v>
      </c>
      <c r="F23" s="3">
        <f t="shared" si="5"/>
        <v>4.8923679060665359E-2</v>
      </c>
      <c r="G23" s="3">
        <f t="shared" si="6"/>
        <v>1.9471488178025034E-2</v>
      </c>
      <c r="H23" s="3">
        <f t="shared" si="7"/>
        <v>0</v>
      </c>
      <c r="I23" s="3">
        <f t="shared" si="8"/>
        <v>1.5772870662460567E-2</v>
      </c>
      <c r="J23" s="3">
        <f t="shared" si="9"/>
        <v>3.6764705882352942E-2</v>
      </c>
      <c r="K23" s="3">
        <f t="shared" si="10"/>
        <v>0</v>
      </c>
      <c r="L23" s="3">
        <f t="shared" si="11"/>
        <v>0</v>
      </c>
      <c r="M23" s="3">
        <f t="shared" si="12"/>
        <v>1.7021276595744681E-2</v>
      </c>
      <c r="N23" s="3">
        <f t="shared" si="13"/>
        <v>4.398826979472141E-2</v>
      </c>
      <c r="O23" s="3">
        <f t="shared" si="14"/>
        <v>1.6949152542372881E-2</v>
      </c>
      <c r="P23" s="3">
        <f t="shared" si="15"/>
        <v>4.878048780487805E-2</v>
      </c>
      <c r="Q23" s="3">
        <f t="shared" si="16"/>
        <v>3.5294117647058823E-2</v>
      </c>
      <c r="R23" s="3">
        <f t="shared" si="17"/>
        <v>0</v>
      </c>
    </row>
    <row r="24" spans="2:18" x14ac:dyDescent="0.2">
      <c r="B24" t="s">
        <v>4</v>
      </c>
      <c r="C24" s="3">
        <f t="shared" si="2"/>
        <v>3.4072900158478608E-2</v>
      </c>
      <c r="D24" s="3">
        <f t="shared" si="3"/>
        <v>4.4994375703037125E-3</v>
      </c>
      <c r="E24" s="3">
        <f t="shared" si="4"/>
        <v>0</v>
      </c>
      <c r="F24" s="3">
        <f t="shared" si="5"/>
        <v>3.5225048923679059E-2</v>
      </c>
      <c r="G24" s="3">
        <f t="shared" si="6"/>
        <v>6.954102920723227E-3</v>
      </c>
      <c r="H24" s="3">
        <f t="shared" si="7"/>
        <v>0</v>
      </c>
      <c r="I24" s="3">
        <f t="shared" si="8"/>
        <v>2.8391167192429023E-2</v>
      </c>
      <c r="J24" s="3">
        <f t="shared" si="9"/>
        <v>5.514705882352941E-2</v>
      </c>
      <c r="K24" s="3">
        <f t="shared" si="10"/>
        <v>0</v>
      </c>
      <c r="L24" s="3">
        <f t="shared" si="11"/>
        <v>0</v>
      </c>
      <c r="M24" s="3">
        <f t="shared" si="12"/>
        <v>4.2553191489361703E-3</v>
      </c>
      <c r="N24" s="3">
        <f t="shared" si="13"/>
        <v>2.9325513196480938E-3</v>
      </c>
      <c r="O24" s="3">
        <f t="shared" si="14"/>
        <v>7.2033898305084748E-2</v>
      </c>
      <c r="P24" s="3">
        <f t="shared" si="15"/>
        <v>8.130081300813009E-3</v>
      </c>
      <c r="Q24" s="3">
        <f t="shared" si="16"/>
        <v>0</v>
      </c>
      <c r="R24" s="3">
        <f t="shared" si="17"/>
        <v>0</v>
      </c>
    </row>
    <row r="25" spans="2:18" x14ac:dyDescent="0.2">
      <c r="B25" t="s">
        <v>5</v>
      </c>
      <c r="C25" s="3">
        <f t="shared" si="2"/>
        <v>0.16402535657686212</v>
      </c>
      <c r="D25" s="3">
        <f t="shared" si="3"/>
        <v>2.4746906636670417E-2</v>
      </c>
      <c r="E25" s="3">
        <f t="shared" si="4"/>
        <v>1.0498687664041995E-3</v>
      </c>
      <c r="F25" s="3">
        <f t="shared" si="5"/>
        <v>0.21135029354207435</v>
      </c>
      <c r="G25" s="3">
        <f t="shared" si="6"/>
        <v>2.6425591098748261E-2</v>
      </c>
      <c r="H25" s="3">
        <f t="shared" si="7"/>
        <v>2.4844720496894411E-3</v>
      </c>
      <c r="I25" s="3">
        <f t="shared" si="8"/>
        <v>0.16876971608832808</v>
      </c>
      <c r="J25" s="3">
        <f t="shared" si="9"/>
        <v>3.6764705882352942E-2</v>
      </c>
      <c r="K25" s="3">
        <f t="shared" si="10"/>
        <v>9.1743119266055051E-4</v>
      </c>
      <c r="L25" s="3">
        <f t="shared" si="11"/>
        <v>9.025270758122744E-4</v>
      </c>
      <c r="M25" s="3">
        <f t="shared" si="12"/>
        <v>2.9787234042553193E-2</v>
      </c>
      <c r="N25" s="3">
        <f t="shared" si="13"/>
        <v>5.5718475073313782E-2</v>
      </c>
      <c r="O25" s="3">
        <f t="shared" si="14"/>
        <v>0.24152542372881355</v>
      </c>
      <c r="P25" s="3">
        <f t="shared" si="15"/>
        <v>0.12601626016260162</v>
      </c>
      <c r="Q25" s="3">
        <f t="shared" si="16"/>
        <v>0.15294117647058825</v>
      </c>
      <c r="R25" s="3">
        <f t="shared" si="17"/>
        <v>0</v>
      </c>
    </row>
    <row r="26" spans="2:18" x14ac:dyDescent="0.2">
      <c r="B26" t="s">
        <v>6</v>
      </c>
      <c r="C26" s="3">
        <f t="shared" si="2"/>
        <v>2.2187004754358162E-2</v>
      </c>
      <c r="D26" s="3">
        <f t="shared" si="3"/>
        <v>1.1248593925759281E-3</v>
      </c>
      <c r="E26" s="3">
        <f t="shared" si="4"/>
        <v>3.1496062992125984E-3</v>
      </c>
      <c r="F26" s="3">
        <f t="shared" si="5"/>
        <v>5.8708414872798431E-3</v>
      </c>
      <c r="G26" s="3">
        <f t="shared" si="6"/>
        <v>2.7816411682892906E-3</v>
      </c>
      <c r="H26" s="3">
        <f t="shared" si="7"/>
        <v>4.7204968944099382E-2</v>
      </c>
      <c r="I26" s="3">
        <f t="shared" si="8"/>
        <v>1.5772870662460567E-3</v>
      </c>
      <c r="J26" s="3">
        <f t="shared" si="9"/>
        <v>0</v>
      </c>
      <c r="K26" s="3">
        <f t="shared" si="10"/>
        <v>0</v>
      </c>
      <c r="L26" s="3">
        <f t="shared" si="11"/>
        <v>0</v>
      </c>
      <c r="M26" s="3">
        <f t="shared" si="12"/>
        <v>4.2553191489361703E-3</v>
      </c>
      <c r="N26" s="3">
        <f t="shared" si="13"/>
        <v>1.7595307917888565E-2</v>
      </c>
      <c r="O26" s="3">
        <f t="shared" si="14"/>
        <v>0</v>
      </c>
      <c r="P26" s="3">
        <f t="shared" si="15"/>
        <v>2.8455284552845527E-2</v>
      </c>
      <c r="Q26" s="3">
        <f t="shared" si="16"/>
        <v>9.4117647058823528E-2</v>
      </c>
      <c r="R26" s="3">
        <f t="shared" si="17"/>
        <v>0</v>
      </c>
    </row>
    <row r="27" spans="2:18" x14ac:dyDescent="0.2">
      <c r="B27" t="s">
        <v>7</v>
      </c>
      <c r="C27" s="3">
        <f t="shared" si="2"/>
        <v>0.23652931854199682</v>
      </c>
      <c r="D27" s="3">
        <f t="shared" si="3"/>
        <v>0.31608548931383579</v>
      </c>
      <c r="E27" s="3">
        <f t="shared" si="4"/>
        <v>0.31443569553805772</v>
      </c>
      <c r="F27" s="3">
        <f t="shared" si="5"/>
        <v>0.21135029354207435</v>
      </c>
      <c r="G27" s="3">
        <f t="shared" si="6"/>
        <v>0.40333796940194716</v>
      </c>
      <c r="H27" s="3">
        <f t="shared" si="7"/>
        <v>0.23850931677018633</v>
      </c>
      <c r="I27" s="3">
        <f t="shared" si="8"/>
        <v>0.25552050473186122</v>
      </c>
      <c r="J27" s="3">
        <f t="shared" si="9"/>
        <v>0.22058823529411764</v>
      </c>
      <c r="K27" s="3">
        <f t="shared" si="10"/>
        <v>0.3275229357798165</v>
      </c>
      <c r="L27" s="3">
        <f t="shared" si="11"/>
        <v>0.27617328519855594</v>
      </c>
      <c r="M27" s="3">
        <f t="shared" si="12"/>
        <v>0.26808510638297872</v>
      </c>
      <c r="N27" s="3">
        <f t="shared" si="13"/>
        <v>0.42228739002932553</v>
      </c>
      <c r="O27" s="3">
        <f t="shared" si="14"/>
        <v>0.19491525423728814</v>
      </c>
      <c r="P27" s="3">
        <f t="shared" si="15"/>
        <v>0.36178861788617889</v>
      </c>
      <c r="Q27" s="3">
        <f t="shared" si="16"/>
        <v>0.16470588235294117</v>
      </c>
      <c r="R27" s="3">
        <f t="shared" si="17"/>
        <v>0.30232558139534882</v>
      </c>
    </row>
    <row r="28" spans="2:18" x14ac:dyDescent="0.2">
      <c r="B28" t="s">
        <v>8</v>
      </c>
      <c r="C28" s="3">
        <f t="shared" si="2"/>
        <v>3.6450079239302692E-2</v>
      </c>
      <c r="D28" s="3">
        <f t="shared" si="3"/>
        <v>1.5748031496062992E-2</v>
      </c>
      <c r="E28" s="3">
        <f t="shared" si="4"/>
        <v>1.1548556430446194E-2</v>
      </c>
      <c r="F28" s="3">
        <f t="shared" si="5"/>
        <v>5.2837573385518588E-2</v>
      </c>
      <c r="G28" s="3">
        <f t="shared" si="6"/>
        <v>1.6689847009735744E-2</v>
      </c>
      <c r="H28" s="3">
        <f t="shared" si="7"/>
        <v>3.7267080745341616E-2</v>
      </c>
      <c r="I28" s="3">
        <f t="shared" si="8"/>
        <v>3.9432176656151417E-2</v>
      </c>
      <c r="J28" s="3">
        <f t="shared" si="9"/>
        <v>7.3529411764705881E-3</v>
      </c>
      <c r="K28" s="3">
        <f t="shared" si="10"/>
        <v>1.2844036697247707E-2</v>
      </c>
      <c r="L28" s="3">
        <f t="shared" si="11"/>
        <v>1.3537906137184115E-2</v>
      </c>
      <c r="M28" s="3">
        <f t="shared" si="12"/>
        <v>4.2553191489361703E-3</v>
      </c>
      <c r="N28" s="3">
        <f t="shared" si="13"/>
        <v>1.7595307917888565E-2</v>
      </c>
      <c r="O28" s="3">
        <f t="shared" si="14"/>
        <v>6.3559322033898302E-2</v>
      </c>
      <c r="P28" s="3">
        <f t="shared" si="15"/>
        <v>1.2195121951219513E-2</v>
      </c>
      <c r="Q28" s="3">
        <f t="shared" si="16"/>
        <v>2.3529411764705882E-2</v>
      </c>
      <c r="R28" s="3">
        <f t="shared" si="17"/>
        <v>3.255813953488372E-2</v>
      </c>
    </row>
    <row r="29" spans="2:18" x14ac:dyDescent="0.2">
      <c r="B29" t="s">
        <v>9</v>
      </c>
      <c r="C29" s="3">
        <f t="shared" si="2"/>
        <v>1.5847860538827259E-3</v>
      </c>
      <c r="D29" s="3">
        <f t="shared" si="3"/>
        <v>1.1248593925759281E-3</v>
      </c>
      <c r="E29" s="3">
        <f t="shared" si="4"/>
        <v>5.2493438320209973E-4</v>
      </c>
      <c r="F29" s="3">
        <f t="shared" si="5"/>
        <v>1.9569471624266144E-3</v>
      </c>
      <c r="G29" s="3">
        <f t="shared" si="6"/>
        <v>0</v>
      </c>
      <c r="H29" s="3">
        <f t="shared" si="7"/>
        <v>0</v>
      </c>
      <c r="I29" s="3">
        <f t="shared" si="8"/>
        <v>0</v>
      </c>
      <c r="J29" s="3">
        <f t="shared" si="9"/>
        <v>0</v>
      </c>
      <c r="K29" s="3">
        <f t="shared" si="10"/>
        <v>0</v>
      </c>
      <c r="L29" s="3">
        <f t="shared" si="11"/>
        <v>1.8050541516245488E-3</v>
      </c>
      <c r="M29" s="3">
        <f t="shared" si="12"/>
        <v>1.7021276595744681E-2</v>
      </c>
      <c r="N29" s="3">
        <f t="shared" si="13"/>
        <v>0</v>
      </c>
      <c r="O29" s="3">
        <f t="shared" si="14"/>
        <v>0</v>
      </c>
      <c r="P29" s="3">
        <f t="shared" si="15"/>
        <v>0</v>
      </c>
      <c r="Q29" s="3">
        <f t="shared" si="16"/>
        <v>0</v>
      </c>
      <c r="R29" s="3">
        <f t="shared" si="17"/>
        <v>0</v>
      </c>
    </row>
    <row r="30" spans="2:18" x14ac:dyDescent="0.2">
      <c r="B30" t="s">
        <v>10</v>
      </c>
      <c r="C30" s="3">
        <f t="shared" si="2"/>
        <v>0.34865293185419971</v>
      </c>
      <c r="D30" s="3">
        <f t="shared" si="3"/>
        <v>0.44094488188976377</v>
      </c>
      <c r="E30" s="3">
        <f t="shared" si="4"/>
        <v>0.63989501312335961</v>
      </c>
      <c r="F30" s="3">
        <f t="shared" si="5"/>
        <v>0.33072407045009783</v>
      </c>
      <c r="G30" s="3">
        <f t="shared" si="6"/>
        <v>0.44645340751043117</v>
      </c>
      <c r="H30" s="3">
        <f t="shared" si="7"/>
        <v>0.6211180124223602</v>
      </c>
      <c r="I30" s="3">
        <f t="shared" si="8"/>
        <v>0.39747634069400634</v>
      </c>
      <c r="J30" s="3">
        <f t="shared" si="9"/>
        <v>0.59191176470588236</v>
      </c>
      <c r="K30" s="3">
        <f t="shared" si="10"/>
        <v>0.61009174311926606</v>
      </c>
      <c r="L30" s="3">
        <f t="shared" si="11"/>
        <v>0.60649819494584833</v>
      </c>
      <c r="M30" s="3">
        <f t="shared" si="12"/>
        <v>0.39574468085106385</v>
      </c>
      <c r="N30" s="3">
        <f t="shared" si="13"/>
        <v>0.33724340175953077</v>
      </c>
      <c r="O30" s="3">
        <f t="shared" si="14"/>
        <v>0.3135593220338983</v>
      </c>
      <c r="P30" s="3">
        <f t="shared" si="15"/>
        <v>0.36585365853658536</v>
      </c>
      <c r="Q30" s="3">
        <f t="shared" si="16"/>
        <v>0.41176470588235292</v>
      </c>
      <c r="R30" s="3">
        <f t="shared" si="17"/>
        <v>0.61860465116279073</v>
      </c>
    </row>
    <row r="31" spans="2:18" x14ac:dyDescent="0.2">
      <c r="B31" t="s">
        <v>11</v>
      </c>
      <c r="C31" s="3">
        <f t="shared" si="2"/>
        <v>5.0316957210776544E-2</v>
      </c>
      <c r="D31" s="3">
        <f t="shared" si="3"/>
        <v>6.1867266591676039E-2</v>
      </c>
      <c r="E31" s="3">
        <f t="shared" si="4"/>
        <v>6.8241469816272965E-3</v>
      </c>
      <c r="F31" s="3">
        <f t="shared" si="5"/>
        <v>6.4579256360078274E-2</v>
      </c>
      <c r="G31" s="3">
        <f t="shared" si="6"/>
        <v>2.9207232267037551E-2</v>
      </c>
      <c r="H31" s="3">
        <f t="shared" si="7"/>
        <v>1.6149068322981366E-2</v>
      </c>
      <c r="I31" s="3">
        <f t="shared" si="8"/>
        <v>5.5205047318611984E-2</v>
      </c>
      <c r="J31" s="3">
        <f t="shared" si="9"/>
        <v>2.2058823529411766E-2</v>
      </c>
      <c r="K31" s="3">
        <f t="shared" si="10"/>
        <v>1.5596330275229359E-2</v>
      </c>
      <c r="L31" s="3">
        <f t="shared" si="11"/>
        <v>6.7689530685920582E-2</v>
      </c>
      <c r="M31" s="3">
        <f t="shared" si="12"/>
        <v>9.3617021276595741E-2</v>
      </c>
      <c r="N31" s="3">
        <f t="shared" si="13"/>
        <v>5.2785923753665691E-2</v>
      </c>
      <c r="O31" s="3">
        <f t="shared" si="14"/>
        <v>5.9322033898305086E-2</v>
      </c>
      <c r="P31" s="3">
        <f t="shared" si="15"/>
        <v>1.6260162601626018E-2</v>
      </c>
      <c r="Q31" s="3">
        <f t="shared" si="16"/>
        <v>9.4117647058823528E-2</v>
      </c>
      <c r="R31" s="3">
        <f t="shared" si="17"/>
        <v>4.6511627906976744E-3</v>
      </c>
    </row>
    <row r="32" spans="2:18" x14ac:dyDescent="0.2">
      <c r="B32" t="s">
        <v>12</v>
      </c>
      <c r="C32" s="3">
        <f t="shared" si="2"/>
        <v>4.4374009508716325E-2</v>
      </c>
      <c r="D32" s="3">
        <f t="shared" si="3"/>
        <v>6.9741282339707542E-2</v>
      </c>
      <c r="E32" s="3">
        <f t="shared" si="4"/>
        <v>1.4698162729658792E-2</v>
      </c>
      <c r="F32" s="3">
        <f t="shared" si="5"/>
        <v>2.7397260273972601E-2</v>
      </c>
      <c r="G32" s="3">
        <f t="shared" si="6"/>
        <v>3.0598052851182198E-2</v>
      </c>
      <c r="H32" s="3">
        <f t="shared" si="7"/>
        <v>3.1055900621118012E-2</v>
      </c>
      <c r="I32" s="3">
        <f t="shared" si="8"/>
        <v>3.1545741324921134E-2</v>
      </c>
      <c r="J32" s="3">
        <f t="shared" si="9"/>
        <v>2.9411764705882353E-2</v>
      </c>
      <c r="K32" s="3">
        <f t="shared" si="10"/>
        <v>2.6605504587155965E-2</v>
      </c>
      <c r="L32" s="3">
        <f t="shared" si="11"/>
        <v>2.4368231046931407E-2</v>
      </c>
      <c r="M32" s="3">
        <f t="shared" si="12"/>
        <v>0.10638297872340426</v>
      </c>
      <c r="N32" s="3">
        <f t="shared" si="13"/>
        <v>3.8123167155425221E-2</v>
      </c>
      <c r="O32" s="3">
        <f t="shared" si="14"/>
        <v>2.9661016949152543E-2</v>
      </c>
      <c r="P32" s="3">
        <f t="shared" si="15"/>
        <v>3.2520325203252036E-2</v>
      </c>
      <c r="Q32" s="3">
        <f t="shared" si="16"/>
        <v>2.3529411764705882E-2</v>
      </c>
      <c r="R32" s="3">
        <f t="shared" si="17"/>
        <v>4.1860465116279069E-2</v>
      </c>
    </row>
    <row r="38" spans="2:18" ht="80" x14ac:dyDescent="0.2">
      <c r="B38" s="2" t="s">
        <v>30</v>
      </c>
      <c r="C38" s="1" t="s">
        <v>13</v>
      </c>
      <c r="D38" s="1" t="s">
        <v>14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J38" s="1" t="s">
        <v>20</v>
      </c>
      <c r="K38" s="1" t="s">
        <v>21</v>
      </c>
      <c r="L38" s="1" t="s">
        <v>22</v>
      </c>
      <c r="M38" s="1" t="s">
        <v>23</v>
      </c>
      <c r="N38" s="1" t="s">
        <v>24</v>
      </c>
      <c r="O38" s="1" t="s">
        <v>25</v>
      </c>
      <c r="P38" s="1" t="s">
        <v>26</v>
      </c>
      <c r="Q38" s="1" t="s">
        <v>27</v>
      </c>
      <c r="R38" s="1" t="s">
        <v>28</v>
      </c>
    </row>
    <row r="39" spans="2:18" x14ac:dyDescent="0.2">
      <c r="B39" t="s">
        <v>1</v>
      </c>
      <c r="C39" s="3">
        <f>C3/46</f>
        <v>0</v>
      </c>
      <c r="D39" s="3">
        <f t="shared" ref="D39:R39" si="18">D3/46</f>
        <v>0.82608695652173914</v>
      </c>
      <c r="E39" s="3">
        <f t="shared" si="18"/>
        <v>2.1739130434782608E-2</v>
      </c>
      <c r="F39" s="3">
        <f t="shared" si="18"/>
        <v>0</v>
      </c>
      <c r="G39" s="3">
        <f t="shared" si="18"/>
        <v>0.15217391304347827</v>
      </c>
      <c r="H39" s="3">
        <f t="shared" si="18"/>
        <v>0</v>
      </c>
      <c r="I39" s="3">
        <f t="shared" si="18"/>
        <v>0</v>
      </c>
      <c r="J39" s="3">
        <f t="shared" si="18"/>
        <v>0</v>
      </c>
      <c r="K39" s="3">
        <f t="shared" si="18"/>
        <v>0</v>
      </c>
      <c r="L39" s="3">
        <f t="shared" si="18"/>
        <v>0</v>
      </c>
      <c r="M39" s="3">
        <f t="shared" si="18"/>
        <v>0</v>
      </c>
      <c r="N39" s="3">
        <f t="shared" si="18"/>
        <v>0</v>
      </c>
      <c r="O39" s="3">
        <f t="shared" si="18"/>
        <v>0</v>
      </c>
      <c r="P39" s="3">
        <f t="shared" si="18"/>
        <v>0</v>
      </c>
      <c r="Q39" s="3">
        <f t="shared" si="18"/>
        <v>0</v>
      </c>
      <c r="R39" s="3">
        <f t="shared" si="18"/>
        <v>0</v>
      </c>
    </row>
    <row r="40" spans="2:18" x14ac:dyDescent="0.2">
      <c r="B40" t="s">
        <v>2</v>
      </c>
      <c r="C40" s="3">
        <f>C4/97</f>
        <v>0.17525773195876287</v>
      </c>
      <c r="D40" s="3">
        <f t="shared" ref="D40:R40" si="19">D4/97</f>
        <v>9.2783505154639179E-2</v>
      </c>
      <c r="E40" s="3">
        <f t="shared" si="19"/>
        <v>0.14432989690721648</v>
      </c>
      <c r="F40" s="3">
        <f t="shared" si="19"/>
        <v>5.1546391752577317E-2</v>
      </c>
      <c r="G40" s="3">
        <f t="shared" si="19"/>
        <v>6.1855670103092786E-2</v>
      </c>
      <c r="H40" s="3">
        <f t="shared" si="19"/>
        <v>5.1546391752577317E-2</v>
      </c>
      <c r="I40" s="3">
        <f t="shared" si="19"/>
        <v>4.1237113402061855E-2</v>
      </c>
      <c r="J40" s="3">
        <f t="shared" si="19"/>
        <v>0</v>
      </c>
      <c r="K40" s="3">
        <f t="shared" si="19"/>
        <v>7.2164948453608241E-2</v>
      </c>
      <c r="L40" s="3">
        <f t="shared" si="19"/>
        <v>0.10309278350515463</v>
      </c>
      <c r="M40" s="3">
        <f t="shared" si="19"/>
        <v>0.14432989690721648</v>
      </c>
      <c r="N40" s="3">
        <f t="shared" si="19"/>
        <v>4.1237113402061855E-2</v>
      </c>
      <c r="O40" s="3">
        <f t="shared" si="19"/>
        <v>2.0618556701030927E-2</v>
      </c>
      <c r="P40" s="3">
        <f t="shared" si="19"/>
        <v>0</v>
      </c>
      <c r="Q40" s="3">
        <f t="shared" si="19"/>
        <v>0</v>
      </c>
      <c r="R40" s="3">
        <f t="shared" si="19"/>
        <v>0</v>
      </c>
    </row>
    <row r="41" spans="2:18" x14ac:dyDescent="0.2">
      <c r="B41" t="s">
        <v>3</v>
      </c>
      <c r="C41" s="3">
        <f>C5/246</f>
        <v>0.56504065040650409</v>
      </c>
      <c r="D41" s="3">
        <f t="shared" ref="D41:R41" si="20">D5/246</f>
        <v>4.065040650406504E-2</v>
      </c>
      <c r="E41" s="3">
        <f t="shared" si="20"/>
        <v>0</v>
      </c>
      <c r="F41" s="3">
        <f t="shared" si="20"/>
        <v>0.1016260162601626</v>
      </c>
      <c r="G41" s="3">
        <f t="shared" si="20"/>
        <v>5.6910569105691054E-2</v>
      </c>
      <c r="H41" s="3">
        <f t="shared" si="20"/>
        <v>0</v>
      </c>
      <c r="I41" s="3">
        <f t="shared" si="20"/>
        <v>4.065040650406504E-2</v>
      </c>
      <c r="J41" s="3">
        <f t="shared" si="20"/>
        <v>4.065040650406504E-2</v>
      </c>
      <c r="K41" s="3">
        <f t="shared" si="20"/>
        <v>0</v>
      </c>
      <c r="L41" s="3">
        <f t="shared" si="20"/>
        <v>0</v>
      </c>
      <c r="M41" s="3">
        <f t="shared" si="20"/>
        <v>1.6260162601626018E-2</v>
      </c>
      <c r="N41" s="3">
        <f t="shared" si="20"/>
        <v>6.097560975609756E-2</v>
      </c>
      <c r="O41" s="3">
        <f t="shared" si="20"/>
        <v>1.6260162601626018E-2</v>
      </c>
      <c r="P41" s="3">
        <f t="shared" si="20"/>
        <v>4.878048780487805E-2</v>
      </c>
      <c r="Q41" s="3">
        <f t="shared" si="20"/>
        <v>1.2195121951219513E-2</v>
      </c>
      <c r="R41" s="3">
        <f t="shared" si="20"/>
        <v>0</v>
      </c>
    </row>
    <row r="42" spans="2:18" x14ac:dyDescent="0.2">
      <c r="B42" t="s">
        <v>4</v>
      </c>
      <c r="C42" s="3">
        <f>C6/167</f>
        <v>0.51497005988023947</v>
      </c>
      <c r="D42" s="3">
        <f t="shared" ref="D42:R42" si="21">D6/167</f>
        <v>2.3952095808383235E-2</v>
      </c>
      <c r="E42" s="3">
        <f t="shared" si="21"/>
        <v>0</v>
      </c>
      <c r="F42" s="3">
        <f t="shared" si="21"/>
        <v>0.10778443113772455</v>
      </c>
      <c r="G42" s="3">
        <f t="shared" si="21"/>
        <v>2.9940119760479042E-2</v>
      </c>
      <c r="H42" s="3">
        <f t="shared" si="21"/>
        <v>0</v>
      </c>
      <c r="I42" s="3">
        <f t="shared" si="21"/>
        <v>0.10778443113772455</v>
      </c>
      <c r="J42" s="3">
        <f t="shared" si="21"/>
        <v>8.9820359281437126E-2</v>
      </c>
      <c r="K42" s="3">
        <f t="shared" si="21"/>
        <v>0</v>
      </c>
      <c r="L42" s="3">
        <f t="shared" si="21"/>
        <v>0</v>
      </c>
      <c r="M42" s="3">
        <f t="shared" si="21"/>
        <v>5.9880239520958087E-3</v>
      </c>
      <c r="N42" s="3">
        <f t="shared" si="21"/>
        <v>5.9880239520958087E-3</v>
      </c>
      <c r="O42" s="3">
        <f t="shared" si="21"/>
        <v>0.10179640718562874</v>
      </c>
      <c r="P42" s="3">
        <f t="shared" si="21"/>
        <v>1.1976047904191617E-2</v>
      </c>
      <c r="Q42" s="3">
        <f t="shared" si="21"/>
        <v>0</v>
      </c>
      <c r="R42" s="3">
        <f t="shared" si="21"/>
        <v>0</v>
      </c>
    </row>
    <row r="43" spans="2:18" x14ac:dyDescent="0.2">
      <c r="B43" t="s">
        <v>5</v>
      </c>
      <c r="C43" s="3">
        <f>C7/813</f>
        <v>0.5092250922509225</v>
      </c>
      <c r="D43" s="3">
        <f t="shared" ref="D43:R43" si="22">D7/813</f>
        <v>2.7060270602706028E-2</v>
      </c>
      <c r="E43" s="3">
        <f t="shared" si="22"/>
        <v>2.4600246002460025E-3</v>
      </c>
      <c r="F43" s="3">
        <f t="shared" si="22"/>
        <v>0.13284132841328414</v>
      </c>
      <c r="G43" s="3">
        <f t="shared" si="22"/>
        <v>2.3370233702337023E-2</v>
      </c>
      <c r="H43" s="3">
        <f t="shared" si="22"/>
        <v>2.4600246002460025E-3</v>
      </c>
      <c r="I43" s="3">
        <f t="shared" si="22"/>
        <v>0.13161131611316113</v>
      </c>
      <c r="J43" s="3">
        <f t="shared" si="22"/>
        <v>1.2300123001230012E-2</v>
      </c>
      <c r="K43" s="3">
        <f t="shared" si="22"/>
        <v>1.2300123001230013E-3</v>
      </c>
      <c r="L43" s="3">
        <f t="shared" si="22"/>
        <v>1.2300123001230013E-3</v>
      </c>
      <c r="M43" s="3">
        <f t="shared" si="22"/>
        <v>8.6100861008610082E-3</v>
      </c>
      <c r="N43" s="3">
        <f t="shared" si="22"/>
        <v>2.3370233702337023E-2</v>
      </c>
      <c r="O43" s="3">
        <f t="shared" si="22"/>
        <v>7.0110701107011064E-2</v>
      </c>
      <c r="P43" s="3">
        <f t="shared" si="22"/>
        <v>3.8130381303813035E-2</v>
      </c>
      <c r="Q43" s="3">
        <f t="shared" si="22"/>
        <v>1.5990159901599015E-2</v>
      </c>
      <c r="R43" s="3">
        <f t="shared" si="22"/>
        <v>0</v>
      </c>
    </row>
    <row r="44" spans="2:18" x14ac:dyDescent="0.2">
      <c r="B44" t="s">
        <v>6</v>
      </c>
      <c r="C44" s="3">
        <f>C8/129</f>
        <v>0.43410852713178294</v>
      </c>
      <c r="D44" s="3">
        <f t="shared" ref="D44:R44" si="23">D8/129</f>
        <v>7.7519379844961239E-3</v>
      </c>
      <c r="E44" s="3">
        <f t="shared" si="23"/>
        <v>4.6511627906976744E-2</v>
      </c>
      <c r="F44" s="3">
        <f t="shared" si="23"/>
        <v>2.3255813953488372E-2</v>
      </c>
      <c r="G44" s="3">
        <f t="shared" si="23"/>
        <v>1.5503875968992248E-2</v>
      </c>
      <c r="H44" s="3">
        <f t="shared" si="23"/>
        <v>0.29457364341085274</v>
      </c>
      <c r="I44" s="3">
        <f t="shared" si="23"/>
        <v>7.7519379844961239E-3</v>
      </c>
      <c r="J44" s="3">
        <f t="shared" si="23"/>
        <v>0</v>
      </c>
      <c r="K44" s="3">
        <f t="shared" si="23"/>
        <v>0</v>
      </c>
      <c r="L44" s="3">
        <f t="shared" si="23"/>
        <v>0</v>
      </c>
      <c r="M44" s="3">
        <f t="shared" si="23"/>
        <v>7.7519379844961239E-3</v>
      </c>
      <c r="N44" s="3">
        <f t="shared" si="23"/>
        <v>4.6511627906976744E-2</v>
      </c>
      <c r="O44" s="3">
        <f t="shared" si="23"/>
        <v>0</v>
      </c>
      <c r="P44" s="3">
        <f t="shared" si="23"/>
        <v>5.4263565891472867E-2</v>
      </c>
      <c r="Q44" s="3">
        <f t="shared" si="23"/>
        <v>6.2015503875968991E-2</v>
      </c>
      <c r="R44" s="3">
        <f t="shared" si="23"/>
        <v>0</v>
      </c>
    </row>
    <row r="45" spans="2:18" x14ac:dyDescent="0.2">
      <c r="B45" t="s">
        <v>7</v>
      </c>
      <c r="C45" s="3">
        <f>C9/3373</f>
        <v>0.17699377408834865</v>
      </c>
      <c r="D45" s="3">
        <f t="shared" ref="D45:R45" si="24">D9/3373</f>
        <v>8.3308627334716875E-2</v>
      </c>
      <c r="E45" s="3">
        <f t="shared" si="24"/>
        <v>0.17758671805514378</v>
      </c>
      <c r="F45" s="3">
        <f t="shared" si="24"/>
        <v>3.2018974206937445E-2</v>
      </c>
      <c r="G45" s="3">
        <f t="shared" si="24"/>
        <v>8.5976875185294996E-2</v>
      </c>
      <c r="H45" s="3">
        <f t="shared" si="24"/>
        <v>5.6922620812333236E-2</v>
      </c>
      <c r="I45" s="3">
        <f t="shared" si="24"/>
        <v>4.8028461310406168E-2</v>
      </c>
      <c r="J45" s="3">
        <f t="shared" si="24"/>
        <v>1.7788319003854136E-2</v>
      </c>
      <c r="K45" s="3">
        <f t="shared" si="24"/>
        <v>0.10584049807293211</v>
      </c>
      <c r="L45" s="3">
        <f t="shared" si="24"/>
        <v>9.0720426919656094E-2</v>
      </c>
      <c r="M45" s="3">
        <f t="shared" si="24"/>
        <v>1.8677734954046843E-2</v>
      </c>
      <c r="N45" s="3">
        <f t="shared" si="24"/>
        <v>4.2691965609249927E-2</v>
      </c>
      <c r="O45" s="3">
        <f t="shared" si="24"/>
        <v>1.3637711236288172E-2</v>
      </c>
      <c r="P45" s="3">
        <f t="shared" si="24"/>
        <v>2.6386006522383636E-2</v>
      </c>
      <c r="Q45" s="3">
        <f t="shared" si="24"/>
        <v>4.1506077675659654E-3</v>
      </c>
      <c r="R45" s="3">
        <f t="shared" si="24"/>
        <v>1.9270678920841982E-2</v>
      </c>
    </row>
    <row r="46" spans="2:18" x14ac:dyDescent="0.2">
      <c r="B46" t="s">
        <v>8</v>
      </c>
      <c r="C46" s="3">
        <f>C10/287</f>
        <v>0.32055749128919858</v>
      </c>
      <c r="D46" s="3">
        <f t="shared" ref="D46:R46" si="25">D10/287</f>
        <v>4.878048780487805E-2</v>
      </c>
      <c r="E46" s="3">
        <f t="shared" si="25"/>
        <v>7.6655052264808357E-2</v>
      </c>
      <c r="F46" s="3">
        <f t="shared" si="25"/>
        <v>9.4076655052264813E-2</v>
      </c>
      <c r="G46" s="3">
        <f t="shared" si="25"/>
        <v>4.1811846689895474E-2</v>
      </c>
      <c r="H46" s="3">
        <f t="shared" si="25"/>
        <v>0.10452961672473868</v>
      </c>
      <c r="I46" s="3">
        <f t="shared" si="25"/>
        <v>8.7108013937282236E-2</v>
      </c>
      <c r="J46" s="3">
        <f t="shared" si="25"/>
        <v>6.9686411149825784E-3</v>
      </c>
      <c r="K46" s="3">
        <f t="shared" si="25"/>
        <v>4.878048780487805E-2</v>
      </c>
      <c r="L46" s="3">
        <f t="shared" si="25"/>
        <v>5.2264808362369339E-2</v>
      </c>
      <c r="M46" s="3">
        <f t="shared" si="25"/>
        <v>3.4843205574912892E-3</v>
      </c>
      <c r="N46" s="3">
        <f t="shared" si="25"/>
        <v>2.0905923344947737E-2</v>
      </c>
      <c r="O46" s="3">
        <f t="shared" si="25"/>
        <v>5.2264808362369339E-2</v>
      </c>
      <c r="P46" s="3">
        <f t="shared" si="25"/>
        <v>1.0452961672473868E-2</v>
      </c>
      <c r="Q46" s="3">
        <f t="shared" si="25"/>
        <v>6.9686411149825784E-3</v>
      </c>
      <c r="R46" s="3">
        <f t="shared" si="25"/>
        <v>2.4390243902439025E-2</v>
      </c>
    </row>
    <row r="47" spans="2:18" x14ac:dyDescent="0.2">
      <c r="B47" t="s">
        <v>9</v>
      </c>
      <c r="C47" s="3">
        <f>C11/13</f>
        <v>0.30769230769230771</v>
      </c>
      <c r="D47" s="3">
        <f t="shared" ref="D47:R47" si="26">D11/13</f>
        <v>7.6923076923076927E-2</v>
      </c>
      <c r="E47" s="3">
        <f t="shared" si="26"/>
        <v>7.6923076923076927E-2</v>
      </c>
      <c r="F47" s="3">
        <f t="shared" si="26"/>
        <v>7.6923076923076927E-2</v>
      </c>
      <c r="G47" s="3">
        <f t="shared" si="26"/>
        <v>0</v>
      </c>
      <c r="H47" s="3">
        <f t="shared" si="26"/>
        <v>0</v>
      </c>
      <c r="I47" s="3">
        <f t="shared" si="26"/>
        <v>0</v>
      </c>
      <c r="J47" s="3">
        <f t="shared" si="26"/>
        <v>0</v>
      </c>
      <c r="K47" s="3">
        <f t="shared" si="26"/>
        <v>0</v>
      </c>
      <c r="L47" s="3">
        <f t="shared" si="26"/>
        <v>0.15384615384615385</v>
      </c>
      <c r="M47" s="3">
        <f t="shared" si="26"/>
        <v>0.30769230769230771</v>
      </c>
      <c r="N47" s="3">
        <f t="shared" si="26"/>
        <v>0</v>
      </c>
      <c r="O47" s="3">
        <f t="shared" si="26"/>
        <v>0</v>
      </c>
      <c r="P47" s="3">
        <f t="shared" si="26"/>
        <v>0</v>
      </c>
      <c r="Q47" s="3">
        <f t="shared" si="26"/>
        <v>0</v>
      </c>
      <c r="R47" s="3">
        <f t="shared" si="26"/>
        <v>0</v>
      </c>
    </row>
    <row r="48" spans="2:18" x14ac:dyDescent="0.2">
      <c r="B48" t="s">
        <v>10</v>
      </c>
      <c r="C48" s="3">
        <f>C12/5771</f>
        <v>0.15248657078495928</v>
      </c>
      <c r="D48" s="3">
        <f t="shared" ref="D48:R48" si="27">D12/5771</f>
        <v>6.7925836076936405E-2</v>
      </c>
      <c r="E48" s="3">
        <f t="shared" si="27"/>
        <v>0.21122855657598336</v>
      </c>
      <c r="F48" s="3">
        <f t="shared" si="27"/>
        <v>2.9284352798475133E-2</v>
      </c>
      <c r="G48" s="3">
        <f t="shared" si="27"/>
        <v>5.562294229769537E-2</v>
      </c>
      <c r="H48" s="3">
        <f t="shared" si="27"/>
        <v>8.6640097036908684E-2</v>
      </c>
      <c r="I48" s="3">
        <f t="shared" si="27"/>
        <v>4.3666608906601977E-2</v>
      </c>
      <c r="J48" s="3">
        <f t="shared" si="27"/>
        <v>2.7898111245884594E-2</v>
      </c>
      <c r="K48" s="3">
        <f t="shared" si="27"/>
        <v>0.11523132905908855</v>
      </c>
      <c r="L48" s="3">
        <f t="shared" si="27"/>
        <v>0.11644429041760526</v>
      </c>
      <c r="M48" s="3">
        <f t="shared" si="27"/>
        <v>1.6115058048865014E-2</v>
      </c>
      <c r="N48" s="3">
        <f t="shared" si="27"/>
        <v>1.9927222318488997E-2</v>
      </c>
      <c r="O48" s="3">
        <f t="shared" si="27"/>
        <v>1.2822734361462486E-2</v>
      </c>
      <c r="P48" s="3">
        <f t="shared" si="27"/>
        <v>1.5595217466643562E-2</v>
      </c>
      <c r="Q48" s="3">
        <f t="shared" si="27"/>
        <v>6.064806792583608E-3</v>
      </c>
      <c r="R48" s="3">
        <f t="shared" si="27"/>
        <v>2.304626581181771E-2</v>
      </c>
    </row>
    <row r="49" spans="2:18" x14ac:dyDescent="0.2">
      <c r="B49" t="s">
        <v>11</v>
      </c>
      <c r="C49" s="3">
        <f>C13/462</f>
        <v>0.27489177489177491</v>
      </c>
      <c r="D49" s="3">
        <f t="shared" ref="D49:R49" si="28">D13/462</f>
        <v>0.11904761904761904</v>
      </c>
      <c r="E49" s="3">
        <f t="shared" si="28"/>
        <v>2.813852813852814E-2</v>
      </c>
      <c r="F49" s="3">
        <f t="shared" si="28"/>
        <v>7.1428571428571425E-2</v>
      </c>
      <c r="G49" s="3">
        <f t="shared" si="28"/>
        <v>4.5454545454545456E-2</v>
      </c>
      <c r="H49" s="3">
        <f t="shared" si="28"/>
        <v>2.813852813852814E-2</v>
      </c>
      <c r="I49" s="3">
        <f t="shared" si="28"/>
        <v>7.575757575757576E-2</v>
      </c>
      <c r="J49" s="3">
        <f t="shared" si="28"/>
        <v>1.2987012987012988E-2</v>
      </c>
      <c r="K49" s="3">
        <f t="shared" si="28"/>
        <v>3.67965367965368E-2</v>
      </c>
      <c r="L49" s="3">
        <f t="shared" si="28"/>
        <v>0.16233766233766234</v>
      </c>
      <c r="M49" s="3">
        <f t="shared" si="28"/>
        <v>4.7619047619047616E-2</v>
      </c>
      <c r="N49" s="3">
        <f t="shared" si="28"/>
        <v>3.896103896103896E-2</v>
      </c>
      <c r="O49" s="3">
        <f t="shared" si="28"/>
        <v>3.0303030303030304E-2</v>
      </c>
      <c r="P49" s="3">
        <f t="shared" si="28"/>
        <v>8.658008658008658E-3</v>
      </c>
      <c r="Q49" s="3">
        <f t="shared" si="28"/>
        <v>1.7316017316017316E-2</v>
      </c>
      <c r="R49" s="3">
        <f t="shared" si="28"/>
        <v>2.1645021645021645E-3</v>
      </c>
    </row>
    <row r="50" spans="2:18" x14ac:dyDescent="0.2">
      <c r="B50" t="s">
        <v>12</v>
      </c>
      <c r="C50" s="3">
        <f>C14/411</f>
        <v>0.27250608272506083</v>
      </c>
      <c r="D50" s="3">
        <f t="shared" ref="D50:R50" si="29">D14/411</f>
        <v>0.15085158150851583</v>
      </c>
      <c r="E50" s="3">
        <f t="shared" si="29"/>
        <v>6.8126520681265207E-2</v>
      </c>
      <c r="F50" s="3">
        <f t="shared" si="29"/>
        <v>3.4063260340632603E-2</v>
      </c>
      <c r="G50" s="3">
        <f t="shared" si="29"/>
        <v>5.3527980535279802E-2</v>
      </c>
      <c r="H50" s="3">
        <f t="shared" si="29"/>
        <v>6.0827250608272508E-2</v>
      </c>
      <c r="I50" s="3">
        <f t="shared" si="29"/>
        <v>4.8661800486618008E-2</v>
      </c>
      <c r="J50" s="3">
        <f t="shared" si="29"/>
        <v>1.9464720194647202E-2</v>
      </c>
      <c r="K50" s="3">
        <f t="shared" si="29"/>
        <v>7.0559610705596104E-2</v>
      </c>
      <c r="L50" s="3">
        <f t="shared" si="29"/>
        <v>6.569343065693431E-2</v>
      </c>
      <c r="M50" s="3">
        <f t="shared" si="29"/>
        <v>6.0827250608272508E-2</v>
      </c>
      <c r="N50" s="3">
        <f t="shared" si="29"/>
        <v>3.1630170316301706E-2</v>
      </c>
      <c r="O50" s="3">
        <f t="shared" si="29"/>
        <v>1.7031630170316302E-2</v>
      </c>
      <c r="P50" s="3">
        <f t="shared" si="29"/>
        <v>1.9464720194647202E-2</v>
      </c>
      <c r="Q50" s="3">
        <f t="shared" si="29"/>
        <v>4.8661800486618006E-3</v>
      </c>
      <c r="R50" s="3">
        <f t="shared" si="29"/>
        <v>2.1897810218978103E-2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152208_admin</dc:creator>
  <cp:lastModifiedBy>Yi Zhang</cp:lastModifiedBy>
  <dcterms:created xsi:type="dcterms:W3CDTF">2015-06-05T18:17:20Z</dcterms:created>
  <dcterms:modified xsi:type="dcterms:W3CDTF">2024-03-19T13:10:41Z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2024-03-19T00:51:35Z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4cb527cf-7b27-4db3-877b-cc0fc8acc93c</vt:lpwstr>
  </property>
  <property fmtid="{D5CDD505-2E9C-101B-9397-08002B2CF9AE}" pid="8" name="MSIP_Label_51a6c3db-1667-4f49-995a-8b9973972958_ContentBits">
    <vt:lpwstr>0</vt:lpwstr>
  </property>
</Properties>
</file>