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6 junio\Detalle Facturas\Facturas\"/>
    </mc:Choice>
  </mc:AlternateContent>
  <xr:revisionPtr revIDLastSave="0" documentId="8_{FA7FF0B4-9338-415E-B1ED-3852C3A45982}" xr6:coauthVersionLast="41" xr6:coauthVersionMax="41" xr10:uidLastSave="{00000000-0000-0000-0000-000000000000}"/>
  <bookViews>
    <workbookView xWindow="-120" yWindow="-120" windowWidth="20730" windowHeight="11160" xr2:uid="{9F959405-EE25-442E-BFDB-6F1BE1C9E4A2}"/>
  </bookViews>
  <sheets>
    <sheet name="2020_06_08454066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4" i="1"/>
  <c r="V36" i="1" s="1"/>
  <c r="V33" i="1"/>
  <c r="V32" i="1"/>
  <c r="V31" i="1"/>
  <c r="V27" i="1"/>
  <c r="V23" i="1"/>
  <c r="V22" i="1"/>
  <c r="V24" i="1" s="1"/>
  <c r="V26" i="1" s="1"/>
  <c r="V21" i="1"/>
  <c r="V17" i="1"/>
  <c r="V12" i="1"/>
  <c r="V11" i="1"/>
  <c r="V13" i="1" s="1"/>
  <c r="V14" i="1" s="1"/>
  <c r="V16" i="1" s="1"/>
  <c r="Y33" i="1" s="1"/>
  <c r="V6" i="1"/>
  <c r="V5" i="1"/>
  <c r="V4" i="1"/>
</calcChain>
</file>

<file path=xl/sharedStrings.xml><?xml version="1.0" encoding="utf-8"?>
<sst xmlns="http://schemas.openxmlformats.org/spreadsheetml/2006/main" count="1123" uniqueCount="230">
  <si>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</si>
  <si>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</si>
  <si>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</si>
  <si>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</si>
  <si>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</si>
  <si>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</si>
  <si>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</si>
  <si>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</si>
  <si>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</si>
  <si>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</si>
  <si>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</si>
  <si>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</si>
  <si>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</si>
  <si>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</si>
  <si>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</si>
  <si>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</si>
  <si>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</si>
  <si>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</si>
  <si>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</si>
  <si>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2020_06_08454066</t>
  </si>
  <si>
    <t>KUHN BECERRA ALEJANDRO MAURICIO</t>
  </si>
  <si>
    <t>MK</t>
  </si>
  <si>
    <t>08454066-8</t>
  </si>
  <si>
    <t xml:space="preserve">20.5-25 CL729 20PR SET GOODR </t>
  </si>
  <si>
    <t>CV-A-0000-00214583</t>
  </si>
  <si>
    <t xml:space="preserve">RANCAGUA FLOTACENTRO </t>
  </si>
  <si>
    <t>0078412790-7-0</t>
  </si>
  <si>
    <t xml:space="preserve">SOC. DE TRANSPORTES RIALTO LTDA. </t>
  </si>
  <si>
    <t>Neumaticos</t>
  </si>
  <si>
    <t>Otros meses</t>
  </si>
  <si>
    <t>Nota Crédito</t>
  </si>
  <si>
    <t>Venta Pendiente</t>
  </si>
  <si>
    <t xml:space="preserve">295/80R22.5 16PR 150/147M CM993W GOODR </t>
  </si>
  <si>
    <t>CV-A-0000-00217318</t>
  </si>
  <si>
    <t>0077011741-0-0</t>
  </si>
  <si>
    <t xml:space="preserve">TRANSPORTES GUSTAVO MOYA EIRL </t>
  </si>
  <si>
    <t xml:space="preserve">265/70R16 112S SL369 GOODR </t>
  </si>
  <si>
    <t>CV-A-0000-00217545</t>
  </si>
  <si>
    <t>0076321969-0-0</t>
  </si>
  <si>
    <t xml:space="preserve">COMERCIAL Y SERV B Y A CARLOS HELVIA ZAP </t>
  </si>
  <si>
    <t>Nombre</t>
  </si>
  <si>
    <t xml:space="preserve">11R22.5 16PR 148/145M AT35S AUSTO </t>
  </si>
  <si>
    <t>CV-A-0000-00218011</t>
  </si>
  <si>
    <t>0077063276-5-0</t>
  </si>
  <si>
    <t xml:space="preserve">COMERCIAL ST21 LTDA </t>
  </si>
  <si>
    <t>Cod Vendedor</t>
  </si>
  <si>
    <t xml:space="preserve">1200R24 20PR SET CR926T GOLDEN CROWN </t>
  </si>
  <si>
    <t>FV-A-0000-02150845</t>
  </si>
  <si>
    <t>0076276767-8-0</t>
  </si>
  <si>
    <t xml:space="preserve">SOCIEDAD DE TRANSPORTES MESSEN TRANSPORT </t>
  </si>
  <si>
    <t>Factura</t>
  </si>
  <si>
    <t>Venta Normal</t>
  </si>
  <si>
    <t>Rut</t>
  </si>
  <si>
    <t xml:space="preserve">1200R24 18PR 158/155F SET CB972 GOODR </t>
  </si>
  <si>
    <t>Mes Pago</t>
  </si>
  <si>
    <t xml:space="preserve">1200R24 20PR 160/157K SET CR926B GOODR </t>
  </si>
  <si>
    <t>FV-A-0000-02166047</t>
  </si>
  <si>
    <t>FV-A-0000-02166048</t>
  </si>
  <si>
    <t xml:space="preserve">11R22.5 16PR 148/145M AT27S AUSTO </t>
  </si>
  <si>
    <t>FV-A-0000-02170356</t>
  </si>
  <si>
    <t>0077045482-4-0</t>
  </si>
  <si>
    <t xml:space="preserve">LOGISTICA Y TRANSPORTES ANGA SPA </t>
  </si>
  <si>
    <t>COMISION REPUESTOS</t>
  </si>
  <si>
    <t>Tabla de Cumplimiento Repuestos</t>
  </si>
  <si>
    <t>FV-A-0000-02173460</t>
  </si>
  <si>
    <t>VENTA TOTAL PERIODO ACTUAL</t>
  </si>
  <si>
    <t>Ventas</t>
  </si>
  <si>
    <t>% Comisión</t>
  </si>
  <si>
    <t>FV-A-0000-02173461</t>
  </si>
  <si>
    <t>VENTA NORMAL</t>
  </si>
  <si>
    <t>Desde</t>
  </si>
  <si>
    <t>Hasta</t>
  </si>
  <si>
    <t xml:space="preserve">11R22.5 16PR 148/145J CB972W GOODR </t>
  </si>
  <si>
    <t>FV-A-0000-02173582</t>
  </si>
  <si>
    <t>COMISION NORMAL (%)</t>
  </si>
  <si>
    <t>o mas</t>
  </si>
  <si>
    <t xml:space="preserve">12R22.5 16PR 150/147F CB972 GOODR </t>
  </si>
  <si>
    <t>COMISION NORMAL ($)</t>
  </si>
  <si>
    <t>FV-A-0000-02173638</t>
  </si>
  <si>
    <t>0006658017-2-0</t>
  </si>
  <si>
    <t xml:space="preserve">SILVA CARRASCO FRANCISCO HERNAN </t>
  </si>
  <si>
    <t>TOTAL COMISION REPUESTOS</t>
  </si>
  <si>
    <t xml:space="preserve">12R22.5 18PR 152/149L CR926W GOODR </t>
  </si>
  <si>
    <t>FV-A-0000-02174001</t>
  </si>
  <si>
    <t>VENTA POR DOCUMENTAR  A LA FECHA DE CORTE</t>
  </si>
  <si>
    <t xml:space="preserve">BTR13 </t>
  </si>
  <si>
    <t xml:space="preserve">ROTACION NEUMATICO CAMION/BUS - NORMAL </t>
  </si>
  <si>
    <t>Servicios</t>
  </si>
  <si>
    <t xml:space="preserve">MOP06 </t>
  </si>
  <si>
    <t xml:space="preserve">MONTAJE NEUM CAMION/BUS FIERRO - FLOTA </t>
  </si>
  <si>
    <t xml:space="preserve">ZBA06 </t>
  </si>
  <si>
    <t xml:space="preserve">BALANCEO CAMION/BUS FIERRO - FLOTA </t>
  </si>
  <si>
    <t>COMISION NEUMATICOS, LUBRICANTES, BATERIAS Y REMOLQUE</t>
  </si>
  <si>
    <t>Tabla de Cumplimiento Neumaticos, Lubricantes, Baterias y Remolques</t>
  </si>
  <si>
    <t xml:space="preserve">ZAA03 </t>
  </si>
  <si>
    <t xml:space="preserve">ALINEACION CAMION/BUS - FLOTA </t>
  </si>
  <si>
    <t xml:space="preserve">295/80R22.5 16PR 150/147M CR976A GOODR </t>
  </si>
  <si>
    <t>FV-A-0000-02175638</t>
  </si>
  <si>
    <t>0011984269-7-0</t>
  </si>
  <si>
    <t xml:space="preserve">DIAZ MARTINEZ PATRICIO ANTONIO </t>
  </si>
  <si>
    <t>FV-A-0000-02176730</t>
  </si>
  <si>
    <t>0076493703-1-0</t>
  </si>
  <si>
    <t xml:space="preserve">TRANSPORTES FRANCISCA ADASME ALVAREZ EIR </t>
  </si>
  <si>
    <t>FV-A-0000-02176767</t>
  </si>
  <si>
    <t>FV-A-0000-02177473</t>
  </si>
  <si>
    <t>0010469834-4-0</t>
  </si>
  <si>
    <t xml:space="preserve">ARAVENA CACERES RIGOBERTO ANTONIO </t>
  </si>
  <si>
    <t xml:space="preserve">295/80R22.5 18PR 152/149L CR926D GOODR </t>
  </si>
  <si>
    <t>FV-A-0000-02177656</t>
  </si>
  <si>
    <t>TOTAL COMISION NEU / LUB / BAT / REM</t>
  </si>
  <si>
    <t xml:space="preserve">750R16 14PR CR926 SET GOODR </t>
  </si>
  <si>
    <t>FV-A-0000-02177920</t>
  </si>
  <si>
    <t>0007823826-7-0</t>
  </si>
  <si>
    <t xml:space="preserve">RAMIREZ ROMERO EUGUENIO </t>
  </si>
  <si>
    <t>FV-A-0000-02179868</t>
  </si>
  <si>
    <t>0005358723-2-0</t>
  </si>
  <si>
    <t xml:space="preserve">TONCIO BRAVO MANUEL AUGUSTO </t>
  </si>
  <si>
    <t xml:space="preserve">295/80R22.5 18PR 152/149M AT127S AUSTO </t>
  </si>
  <si>
    <t>FV-A-0000-02180667</t>
  </si>
  <si>
    <t>0076311070-2-0</t>
  </si>
  <si>
    <t xml:space="preserve">AGRICOLA Y TRANSPORTES LOS CASTA¤OS LTDA </t>
  </si>
  <si>
    <t xml:space="preserve">295/80R22.5 18PR 152/149M AT27 AUSTO </t>
  </si>
  <si>
    <t>FV-A-0000-02180715</t>
  </si>
  <si>
    <t>0010472648-8-0</t>
  </si>
  <si>
    <t xml:space="preserve">OGAZ OGAZ MARIO JESUS </t>
  </si>
  <si>
    <t>COMISION SERVICIOS</t>
  </si>
  <si>
    <t>Tabla de Cumplimiento Servicios</t>
  </si>
  <si>
    <t>Comisión</t>
  </si>
  <si>
    <t>FV-A-0000-02180777</t>
  </si>
  <si>
    <t>0076340997-K-0</t>
  </si>
  <si>
    <t xml:space="preserve">RENTA CAR IMB SPA </t>
  </si>
  <si>
    <t>FV-A-0000-02180792</t>
  </si>
  <si>
    <t>0076396645-3-0</t>
  </si>
  <si>
    <t xml:space="preserve">TRANSPORTES PABLO ANDRES PENA URBINA EIR </t>
  </si>
  <si>
    <t>TOTAL VARIABLE</t>
  </si>
  <si>
    <t xml:space="preserve">175/65R14 82H RP28 GOODR </t>
  </si>
  <si>
    <t>CV-A-0000-00220932</t>
  </si>
  <si>
    <t>0076327974-K-0</t>
  </si>
  <si>
    <t xml:space="preserve">SERVICIO DE TRANSPORTES PETROHUE LTDA. </t>
  </si>
  <si>
    <t>Actual</t>
  </si>
  <si>
    <t xml:space="preserve">AMORTIG.CABINA TRASERO (USA2) </t>
  </si>
  <si>
    <t>CV-A-0000-00221425</t>
  </si>
  <si>
    <t>0077027341-2-0</t>
  </si>
  <si>
    <t xml:space="preserve">TRANSFERNANDEZ SPA </t>
  </si>
  <si>
    <t>Repuestos</t>
  </si>
  <si>
    <t>TOTAL COMISION SERVICIOS</t>
  </si>
  <si>
    <t xml:space="preserve">FAROL DELANTERO IZQUIERDO </t>
  </si>
  <si>
    <t xml:space="preserve">215/75R17.5 12PR 126/124M TL CHS3 CONTI </t>
  </si>
  <si>
    <t>FV-A-0000-02182012</t>
  </si>
  <si>
    <t>0010521248-8-0</t>
  </si>
  <si>
    <t xml:space="preserve">DURAN DINAMARCA TERESA EUGENIA </t>
  </si>
  <si>
    <t>FV-A-0000-02182031</t>
  </si>
  <si>
    <t>0077669830-K-0</t>
  </si>
  <si>
    <t xml:space="preserve">TRANSPORTES VALENCIA ABARCA LTDA </t>
  </si>
  <si>
    <t>FV-A-0000-02184614</t>
  </si>
  <si>
    <t>FV-A-0000-02184671</t>
  </si>
  <si>
    <t>FV-A-0000-02185553</t>
  </si>
  <si>
    <t xml:space="preserve">BT034 </t>
  </si>
  <si>
    <t xml:space="preserve">BAT. DARK BEAR 170 AMP (+ -) 1080 CCA </t>
  </si>
  <si>
    <t>FV-A-0000-02185561</t>
  </si>
  <si>
    <t>FV-A-0000-02189112</t>
  </si>
  <si>
    <t>0008708568-6-0</t>
  </si>
  <si>
    <t xml:space="preserve">GONZALEZ VASQUEZ JOSE RICARDO </t>
  </si>
  <si>
    <t xml:space="preserve">DES02 </t>
  </si>
  <si>
    <t xml:space="preserve">RECEPCION NEUMATICO USADO BUS/CAMION </t>
  </si>
  <si>
    <t>FV-A-0000-02189149</t>
  </si>
  <si>
    <t>0077944990-4-0</t>
  </si>
  <si>
    <t xml:space="preserve">TRANSPORTE Y COMERCIO GONZALEZ CHAPARRO </t>
  </si>
  <si>
    <t>FV-A-0000-02189222</t>
  </si>
  <si>
    <t xml:space="preserve">C5658 </t>
  </si>
  <si>
    <t>LLANTA ALUMINIO 8.25X22.5 DISCO AMERICAN</t>
  </si>
  <si>
    <t>FV-A-0000-02191786</t>
  </si>
  <si>
    <t>FV-A-0000-02193197</t>
  </si>
  <si>
    <t>0076370780-6-0</t>
  </si>
  <si>
    <t xml:space="preserve">TRANSPORTES NISSI E.I.R.L </t>
  </si>
  <si>
    <t>FV-A-0000-02194212</t>
  </si>
  <si>
    <t>0076117389-8-0</t>
  </si>
  <si>
    <t xml:space="preserve">TRANSPORTES CACHAPOAL LTDA. </t>
  </si>
  <si>
    <t>FV-A-0000-02194228</t>
  </si>
  <si>
    <t>0076559680-7-0</t>
  </si>
  <si>
    <t xml:space="preserve">ARIDOS SAN RAMIRO LTDA. </t>
  </si>
  <si>
    <t xml:space="preserve">11R22.5 16PR 148/145J DSR668 DOUBL </t>
  </si>
  <si>
    <t>FV-A-0000-02194229</t>
  </si>
  <si>
    <t>FV-A-0000-02194877</t>
  </si>
  <si>
    <t>0010421323-5-0</t>
  </si>
  <si>
    <t xml:space="preserve">NUNEZ GAJARDO FABIAN CRISTIAN </t>
  </si>
  <si>
    <t xml:space="preserve">295/80R22.5 18PR 154/152M DSR08A DOUBL </t>
  </si>
  <si>
    <t>FV-A-0000-02194992</t>
  </si>
  <si>
    <t>0076250790-0-0</t>
  </si>
  <si>
    <t xml:space="preserve">SOC.DE TRANSPORTES YANEZ HNOS.LTDA. </t>
  </si>
  <si>
    <t>FV-A-0000-02195035</t>
  </si>
  <si>
    <t>0077007694-3-0</t>
  </si>
  <si>
    <t xml:space="preserve">TRANSPORTES M Y V LTDA </t>
  </si>
  <si>
    <t xml:space="preserve">AMORTIG.CABINA TRAS (USA2) OJO/OJO </t>
  </si>
  <si>
    <t>FV-A-0000-02195092</t>
  </si>
  <si>
    <t xml:space="preserve">FAROL NEBLINERO DERECHO </t>
  </si>
  <si>
    <t xml:space="preserve">ZAABA </t>
  </si>
  <si>
    <t xml:space="preserve">ALINAECION LIVIANO CAMIONETA - CAREN </t>
  </si>
  <si>
    <t>FV-A-0000-02195142</t>
  </si>
  <si>
    <t>0016491032-6-0</t>
  </si>
  <si>
    <t xml:space="preserve">VIDAL GALVEZ MARCOS FABIAN </t>
  </si>
  <si>
    <t xml:space="preserve">ZBAL2 </t>
  </si>
  <si>
    <t>BALANCEO LIVIANOS (PLOMO NORMAL) - CAREN</t>
  </si>
  <si>
    <t xml:space="preserve">ZM002 </t>
  </si>
  <si>
    <t xml:space="preserve">MONTAJE NEUMATICO LIVIANOS - CAREN </t>
  </si>
  <si>
    <t xml:space="preserve">245/75R16 10PR 120/116Q SL369 GOODR </t>
  </si>
  <si>
    <t>FV-A-0000-02195167</t>
  </si>
  <si>
    <t>0076233387-2-0</t>
  </si>
  <si>
    <t xml:space="preserve">TRANSPORTES JUAN FARIAS E.I.R.L. </t>
  </si>
  <si>
    <t>FV-A-0000-02195202</t>
  </si>
  <si>
    <t>FV-A-0000-02195282</t>
  </si>
  <si>
    <t>0076023866-K-0</t>
  </si>
  <si>
    <t xml:space="preserve">TRANSPORTES CARGO FUTURO Y COMPANIA LTDA </t>
  </si>
  <si>
    <t xml:space="preserve">295/80R22.5 152/148L KMAX S GOODY </t>
  </si>
  <si>
    <t>FV-A-0000-02195371</t>
  </si>
  <si>
    <t>0076697567-4-0</t>
  </si>
  <si>
    <t xml:space="preserve">TRANSPORTES BERMA SPA </t>
  </si>
  <si>
    <t>FV-A-0000-02195742</t>
  </si>
  <si>
    <t>0013302969-9-0</t>
  </si>
  <si>
    <t xml:space="preserve">TOLEDO FUENZALIDA CARLOS </t>
  </si>
  <si>
    <t xml:space="preserve">MOP22 </t>
  </si>
  <si>
    <t>MONTAJ NEUM FURGON/VAN/CAMION 3/4 -FLOTA</t>
  </si>
  <si>
    <t xml:space="preserve">275/70R22.5 18PR 148/145M AT115 AUSTO </t>
  </si>
  <si>
    <t>FV-A-0000-02195770</t>
  </si>
  <si>
    <t>FV-A-0000-02195836</t>
  </si>
  <si>
    <t xml:space="preserve">295/80R22.5 18PR 152/149M AT115 AUSTO </t>
  </si>
  <si>
    <t>FV-A-0000-02195930</t>
  </si>
  <si>
    <t>0008511406-9-0</t>
  </si>
  <si>
    <t xml:space="preserve">PENA URBINA ERICK E. </t>
  </si>
  <si>
    <t>FV-A-0000-02196342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</si>
</sst>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6%20Junio/Detalle%20Facturas/1%20Macro%20Detalle%20Facturas%20Juni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6_07022128"/>
      <sheetName val="2020_06_07642559"/>
      <sheetName val="2020_06_08186073"/>
      <sheetName val="2020_06_08454066"/>
      <sheetName val="2020_06_08583868"/>
      <sheetName val="2020_06_08696608"/>
      <sheetName val="2020_06_09050054"/>
      <sheetName val="2020_06_09465502"/>
      <sheetName val="2020_06_09522003"/>
      <sheetName val="2020_06_09923652"/>
      <sheetName val="2020_06_09939941"/>
      <sheetName val="2020_06_10308569"/>
      <sheetName val="2020_06_10531678"/>
      <sheetName val="2020_06_11331606"/>
      <sheetName val="2020_06_11376107"/>
      <sheetName val="2020_06_11642869"/>
      <sheetName val="2020_06_12181305"/>
      <sheetName val="2020_06_12233748"/>
      <sheetName val="2020_06_12361758"/>
      <sheetName val="2020_06_12513252"/>
      <sheetName val="2020_06_12751886"/>
      <sheetName val="2020_06_13019613"/>
      <sheetName val="2020_06_13042860"/>
      <sheetName val="2020_06_13468487"/>
      <sheetName val="2020_06_13734802"/>
      <sheetName val="2020_06_13745305"/>
      <sheetName val="2020_06_14091721"/>
      <sheetName val="2020_06_14151321"/>
      <sheetName val="2020_06_14214693"/>
      <sheetName val="2020_06_14299120"/>
      <sheetName val="2020_06_14325933"/>
      <sheetName val="2020_06_14397938"/>
      <sheetName val="2020_06_14564262"/>
      <sheetName val="2020_06_14576869"/>
      <sheetName val="2020_06_15184119"/>
      <sheetName val="2020_06_15219446"/>
      <sheetName val="2020_06_15297806"/>
      <sheetName val="2020_06_15697716"/>
      <sheetName val="2020_06_15844468"/>
      <sheetName val="2020_06_16541254"/>
      <sheetName val="2020_06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C6C3-DD39-4073-9338-49B0AF2A607C}">
  <sheetPr codeName="Hoja5">
    <tabColor rgb="FFFF0000"/>
  </sheetPr>
  <dimension ref="A1:AG76"/>
  <sheetViews>
    <sheetView tabSelected="1" workbookViewId="0">
      <selection activeCell="W5" sqref="W5"/>
    </sheetView>
  </sheetViews>
  <sheetFormatPr baseColWidth="10" defaultRowHeight="15" x14ac:dyDescent="0.25"/>
  <cols>
    <col min="1" max="1" width="14.42578125" bestFit="1" customWidth="1"/>
    <col min="2" max="2" width="26" bestFit="1" customWidth="1"/>
    <col min="3" max="3" width="10.28515625" bestFit="1" customWidth="1"/>
    <col min="4" max="4" width="10" bestFit="1" customWidth="1"/>
    <col min="5" max="5" width="9.7109375" bestFit="1" customWidth="1"/>
    <col min="6" max="6" width="33.7109375" bestFit="1" customWidth="1"/>
    <col min="7" max="7" width="15.140625" bestFit="1" customWidth="1"/>
    <col min="8" max="8" width="8.7109375" bestFit="1" customWidth="1"/>
    <col min="9" max="9" width="11.28515625" bestFit="1" customWidth="1"/>
    <col min="10" max="10" width="18.140625" bestFit="1" customWidth="1"/>
    <col min="11" max="11" width="12.140625" bestFit="1" customWidth="1"/>
    <col min="12" max="12" width="33.285156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25.7109375" customWidth="1"/>
    <col min="22" max="22" width="26.85546875" bestFit="1" customWidth="1"/>
    <col min="23" max="23" width="10.7109375" customWidth="1"/>
    <col min="24" max="26" width="20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25">
      <c r="A2" s="6" t="s">
        <v>19</v>
      </c>
      <c r="B2" s="5" t="s">
        <v>20</v>
      </c>
      <c r="C2" s="5" t="s">
        <v>21</v>
      </c>
      <c r="D2" s="5" t="s">
        <v>22</v>
      </c>
      <c r="E2" s="5">
        <v>40766</v>
      </c>
      <c r="F2" s="5" t="s">
        <v>23</v>
      </c>
      <c r="G2" s="5" t="s">
        <v>24</v>
      </c>
      <c r="H2" s="7">
        <v>43815</v>
      </c>
      <c r="I2" s="5">
        <v>53</v>
      </c>
      <c r="J2" s="5" t="s">
        <v>25</v>
      </c>
      <c r="K2" s="5" t="s">
        <v>26</v>
      </c>
      <c r="L2" s="5" t="s">
        <v>27</v>
      </c>
      <c r="M2" s="5">
        <v>-4</v>
      </c>
      <c r="N2" s="8">
        <v>-1472372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25">
      <c r="A3" s="6" t="s">
        <v>19</v>
      </c>
      <c r="B3" s="5" t="s">
        <v>20</v>
      </c>
      <c r="C3" s="5" t="s">
        <v>21</v>
      </c>
      <c r="D3" s="5" t="s">
        <v>22</v>
      </c>
      <c r="E3" s="5">
        <v>40070</v>
      </c>
      <c r="F3" s="5" t="s">
        <v>32</v>
      </c>
      <c r="G3" s="5" t="s">
        <v>33</v>
      </c>
      <c r="H3" s="7">
        <v>43879</v>
      </c>
      <c r="I3" s="5">
        <v>53</v>
      </c>
      <c r="J3" s="5" t="s">
        <v>25</v>
      </c>
      <c r="K3" s="5" t="s">
        <v>34</v>
      </c>
      <c r="L3" s="5" t="s">
        <v>35</v>
      </c>
      <c r="M3" s="5">
        <v>-4</v>
      </c>
      <c r="N3" s="8">
        <v>-568708</v>
      </c>
      <c r="O3" s="5" t="s">
        <v>28</v>
      </c>
      <c r="P3" s="5" t="s">
        <v>29</v>
      </c>
      <c r="Q3" s="5" t="s">
        <v>30</v>
      </c>
      <c r="R3" s="5" t="s">
        <v>31</v>
      </c>
      <c r="S3" s="5" t="s">
        <v>28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25">
      <c r="A4" s="6" t="s">
        <v>19</v>
      </c>
      <c r="B4" s="5" t="s">
        <v>20</v>
      </c>
      <c r="C4" s="5" t="s">
        <v>21</v>
      </c>
      <c r="D4" s="5" t="s">
        <v>22</v>
      </c>
      <c r="E4" s="5">
        <v>47238</v>
      </c>
      <c r="F4" s="5" t="s">
        <v>36</v>
      </c>
      <c r="G4" s="5" t="s">
        <v>37</v>
      </c>
      <c r="H4" s="7">
        <v>43885</v>
      </c>
      <c r="I4" s="5">
        <v>53</v>
      </c>
      <c r="J4" s="5" t="s">
        <v>25</v>
      </c>
      <c r="K4" s="5" t="s">
        <v>38</v>
      </c>
      <c r="L4" s="5" t="s">
        <v>39</v>
      </c>
      <c r="M4" s="5">
        <v>-4</v>
      </c>
      <c r="N4" s="8">
        <v>-282328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28</v>
      </c>
      <c r="T4" s="5"/>
      <c r="U4" s="9" t="s">
        <v>40</v>
      </c>
      <c r="V4" s="9" t="str">
        <f>+$B$2</f>
        <v>KUHN BECERRA ALEJANDRO MAURICIO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25">
      <c r="A5" s="6" t="s">
        <v>19</v>
      </c>
      <c r="B5" s="5" t="s">
        <v>20</v>
      </c>
      <c r="C5" s="5" t="s">
        <v>21</v>
      </c>
      <c r="D5" s="5" t="s">
        <v>22</v>
      </c>
      <c r="E5" s="5">
        <v>51174</v>
      </c>
      <c r="F5" s="5" t="s">
        <v>41</v>
      </c>
      <c r="G5" s="5" t="s">
        <v>42</v>
      </c>
      <c r="H5" s="7">
        <v>43894</v>
      </c>
      <c r="I5" s="5">
        <v>53</v>
      </c>
      <c r="J5" s="5" t="s">
        <v>25</v>
      </c>
      <c r="K5" s="5" t="s">
        <v>43</v>
      </c>
      <c r="L5" s="5" t="s">
        <v>44</v>
      </c>
      <c r="M5" s="5">
        <v>-1</v>
      </c>
      <c r="N5" s="8">
        <v>-100496</v>
      </c>
      <c r="O5" s="5" t="s">
        <v>28</v>
      </c>
      <c r="P5" s="5" t="s">
        <v>29</v>
      </c>
      <c r="Q5" s="5" t="s">
        <v>30</v>
      </c>
      <c r="R5" s="5" t="s">
        <v>31</v>
      </c>
      <c r="S5" s="5" t="s">
        <v>28</v>
      </c>
      <c r="T5" s="5"/>
      <c r="U5" s="9" t="s">
        <v>45</v>
      </c>
      <c r="V5" s="9" t="str">
        <f>+$C$2</f>
        <v>MK</v>
      </c>
      <c r="W5" s="5"/>
      <c r="X5" s="10"/>
      <c r="Y5" s="10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6" t="s">
        <v>19</v>
      </c>
      <c r="B6" s="5" t="s">
        <v>20</v>
      </c>
      <c r="C6" s="5" t="s">
        <v>21</v>
      </c>
      <c r="D6" s="5" t="s">
        <v>22</v>
      </c>
      <c r="E6" s="5">
        <v>45622</v>
      </c>
      <c r="F6" s="5" t="s">
        <v>46</v>
      </c>
      <c r="G6" s="5" t="s">
        <v>47</v>
      </c>
      <c r="H6" s="7">
        <v>43895</v>
      </c>
      <c r="I6" s="5">
        <v>53</v>
      </c>
      <c r="J6" s="5" t="s">
        <v>25</v>
      </c>
      <c r="K6" s="5" t="s">
        <v>48</v>
      </c>
      <c r="L6" s="5" t="s">
        <v>49</v>
      </c>
      <c r="M6" s="5">
        <v>4</v>
      </c>
      <c r="N6" s="8">
        <v>695096</v>
      </c>
      <c r="O6" s="5" t="s">
        <v>28</v>
      </c>
      <c r="P6" s="5" t="s">
        <v>29</v>
      </c>
      <c r="Q6" s="5" t="s">
        <v>50</v>
      </c>
      <c r="R6" s="5" t="s">
        <v>51</v>
      </c>
      <c r="S6" s="5" t="s">
        <v>28</v>
      </c>
      <c r="T6" s="5"/>
      <c r="U6" s="9" t="s">
        <v>52</v>
      </c>
      <c r="V6" s="11" t="str">
        <f>+$D$2</f>
        <v>08454066-8</v>
      </c>
      <c r="W6" s="5"/>
      <c r="X6" s="5"/>
      <c r="Y6" s="10"/>
      <c r="Z6" s="5"/>
      <c r="AA6" s="5"/>
      <c r="AB6" s="5"/>
      <c r="AC6" s="5"/>
      <c r="AD6" s="5"/>
      <c r="AE6" s="5"/>
      <c r="AF6" s="5"/>
      <c r="AG6" s="5"/>
    </row>
    <row r="7" spans="1:33" x14ac:dyDescent="0.25">
      <c r="A7" s="6" t="s">
        <v>19</v>
      </c>
      <c r="B7" s="5" t="s">
        <v>20</v>
      </c>
      <c r="C7" s="5" t="s">
        <v>21</v>
      </c>
      <c r="D7" s="5" t="s">
        <v>22</v>
      </c>
      <c r="E7" s="5">
        <v>40055</v>
      </c>
      <c r="F7" s="5" t="s">
        <v>53</v>
      </c>
      <c r="G7" s="5" t="s">
        <v>47</v>
      </c>
      <c r="H7" s="7">
        <v>43895</v>
      </c>
      <c r="I7" s="5">
        <v>53</v>
      </c>
      <c r="J7" s="5" t="s">
        <v>25</v>
      </c>
      <c r="K7" s="5" t="s">
        <v>48</v>
      </c>
      <c r="L7" s="5" t="s">
        <v>49</v>
      </c>
      <c r="M7" s="5">
        <v>4</v>
      </c>
      <c r="N7" s="8">
        <v>805680</v>
      </c>
      <c r="O7" s="5" t="s">
        <v>28</v>
      </c>
      <c r="P7" s="5" t="s">
        <v>29</v>
      </c>
      <c r="Q7" s="5" t="s">
        <v>50</v>
      </c>
      <c r="R7" s="5" t="s">
        <v>51</v>
      </c>
      <c r="S7" s="5" t="s">
        <v>28</v>
      </c>
      <c r="T7" s="5"/>
      <c r="U7" s="9" t="s">
        <v>54</v>
      </c>
      <c r="V7" s="12">
        <v>43983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6" t="s">
        <v>19</v>
      </c>
      <c r="B8" s="5" t="s">
        <v>20</v>
      </c>
      <c r="C8" s="5" t="s">
        <v>21</v>
      </c>
      <c r="D8" s="5" t="s">
        <v>22</v>
      </c>
      <c r="E8" s="5">
        <v>47271</v>
      </c>
      <c r="F8" s="5" t="s">
        <v>55</v>
      </c>
      <c r="G8" s="5" t="s">
        <v>56</v>
      </c>
      <c r="H8" s="7">
        <v>43921</v>
      </c>
      <c r="I8" s="5">
        <v>53</v>
      </c>
      <c r="J8" s="5" t="s">
        <v>25</v>
      </c>
      <c r="K8" s="5" t="s">
        <v>48</v>
      </c>
      <c r="L8" s="5" t="s">
        <v>49</v>
      </c>
      <c r="M8" s="5">
        <v>2</v>
      </c>
      <c r="N8" s="8">
        <v>407580</v>
      </c>
      <c r="O8" s="5" t="s">
        <v>28</v>
      </c>
      <c r="P8" s="5" t="s">
        <v>29</v>
      </c>
      <c r="Q8" s="5" t="s">
        <v>50</v>
      </c>
      <c r="R8" s="5" t="s">
        <v>31</v>
      </c>
      <c r="S8" s="5" t="s">
        <v>28</v>
      </c>
      <c r="T8" s="5"/>
      <c r="U8" s="13"/>
      <c r="V8" s="1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25">
      <c r="A9" s="6" t="s">
        <v>19</v>
      </c>
      <c r="B9" s="5" t="s">
        <v>20</v>
      </c>
      <c r="C9" s="5" t="s">
        <v>21</v>
      </c>
      <c r="D9" s="5" t="s">
        <v>22</v>
      </c>
      <c r="E9" s="5">
        <v>40055</v>
      </c>
      <c r="F9" s="5" t="s">
        <v>53</v>
      </c>
      <c r="G9" s="5" t="s">
        <v>57</v>
      </c>
      <c r="H9" s="7">
        <v>43921</v>
      </c>
      <c r="I9" s="5">
        <v>53</v>
      </c>
      <c r="J9" s="5" t="s">
        <v>25</v>
      </c>
      <c r="K9" s="5" t="s">
        <v>48</v>
      </c>
      <c r="L9" s="5" t="s">
        <v>49</v>
      </c>
      <c r="M9" s="5">
        <v>4</v>
      </c>
      <c r="N9" s="8">
        <v>849916</v>
      </c>
      <c r="O9" s="5" t="s">
        <v>28</v>
      </c>
      <c r="P9" s="5" t="s">
        <v>29</v>
      </c>
      <c r="Q9" s="5" t="s">
        <v>50</v>
      </c>
      <c r="R9" s="5" t="s">
        <v>31</v>
      </c>
      <c r="S9" s="5" t="s">
        <v>28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6" t="s">
        <v>19</v>
      </c>
      <c r="B10" s="5" t="s">
        <v>20</v>
      </c>
      <c r="C10" s="5" t="s">
        <v>21</v>
      </c>
      <c r="D10" s="5" t="s">
        <v>22</v>
      </c>
      <c r="E10" s="5">
        <v>50657</v>
      </c>
      <c r="F10" s="5" t="s">
        <v>58</v>
      </c>
      <c r="G10" s="5" t="s">
        <v>59</v>
      </c>
      <c r="H10" s="7">
        <v>43930</v>
      </c>
      <c r="I10" s="5">
        <v>53</v>
      </c>
      <c r="J10" s="5" t="s">
        <v>25</v>
      </c>
      <c r="K10" s="5" t="s">
        <v>60</v>
      </c>
      <c r="L10" s="5" t="s">
        <v>61</v>
      </c>
      <c r="M10" s="5">
        <v>24</v>
      </c>
      <c r="N10" s="8">
        <v>2690232</v>
      </c>
      <c r="O10" s="5" t="s">
        <v>28</v>
      </c>
      <c r="P10" s="5" t="s">
        <v>29</v>
      </c>
      <c r="Q10" s="5" t="s">
        <v>50</v>
      </c>
      <c r="R10" s="5" t="s">
        <v>51</v>
      </c>
      <c r="S10" s="5" t="s">
        <v>28</v>
      </c>
      <c r="T10" s="5"/>
      <c r="U10" s="15" t="s">
        <v>62</v>
      </c>
      <c r="V10" s="16"/>
      <c r="W10" s="5"/>
      <c r="X10" s="17" t="s">
        <v>63</v>
      </c>
      <c r="Y10" s="18"/>
      <c r="Z10" s="19"/>
      <c r="AA10" s="5"/>
      <c r="AB10" s="5"/>
      <c r="AC10" s="5"/>
      <c r="AD10" s="5"/>
      <c r="AE10" s="5"/>
      <c r="AF10" s="5"/>
      <c r="AG10" s="5"/>
    </row>
    <row r="11" spans="1:33" x14ac:dyDescent="0.25">
      <c r="A11" s="6" t="s">
        <v>19</v>
      </c>
      <c r="B11" s="5" t="s">
        <v>20</v>
      </c>
      <c r="C11" s="5" t="s">
        <v>21</v>
      </c>
      <c r="D11" s="5" t="s">
        <v>22</v>
      </c>
      <c r="E11" s="5">
        <v>45622</v>
      </c>
      <c r="F11" s="5" t="s">
        <v>46</v>
      </c>
      <c r="G11" s="5" t="s">
        <v>64</v>
      </c>
      <c r="H11" s="7">
        <v>43938</v>
      </c>
      <c r="I11" s="5">
        <v>53</v>
      </c>
      <c r="J11" s="5" t="s">
        <v>25</v>
      </c>
      <c r="K11" s="5" t="s">
        <v>48</v>
      </c>
      <c r="L11" s="5" t="s">
        <v>49</v>
      </c>
      <c r="M11" s="5">
        <v>4</v>
      </c>
      <c r="N11" s="8">
        <v>754524</v>
      </c>
      <c r="O11" s="5" t="s">
        <v>28</v>
      </c>
      <c r="P11" s="5" t="s">
        <v>29</v>
      </c>
      <c r="Q11" s="5" t="s">
        <v>50</v>
      </c>
      <c r="R11" s="5" t="s">
        <v>51</v>
      </c>
      <c r="S11" s="5" t="s">
        <v>28</v>
      </c>
      <c r="T11" s="5"/>
      <c r="U11" s="20" t="s">
        <v>65</v>
      </c>
      <c r="V11" s="21">
        <f>IF(SUMIFS(N2:N20000,S2:S20000,"Repuestos",P2:P20000,"Actual")&lt;0,0,SUMIFS(N2:N20000,S2:S20000,"Repuestos",P2:P20000,"Actual"))</f>
        <v>143749</v>
      </c>
      <c r="W11" s="22"/>
      <c r="X11" s="17" t="s">
        <v>66</v>
      </c>
      <c r="Y11" s="19"/>
      <c r="Z11" s="23" t="s">
        <v>67</v>
      </c>
      <c r="AA11" s="5"/>
      <c r="AB11" s="5"/>
      <c r="AC11" s="5"/>
      <c r="AD11" s="5"/>
      <c r="AE11" s="5"/>
      <c r="AF11" s="5"/>
      <c r="AG11" s="5"/>
    </row>
    <row r="12" spans="1:33" x14ac:dyDescent="0.25">
      <c r="A12" s="6" t="s">
        <v>19</v>
      </c>
      <c r="B12" s="5" t="s">
        <v>20</v>
      </c>
      <c r="C12" s="5" t="s">
        <v>21</v>
      </c>
      <c r="D12" s="5" t="s">
        <v>22</v>
      </c>
      <c r="E12" s="5">
        <v>45622</v>
      </c>
      <c r="F12" s="5" t="s">
        <v>46</v>
      </c>
      <c r="G12" s="5" t="s">
        <v>68</v>
      </c>
      <c r="H12" s="7">
        <v>43938</v>
      </c>
      <c r="I12" s="5">
        <v>53</v>
      </c>
      <c r="J12" s="5" t="s">
        <v>25</v>
      </c>
      <c r="K12" s="5" t="s">
        <v>48</v>
      </c>
      <c r="L12" s="5" t="s">
        <v>49</v>
      </c>
      <c r="M12" s="5">
        <v>1</v>
      </c>
      <c r="N12" s="8">
        <v>188631</v>
      </c>
      <c r="O12" s="5" t="s">
        <v>28</v>
      </c>
      <c r="P12" s="5" t="s">
        <v>29</v>
      </c>
      <c r="Q12" s="5" t="s">
        <v>50</v>
      </c>
      <c r="R12" s="5" t="s">
        <v>51</v>
      </c>
      <c r="S12" s="5" t="s">
        <v>28</v>
      </c>
      <c r="T12" s="5"/>
      <c r="U12" s="20" t="s">
        <v>69</v>
      </c>
      <c r="V12" s="21">
        <f>IF(SUMIFS(N2:N20000,S2:S20000,"Repuestos",R2:R20000,"Venta Normal")&lt;0,0,SUMIFS(N2:N20000,S2:S20000,"Repuestos",R2:R20000,"Venta Normal"))</f>
        <v>0</v>
      </c>
      <c r="W12" s="22"/>
      <c r="X12" s="24" t="s">
        <v>70</v>
      </c>
      <c r="Y12" s="24" t="s">
        <v>71</v>
      </c>
      <c r="Z12" s="23"/>
      <c r="AA12" s="5"/>
      <c r="AB12" s="5"/>
      <c r="AC12" s="5"/>
      <c r="AD12" s="5"/>
      <c r="AE12" s="5"/>
      <c r="AF12" s="5"/>
      <c r="AG12" s="5"/>
    </row>
    <row r="13" spans="1:33" x14ac:dyDescent="0.25">
      <c r="A13" s="6" t="s">
        <v>19</v>
      </c>
      <c r="B13" s="5" t="s">
        <v>20</v>
      </c>
      <c r="C13" s="5" t="s">
        <v>21</v>
      </c>
      <c r="D13" s="5" t="s">
        <v>22</v>
      </c>
      <c r="E13" s="5">
        <v>40038</v>
      </c>
      <c r="F13" s="5" t="s">
        <v>72</v>
      </c>
      <c r="G13" s="5" t="s">
        <v>73</v>
      </c>
      <c r="H13" s="7">
        <v>43938</v>
      </c>
      <c r="I13" s="5">
        <v>53</v>
      </c>
      <c r="J13" s="5" t="s">
        <v>25</v>
      </c>
      <c r="K13" s="5" t="s">
        <v>48</v>
      </c>
      <c r="L13" s="5" t="s">
        <v>49</v>
      </c>
      <c r="M13" s="5">
        <v>6</v>
      </c>
      <c r="N13" s="8">
        <v>936960</v>
      </c>
      <c r="O13" s="5" t="s">
        <v>28</v>
      </c>
      <c r="P13" s="5" t="s">
        <v>29</v>
      </c>
      <c r="Q13" s="5" t="s">
        <v>50</v>
      </c>
      <c r="R13" s="5" t="s">
        <v>31</v>
      </c>
      <c r="S13" s="5" t="s">
        <v>28</v>
      </c>
      <c r="T13" s="5"/>
      <c r="U13" s="20" t="s">
        <v>74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75</v>
      </c>
      <c r="Z13" s="28">
        <v>0.03</v>
      </c>
      <c r="AA13" s="5"/>
      <c r="AB13" s="5"/>
      <c r="AC13" s="5"/>
      <c r="AD13" s="5"/>
      <c r="AE13" s="5"/>
      <c r="AF13" s="5"/>
      <c r="AG13" s="5"/>
    </row>
    <row r="14" spans="1:33" x14ac:dyDescent="0.25">
      <c r="A14" s="6" t="s">
        <v>19</v>
      </c>
      <c r="B14" s="5" t="s">
        <v>20</v>
      </c>
      <c r="C14" s="5" t="s">
        <v>21</v>
      </c>
      <c r="D14" s="5" t="s">
        <v>22</v>
      </c>
      <c r="E14" s="5">
        <v>40049</v>
      </c>
      <c r="F14" s="5" t="s">
        <v>76</v>
      </c>
      <c r="G14" s="5" t="s">
        <v>73</v>
      </c>
      <c r="H14" s="7">
        <v>43938</v>
      </c>
      <c r="I14" s="5">
        <v>53</v>
      </c>
      <c r="J14" s="5" t="s">
        <v>25</v>
      </c>
      <c r="K14" s="5" t="s">
        <v>48</v>
      </c>
      <c r="L14" s="5" t="s">
        <v>49</v>
      </c>
      <c r="M14" s="5">
        <v>6</v>
      </c>
      <c r="N14" s="8">
        <v>1006542</v>
      </c>
      <c r="O14" s="5" t="s">
        <v>28</v>
      </c>
      <c r="P14" s="5" t="s">
        <v>29</v>
      </c>
      <c r="Q14" s="5" t="s">
        <v>50</v>
      </c>
      <c r="R14" s="5" t="s">
        <v>31</v>
      </c>
      <c r="S14" s="5" t="s">
        <v>28</v>
      </c>
      <c r="T14" s="5"/>
      <c r="U14" s="20" t="s">
        <v>77</v>
      </c>
      <c r="V14" s="21">
        <f>+V12*V13</f>
        <v>0</v>
      </c>
      <c r="W14" s="22"/>
      <c r="X14" s="29">
        <v>20000000</v>
      </c>
      <c r="Y14" s="30">
        <v>24999999</v>
      </c>
      <c r="Z14" s="31">
        <v>2.75E-2</v>
      </c>
      <c r="AA14" s="5"/>
      <c r="AB14" s="5"/>
      <c r="AC14" s="5"/>
      <c r="AD14" s="5"/>
      <c r="AE14" s="5"/>
      <c r="AF14" s="5"/>
      <c r="AG14" s="5"/>
    </row>
    <row r="15" spans="1:33" x14ac:dyDescent="0.25">
      <c r="A15" s="6" t="s">
        <v>19</v>
      </c>
      <c r="B15" s="5" t="s">
        <v>20</v>
      </c>
      <c r="C15" s="5" t="s">
        <v>21</v>
      </c>
      <c r="D15" s="5" t="s">
        <v>22</v>
      </c>
      <c r="E15" s="5">
        <v>40055</v>
      </c>
      <c r="F15" s="5" t="s">
        <v>53</v>
      </c>
      <c r="G15" s="5" t="s">
        <v>73</v>
      </c>
      <c r="H15" s="7">
        <v>43938</v>
      </c>
      <c r="I15" s="5">
        <v>53</v>
      </c>
      <c r="J15" s="5" t="s">
        <v>25</v>
      </c>
      <c r="K15" s="5" t="s">
        <v>48</v>
      </c>
      <c r="L15" s="5" t="s">
        <v>49</v>
      </c>
      <c r="M15" s="5">
        <v>10</v>
      </c>
      <c r="N15" s="8">
        <v>2187820</v>
      </c>
      <c r="O15" s="5" t="s">
        <v>28</v>
      </c>
      <c r="P15" s="5" t="s">
        <v>29</v>
      </c>
      <c r="Q15" s="5" t="s">
        <v>50</v>
      </c>
      <c r="R15" s="5" t="s">
        <v>31</v>
      </c>
      <c r="S15" s="5" t="s">
        <v>28</v>
      </c>
      <c r="T15" s="5"/>
      <c r="U15" s="20"/>
      <c r="V15" s="32"/>
      <c r="W15" s="22"/>
      <c r="X15" s="33">
        <v>15000000</v>
      </c>
      <c r="Y15" s="29">
        <v>19999999</v>
      </c>
      <c r="Z15" s="34">
        <v>2.5000000000000001E-2</v>
      </c>
      <c r="AA15" s="5"/>
      <c r="AB15" s="5"/>
      <c r="AC15" s="5"/>
      <c r="AD15" s="5"/>
      <c r="AE15" s="5"/>
      <c r="AF15" s="5"/>
      <c r="AG15" s="5"/>
    </row>
    <row r="16" spans="1:33" x14ac:dyDescent="0.25">
      <c r="A16" s="6" t="s">
        <v>19</v>
      </c>
      <c r="B16" s="5" t="s">
        <v>20</v>
      </c>
      <c r="C16" s="5" t="s">
        <v>21</v>
      </c>
      <c r="D16" s="5" t="s">
        <v>22</v>
      </c>
      <c r="E16" s="5">
        <v>50657</v>
      </c>
      <c r="F16" s="5" t="s">
        <v>58</v>
      </c>
      <c r="G16" s="5" t="s">
        <v>78</v>
      </c>
      <c r="H16" s="7">
        <v>43938</v>
      </c>
      <c r="I16" s="5">
        <v>53</v>
      </c>
      <c r="J16" s="5" t="s">
        <v>25</v>
      </c>
      <c r="K16" s="5" t="s">
        <v>79</v>
      </c>
      <c r="L16" s="5" t="s">
        <v>80</v>
      </c>
      <c r="M16" s="5">
        <v>12</v>
      </c>
      <c r="N16" s="8">
        <v>1345116</v>
      </c>
      <c r="O16" s="5" t="s">
        <v>28</v>
      </c>
      <c r="P16" s="5" t="s">
        <v>29</v>
      </c>
      <c r="Q16" s="5" t="s">
        <v>50</v>
      </c>
      <c r="R16" s="5" t="s">
        <v>51</v>
      </c>
      <c r="S16" s="5" t="s">
        <v>28</v>
      </c>
      <c r="T16" s="5"/>
      <c r="U16" s="35" t="s">
        <v>81</v>
      </c>
      <c r="V16" s="36">
        <f>+V14</f>
        <v>0</v>
      </c>
      <c r="W16" s="22"/>
      <c r="X16" s="33">
        <v>10000000</v>
      </c>
      <c r="Y16" s="29">
        <v>14999999</v>
      </c>
      <c r="Z16" s="34">
        <v>2.2499999999999999E-2</v>
      </c>
      <c r="AA16" s="5"/>
      <c r="AB16" s="5"/>
      <c r="AC16" s="5"/>
      <c r="AD16" s="5"/>
      <c r="AE16" s="5"/>
      <c r="AF16" s="5"/>
      <c r="AG16" s="5"/>
    </row>
    <row r="17" spans="1:33" ht="22.5" x14ac:dyDescent="0.25">
      <c r="A17" s="6" t="s">
        <v>19</v>
      </c>
      <c r="B17" s="5" t="s">
        <v>20</v>
      </c>
      <c r="C17" s="5" t="s">
        <v>21</v>
      </c>
      <c r="D17" s="5" t="s">
        <v>22</v>
      </c>
      <c r="E17" s="5">
        <v>40662</v>
      </c>
      <c r="F17" s="5" t="s">
        <v>82</v>
      </c>
      <c r="G17" s="5" t="s">
        <v>83</v>
      </c>
      <c r="H17" s="7">
        <v>43939</v>
      </c>
      <c r="I17" s="5">
        <v>53</v>
      </c>
      <c r="J17" s="5" t="s">
        <v>25</v>
      </c>
      <c r="K17" s="5" t="s">
        <v>48</v>
      </c>
      <c r="L17" s="5" t="s">
        <v>49</v>
      </c>
      <c r="M17" s="5">
        <v>2</v>
      </c>
      <c r="N17" s="8">
        <v>301496</v>
      </c>
      <c r="O17" s="5" t="s">
        <v>28</v>
      </c>
      <c r="P17" s="5" t="s">
        <v>29</v>
      </c>
      <c r="Q17" s="5" t="s">
        <v>50</v>
      </c>
      <c r="R17" s="5" t="s">
        <v>31</v>
      </c>
      <c r="S17" s="5" t="s">
        <v>28</v>
      </c>
      <c r="T17" s="5"/>
      <c r="U17" s="20" t="s">
        <v>84</v>
      </c>
      <c r="V17" s="21">
        <f>IF(SUMIFS(N2:N20000,S2:S20000,"Repuestos",R2:R20000,"Venta Pendiente")&lt;0,0,SUMIFS(N2:N20000,S2:S20000,"Repuestos",R2:R20000,"Venta Pendiente"))</f>
        <v>143749</v>
      </c>
      <c r="W17" s="37"/>
      <c r="X17" s="33">
        <v>5000000</v>
      </c>
      <c r="Y17" s="29">
        <v>9999999</v>
      </c>
      <c r="Z17" s="34">
        <v>0.02</v>
      </c>
      <c r="AA17" s="5"/>
      <c r="AB17" s="5"/>
      <c r="AC17" s="5"/>
      <c r="AD17" s="5"/>
      <c r="AE17" s="5"/>
      <c r="AF17" s="5"/>
      <c r="AG17" s="5"/>
    </row>
    <row r="18" spans="1:33" x14ac:dyDescent="0.25">
      <c r="A18" s="6" t="s">
        <v>19</v>
      </c>
      <c r="B18" s="5" t="s">
        <v>20</v>
      </c>
      <c r="C18" s="5" t="s">
        <v>21</v>
      </c>
      <c r="D18" s="5" t="s">
        <v>22</v>
      </c>
      <c r="E18" s="5" t="s">
        <v>85</v>
      </c>
      <c r="F18" s="5" t="s">
        <v>86</v>
      </c>
      <c r="G18" s="5" t="s">
        <v>83</v>
      </c>
      <c r="H18" s="7">
        <v>43939</v>
      </c>
      <c r="I18" s="5">
        <v>53</v>
      </c>
      <c r="J18" s="5" t="s">
        <v>25</v>
      </c>
      <c r="K18" s="5" t="s">
        <v>48</v>
      </c>
      <c r="L18" s="5" t="s">
        <v>49</v>
      </c>
      <c r="M18" s="5">
        <v>2</v>
      </c>
      <c r="N18" s="8">
        <v>6218</v>
      </c>
      <c r="O18" s="5" t="s">
        <v>87</v>
      </c>
      <c r="P18" s="5" t="s">
        <v>29</v>
      </c>
      <c r="Q18" s="5" t="s">
        <v>50</v>
      </c>
      <c r="R18" s="5" t="s">
        <v>31</v>
      </c>
      <c r="S18" s="5" t="s">
        <v>87</v>
      </c>
      <c r="T18" s="5"/>
      <c r="U18" s="38"/>
      <c r="V18" s="39"/>
      <c r="W18" s="37"/>
      <c r="X18" s="40">
        <v>0</v>
      </c>
      <c r="Y18" s="29">
        <v>4999999</v>
      </c>
      <c r="Z18" s="34">
        <v>1.7500000000000002E-2</v>
      </c>
      <c r="AA18" s="5"/>
      <c r="AB18" s="5"/>
      <c r="AC18" s="5"/>
      <c r="AD18" s="5"/>
      <c r="AE18" s="5"/>
      <c r="AF18" s="5"/>
      <c r="AG18" s="5"/>
    </row>
    <row r="19" spans="1:33" x14ac:dyDescent="0.25">
      <c r="A19" s="6" t="s">
        <v>19</v>
      </c>
      <c r="B19" s="5" t="s">
        <v>20</v>
      </c>
      <c r="C19" s="5" t="s">
        <v>21</v>
      </c>
      <c r="D19" s="5" t="s">
        <v>22</v>
      </c>
      <c r="E19" s="5" t="s">
        <v>88</v>
      </c>
      <c r="F19" s="5" t="s">
        <v>89</v>
      </c>
      <c r="G19" s="5" t="s">
        <v>83</v>
      </c>
      <c r="H19" s="7">
        <v>43939</v>
      </c>
      <c r="I19" s="5">
        <v>53</v>
      </c>
      <c r="J19" s="5" t="s">
        <v>25</v>
      </c>
      <c r="K19" s="5" t="s">
        <v>48</v>
      </c>
      <c r="L19" s="5" t="s">
        <v>49</v>
      </c>
      <c r="M19" s="5">
        <v>2</v>
      </c>
      <c r="N19" s="8">
        <v>11428</v>
      </c>
      <c r="O19" s="5" t="s">
        <v>87</v>
      </c>
      <c r="P19" s="5" t="s">
        <v>29</v>
      </c>
      <c r="Q19" s="5" t="s">
        <v>50</v>
      </c>
      <c r="R19" s="5" t="s">
        <v>31</v>
      </c>
      <c r="S19" s="5" t="s">
        <v>87</v>
      </c>
      <c r="T19" s="5"/>
      <c r="U19" s="41"/>
      <c r="V19" s="42"/>
      <c r="W19" s="37"/>
      <c r="X19" s="43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6" t="s">
        <v>19</v>
      </c>
      <c r="B20" s="5" t="s">
        <v>20</v>
      </c>
      <c r="C20" s="5" t="s">
        <v>21</v>
      </c>
      <c r="D20" s="5" t="s">
        <v>22</v>
      </c>
      <c r="E20" s="5" t="s">
        <v>90</v>
      </c>
      <c r="F20" s="5" t="s">
        <v>91</v>
      </c>
      <c r="G20" s="5" t="s">
        <v>83</v>
      </c>
      <c r="H20" s="7">
        <v>43939</v>
      </c>
      <c r="I20" s="5">
        <v>53</v>
      </c>
      <c r="J20" s="5" t="s">
        <v>25</v>
      </c>
      <c r="K20" s="5" t="s">
        <v>48</v>
      </c>
      <c r="L20" s="5" t="s">
        <v>49</v>
      </c>
      <c r="M20" s="5">
        <v>2</v>
      </c>
      <c r="N20" s="8">
        <v>10588</v>
      </c>
      <c r="O20" s="5" t="s">
        <v>87</v>
      </c>
      <c r="P20" s="5" t="s">
        <v>29</v>
      </c>
      <c r="Q20" s="5" t="s">
        <v>50</v>
      </c>
      <c r="R20" s="5" t="s">
        <v>31</v>
      </c>
      <c r="S20" s="5" t="s">
        <v>87</v>
      </c>
      <c r="T20" s="5"/>
      <c r="U20" s="15" t="s">
        <v>92</v>
      </c>
      <c r="V20" s="16"/>
      <c r="W20" s="5"/>
      <c r="X20" s="17" t="s">
        <v>93</v>
      </c>
      <c r="Y20" s="18"/>
      <c r="Z20" s="19"/>
      <c r="AA20" s="5"/>
      <c r="AB20" s="5"/>
      <c r="AC20" s="5"/>
      <c r="AD20" s="5"/>
      <c r="AE20" s="5"/>
      <c r="AF20" s="5"/>
      <c r="AG20" s="5"/>
    </row>
    <row r="21" spans="1:33" x14ac:dyDescent="0.25">
      <c r="A21" s="6" t="s">
        <v>19</v>
      </c>
      <c r="B21" s="5" t="s">
        <v>20</v>
      </c>
      <c r="C21" s="5" t="s">
        <v>21</v>
      </c>
      <c r="D21" s="5" t="s">
        <v>22</v>
      </c>
      <c r="E21" s="5" t="s">
        <v>94</v>
      </c>
      <c r="F21" s="5" t="s">
        <v>95</v>
      </c>
      <c r="G21" s="5" t="s">
        <v>83</v>
      </c>
      <c r="H21" s="7">
        <v>43939</v>
      </c>
      <c r="I21" s="5">
        <v>53</v>
      </c>
      <c r="J21" s="5" t="s">
        <v>25</v>
      </c>
      <c r="K21" s="5" t="s">
        <v>48</v>
      </c>
      <c r="L21" s="5" t="s">
        <v>49</v>
      </c>
      <c r="M21" s="5">
        <v>1</v>
      </c>
      <c r="N21" s="8">
        <v>18067</v>
      </c>
      <c r="O21" s="5" t="s">
        <v>87</v>
      </c>
      <c r="P21" s="5" t="s">
        <v>29</v>
      </c>
      <c r="Q21" s="5" t="s">
        <v>50</v>
      </c>
      <c r="R21" s="5" t="s">
        <v>31</v>
      </c>
      <c r="S21" s="5" t="s">
        <v>87</v>
      </c>
      <c r="T21" s="5"/>
      <c r="U21" s="20" t="s">
        <v>65</v>
      </c>
      <c r="V21" s="21">
        <f>IF(SUMIFS(N2:N20000,S2:S20000,"Neumaticos",P2:P20000,"Actual")&lt;0,0,SUMIFS(N2:N20000,S2:S20000,"Neumaticos",P2:P20000,"Actual"))</f>
        <v>17586870</v>
      </c>
      <c r="W21" s="22"/>
      <c r="X21" s="44" t="s">
        <v>66</v>
      </c>
      <c r="Y21" s="45"/>
      <c r="Z21" s="23" t="s">
        <v>67</v>
      </c>
      <c r="AA21" s="5"/>
      <c r="AB21" s="5"/>
      <c r="AC21" s="5"/>
      <c r="AD21" s="5"/>
      <c r="AE21" s="5"/>
      <c r="AF21" s="5"/>
      <c r="AG21" s="5"/>
    </row>
    <row r="22" spans="1:33" x14ac:dyDescent="0.25">
      <c r="A22" s="6" t="s">
        <v>19</v>
      </c>
      <c r="B22" s="5" t="s">
        <v>20</v>
      </c>
      <c r="C22" s="5" t="s">
        <v>21</v>
      </c>
      <c r="D22" s="5" t="s">
        <v>22</v>
      </c>
      <c r="E22" s="5">
        <v>47531</v>
      </c>
      <c r="F22" s="5" t="s">
        <v>96</v>
      </c>
      <c r="G22" s="5" t="s">
        <v>97</v>
      </c>
      <c r="H22" s="7">
        <v>43943</v>
      </c>
      <c r="I22" s="5">
        <v>53</v>
      </c>
      <c r="J22" s="5" t="s">
        <v>25</v>
      </c>
      <c r="K22" s="5" t="s">
        <v>98</v>
      </c>
      <c r="L22" s="5" t="s">
        <v>99</v>
      </c>
      <c r="M22" s="5">
        <v>2</v>
      </c>
      <c r="N22" s="8">
        <v>256656</v>
      </c>
      <c r="O22" s="5" t="s">
        <v>28</v>
      </c>
      <c r="P22" s="5" t="s">
        <v>29</v>
      </c>
      <c r="Q22" s="5" t="s">
        <v>50</v>
      </c>
      <c r="R22" s="5" t="s">
        <v>51</v>
      </c>
      <c r="S22" s="5" t="s">
        <v>28</v>
      </c>
      <c r="T22" s="5"/>
      <c r="U22" s="20" t="s">
        <v>69</v>
      </c>
      <c r="V22" s="21">
        <f>IF(SUMIFS(N2:N20000,S2:S20000,"Neumaticos",R2:R20000,"Venta Normal")&lt;0,0,SUMIFS(N2:N20000,S2:S20000,"Neumaticos",R2:R20000,"Venta Normal"))</f>
        <v>20692193</v>
      </c>
      <c r="W22" s="22"/>
      <c r="X22" s="24" t="s">
        <v>70</v>
      </c>
      <c r="Y22" s="24" t="s">
        <v>71</v>
      </c>
      <c r="Z22" s="23"/>
      <c r="AA22" s="5"/>
      <c r="AB22" s="5"/>
      <c r="AC22" s="5"/>
      <c r="AD22" s="5"/>
      <c r="AE22" s="5"/>
      <c r="AF22" s="5"/>
      <c r="AG22" s="5"/>
    </row>
    <row r="23" spans="1:33" x14ac:dyDescent="0.25">
      <c r="A23" s="6" t="s">
        <v>19</v>
      </c>
      <c r="B23" s="5" t="s">
        <v>20</v>
      </c>
      <c r="C23" s="5" t="s">
        <v>21</v>
      </c>
      <c r="D23" s="5" t="s">
        <v>22</v>
      </c>
      <c r="E23" s="5">
        <v>40070</v>
      </c>
      <c r="F23" s="5" t="s">
        <v>32</v>
      </c>
      <c r="G23" s="5" t="s">
        <v>100</v>
      </c>
      <c r="H23" s="7">
        <v>43944</v>
      </c>
      <c r="I23" s="5">
        <v>53</v>
      </c>
      <c r="J23" s="5" t="s">
        <v>25</v>
      </c>
      <c r="K23" s="5" t="s">
        <v>101</v>
      </c>
      <c r="L23" s="5" t="s">
        <v>102</v>
      </c>
      <c r="M23" s="5">
        <v>4</v>
      </c>
      <c r="N23" s="8">
        <v>611736</v>
      </c>
      <c r="O23" s="5" t="s">
        <v>28</v>
      </c>
      <c r="P23" s="5" t="s">
        <v>29</v>
      </c>
      <c r="Q23" s="5" t="s">
        <v>50</v>
      </c>
      <c r="R23" s="5" t="s">
        <v>51</v>
      </c>
      <c r="S23" s="5" t="s">
        <v>28</v>
      </c>
      <c r="T23" s="5"/>
      <c r="U23" s="20" t="s">
        <v>74</v>
      </c>
      <c r="V23" s="46">
        <f>+IF(V21&lt;=Y28,Z28,IF(V21&lt;=Y27,Z27,IF(V21&lt;=Y26,Z26,IF(V21&lt;=Y25,Z25,IF(V21&lt;=Y24,Z24,IF(V21&gt;=X23,Z23))))))</f>
        <v>2.1499999999999998E-2</v>
      </c>
      <c r="W23" s="22"/>
      <c r="X23" s="26">
        <v>25000000</v>
      </c>
      <c r="Y23" s="27" t="s">
        <v>75</v>
      </c>
      <c r="Z23" s="28">
        <v>2.4500000000000001E-2</v>
      </c>
      <c r="AA23" s="5"/>
      <c r="AB23" s="5"/>
      <c r="AC23" s="5"/>
      <c r="AD23" s="5"/>
      <c r="AE23" s="5"/>
      <c r="AF23" s="5"/>
      <c r="AG23" s="5"/>
    </row>
    <row r="24" spans="1:33" x14ac:dyDescent="0.25">
      <c r="A24" s="6" t="s">
        <v>19</v>
      </c>
      <c r="B24" s="5" t="s">
        <v>20</v>
      </c>
      <c r="C24" s="5" t="s">
        <v>21</v>
      </c>
      <c r="D24" s="5" t="s">
        <v>22</v>
      </c>
      <c r="E24" s="5">
        <v>47531</v>
      </c>
      <c r="F24" s="5" t="s">
        <v>96</v>
      </c>
      <c r="G24" s="5" t="s">
        <v>103</v>
      </c>
      <c r="H24" s="7">
        <v>43945</v>
      </c>
      <c r="I24" s="5">
        <v>53</v>
      </c>
      <c r="J24" s="5" t="s">
        <v>25</v>
      </c>
      <c r="K24" s="5" t="s">
        <v>101</v>
      </c>
      <c r="L24" s="5" t="s">
        <v>102</v>
      </c>
      <c r="M24" s="5">
        <v>2</v>
      </c>
      <c r="N24" s="8">
        <v>256656</v>
      </c>
      <c r="O24" s="5" t="s">
        <v>28</v>
      </c>
      <c r="P24" s="5" t="s">
        <v>29</v>
      </c>
      <c r="Q24" s="5" t="s">
        <v>50</v>
      </c>
      <c r="R24" s="5" t="s">
        <v>51</v>
      </c>
      <c r="S24" s="5" t="s">
        <v>28</v>
      </c>
      <c r="T24" s="5"/>
      <c r="U24" s="20" t="s">
        <v>77</v>
      </c>
      <c r="V24" s="21">
        <f>+V22*V23</f>
        <v>444882.14949999994</v>
      </c>
      <c r="W24" s="22"/>
      <c r="X24" s="29">
        <v>20000000</v>
      </c>
      <c r="Y24" s="30">
        <v>24999999</v>
      </c>
      <c r="Z24" s="31">
        <v>2.2499999999999999E-2</v>
      </c>
      <c r="AA24" s="5"/>
      <c r="AB24" s="5"/>
      <c r="AC24" s="5"/>
      <c r="AD24" s="5"/>
      <c r="AE24" s="5"/>
      <c r="AF24" s="5"/>
      <c r="AG24" s="5"/>
    </row>
    <row r="25" spans="1:33" x14ac:dyDescent="0.25">
      <c r="A25" s="6" t="s">
        <v>19</v>
      </c>
      <c r="B25" s="5" t="s">
        <v>20</v>
      </c>
      <c r="C25" s="5" t="s">
        <v>21</v>
      </c>
      <c r="D25" s="5" t="s">
        <v>22</v>
      </c>
      <c r="E25" s="5">
        <v>40038</v>
      </c>
      <c r="F25" s="5" t="s">
        <v>72</v>
      </c>
      <c r="G25" s="5" t="s">
        <v>104</v>
      </c>
      <c r="H25" s="7">
        <v>43945</v>
      </c>
      <c r="I25" s="5">
        <v>53</v>
      </c>
      <c r="J25" s="5" t="s">
        <v>25</v>
      </c>
      <c r="K25" s="5" t="s">
        <v>105</v>
      </c>
      <c r="L25" s="5" t="s">
        <v>106</v>
      </c>
      <c r="M25" s="5">
        <v>8</v>
      </c>
      <c r="N25" s="8">
        <v>1249280</v>
      </c>
      <c r="O25" s="5" t="s">
        <v>28</v>
      </c>
      <c r="P25" s="5" t="s">
        <v>29</v>
      </c>
      <c r="Q25" s="5" t="s">
        <v>50</v>
      </c>
      <c r="R25" s="5" t="s">
        <v>51</v>
      </c>
      <c r="S25" s="5" t="s">
        <v>28</v>
      </c>
      <c r="T25" s="5"/>
      <c r="U25" s="20"/>
      <c r="V25" s="32"/>
      <c r="W25" s="22"/>
      <c r="X25" s="33">
        <v>15000000</v>
      </c>
      <c r="Y25" s="29">
        <v>19999999</v>
      </c>
      <c r="Z25" s="34">
        <v>2.1499999999999998E-2</v>
      </c>
      <c r="AA25" s="5"/>
      <c r="AB25" s="5"/>
      <c r="AC25" s="5"/>
      <c r="AD25" s="5"/>
      <c r="AE25" s="5"/>
      <c r="AF25" s="5"/>
      <c r="AG25" s="5"/>
    </row>
    <row r="26" spans="1:33" ht="22.5" x14ac:dyDescent="0.25">
      <c r="A26" s="6" t="s">
        <v>19</v>
      </c>
      <c r="B26" s="5" t="s">
        <v>20</v>
      </c>
      <c r="C26" s="5" t="s">
        <v>21</v>
      </c>
      <c r="D26" s="5" t="s">
        <v>22</v>
      </c>
      <c r="E26" s="5">
        <v>47289</v>
      </c>
      <c r="F26" s="5" t="s">
        <v>107</v>
      </c>
      <c r="G26" s="5" t="s">
        <v>108</v>
      </c>
      <c r="H26" s="7">
        <v>43946</v>
      </c>
      <c r="I26" s="5">
        <v>53</v>
      </c>
      <c r="J26" s="5" t="s">
        <v>25</v>
      </c>
      <c r="K26" s="5" t="s">
        <v>105</v>
      </c>
      <c r="L26" s="5" t="s">
        <v>106</v>
      </c>
      <c r="M26" s="5">
        <v>2</v>
      </c>
      <c r="N26" s="8">
        <v>282942</v>
      </c>
      <c r="O26" s="5" t="s">
        <v>28</v>
      </c>
      <c r="P26" s="5" t="s">
        <v>29</v>
      </c>
      <c r="Q26" s="5" t="s">
        <v>50</v>
      </c>
      <c r="R26" s="5" t="s">
        <v>51</v>
      </c>
      <c r="S26" s="5" t="s">
        <v>28</v>
      </c>
      <c r="T26" s="5"/>
      <c r="U26" s="35" t="s">
        <v>109</v>
      </c>
      <c r="V26" s="36">
        <f>+V24</f>
        <v>444882.14949999994</v>
      </c>
      <c r="W26" s="22"/>
      <c r="X26" s="33">
        <v>10000000</v>
      </c>
      <c r="Y26" s="29">
        <v>14999999</v>
      </c>
      <c r="Z26" s="34">
        <v>0.02</v>
      </c>
      <c r="AA26" s="5"/>
      <c r="AB26" s="5"/>
      <c r="AC26" s="5"/>
      <c r="AD26" s="5"/>
      <c r="AE26" s="5"/>
      <c r="AF26" s="5"/>
      <c r="AG26" s="5"/>
    </row>
    <row r="27" spans="1:33" ht="22.5" x14ac:dyDescent="0.25">
      <c r="A27" s="6" t="s">
        <v>19</v>
      </c>
      <c r="B27" s="5" t="s">
        <v>20</v>
      </c>
      <c r="C27" s="5" t="s">
        <v>21</v>
      </c>
      <c r="D27" s="5" t="s">
        <v>22</v>
      </c>
      <c r="E27" s="5">
        <v>40077</v>
      </c>
      <c r="F27" s="5" t="s">
        <v>110</v>
      </c>
      <c r="G27" s="5" t="s">
        <v>111</v>
      </c>
      <c r="H27" s="7">
        <v>43948</v>
      </c>
      <c r="I27" s="5">
        <v>53</v>
      </c>
      <c r="J27" s="5" t="s">
        <v>25</v>
      </c>
      <c r="K27" s="5" t="s">
        <v>112</v>
      </c>
      <c r="L27" s="5" t="s">
        <v>113</v>
      </c>
      <c r="M27" s="5">
        <v>2</v>
      </c>
      <c r="N27" s="8">
        <v>170070</v>
      </c>
      <c r="O27" s="5" t="s">
        <v>28</v>
      </c>
      <c r="P27" s="5" t="s">
        <v>29</v>
      </c>
      <c r="Q27" s="5" t="s">
        <v>50</v>
      </c>
      <c r="R27" s="5" t="s">
        <v>51</v>
      </c>
      <c r="S27" s="5" t="s">
        <v>28</v>
      </c>
      <c r="T27" s="5"/>
      <c r="U27" s="20" t="s">
        <v>84</v>
      </c>
      <c r="V27" s="21">
        <f>IF(SUMIFS(N2:N20000,S2:S20000,"Neumaticos",R2:R20000,"Venta Pendiente")&lt;0,0,SUMIFS(N2:N20000,S2:S20000,"Neumaticos",R2:R20000,"Venta Pendiente"))</f>
        <v>15089966</v>
      </c>
      <c r="W27" s="37"/>
      <c r="X27" s="33">
        <v>5000000</v>
      </c>
      <c r="Y27" s="29">
        <v>9999999</v>
      </c>
      <c r="Z27" s="34">
        <v>1.7999999999999999E-2</v>
      </c>
      <c r="AA27" s="5"/>
      <c r="AB27" s="5"/>
      <c r="AC27" s="5"/>
      <c r="AD27" s="5"/>
      <c r="AE27" s="5"/>
      <c r="AF27" s="5"/>
      <c r="AG27" s="5"/>
    </row>
    <row r="28" spans="1:33" x14ac:dyDescent="0.25">
      <c r="A28" s="6" t="s">
        <v>19</v>
      </c>
      <c r="B28" s="5" t="s">
        <v>20</v>
      </c>
      <c r="C28" s="5" t="s">
        <v>21</v>
      </c>
      <c r="D28" s="5" t="s">
        <v>22</v>
      </c>
      <c r="E28" s="5">
        <v>47531</v>
      </c>
      <c r="F28" s="5" t="s">
        <v>96</v>
      </c>
      <c r="G28" s="5" t="s">
        <v>114</v>
      </c>
      <c r="H28" s="7">
        <v>43950</v>
      </c>
      <c r="I28" s="5">
        <v>53</v>
      </c>
      <c r="J28" s="5" t="s">
        <v>25</v>
      </c>
      <c r="K28" s="5" t="s">
        <v>115</v>
      </c>
      <c r="L28" s="5" t="s">
        <v>116</v>
      </c>
      <c r="M28" s="5">
        <v>2</v>
      </c>
      <c r="N28" s="8">
        <v>256656</v>
      </c>
      <c r="O28" s="5" t="s">
        <v>28</v>
      </c>
      <c r="P28" s="5" t="s">
        <v>29</v>
      </c>
      <c r="Q28" s="5" t="s">
        <v>50</v>
      </c>
      <c r="R28" s="5" t="s">
        <v>51</v>
      </c>
      <c r="S28" s="5" t="s">
        <v>28</v>
      </c>
      <c r="T28" s="5"/>
      <c r="U28" s="5"/>
      <c r="V28" s="5"/>
      <c r="W28" s="37"/>
      <c r="X28" s="40">
        <v>0</v>
      </c>
      <c r="Y28" s="29">
        <v>4999999</v>
      </c>
      <c r="Z28" s="34">
        <v>0.01</v>
      </c>
      <c r="AA28" s="5"/>
      <c r="AB28" s="5"/>
      <c r="AC28" s="5"/>
      <c r="AD28" s="5"/>
      <c r="AE28" s="5"/>
      <c r="AF28" s="5"/>
      <c r="AG28" s="5"/>
    </row>
    <row r="29" spans="1:33" x14ac:dyDescent="0.25">
      <c r="A29" s="6" t="s">
        <v>19</v>
      </c>
      <c r="B29" s="5" t="s">
        <v>20</v>
      </c>
      <c r="C29" s="5" t="s">
        <v>21</v>
      </c>
      <c r="D29" s="5" t="s">
        <v>22</v>
      </c>
      <c r="E29" s="5">
        <v>40884</v>
      </c>
      <c r="F29" s="5" t="s">
        <v>117</v>
      </c>
      <c r="G29" s="5" t="s">
        <v>118</v>
      </c>
      <c r="H29" s="7">
        <v>43951</v>
      </c>
      <c r="I29" s="5">
        <v>53</v>
      </c>
      <c r="J29" s="5" t="s">
        <v>25</v>
      </c>
      <c r="K29" s="5" t="s">
        <v>119</v>
      </c>
      <c r="L29" s="5" t="s">
        <v>120</v>
      </c>
      <c r="M29" s="5">
        <v>16</v>
      </c>
      <c r="N29" s="8">
        <v>2053248</v>
      </c>
      <c r="O29" s="5" t="s">
        <v>28</v>
      </c>
      <c r="P29" s="5" t="s">
        <v>29</v>
      </c>
      <c r="Q29" s="5" t="s">
        <v>50</v>
      </c>
      <c r="R29" s="5" t="s">
        <v>51</v>
      </c>
      <c r="S29" s="5" t="s">
        <v>28</v>
      </c>
      <c r="T29" s="5"/>
      <c r="U29" s="41"/>
      <c r="V29" s="42"/>
      <c r="W29" s="37"/>
      <c r="X29" s="43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25">
      <c r="A30" s="6" t="s">
        <v>19</v>
      </c>
      <c r="B30" s="5" t="s">
        <v>20</v>
      </c>
      <c r="C30" s="5" t="s">
        <v>21</v>
      </c>
      <c r="D30" s="5" t="s">
        <v>22</v>
      </c>
      <c r="E30" s="5">
        <v>50663</v>
      </c>
      <c r="F30" s="5" t="s">
        <v>121</v>
      </c>
      <c r="G30" s="5" t="s">
        <v>122</v>
      </c>
      <c r="H30" s="7">
        <v>43951</v>
      </c>
      <c r="I30" s="5">
        <v>53</v>
      </c>
      <c r="J30" s="5" t="s">
        <v>25</v>
      </c>
      <c r="K30" s="5" t="s">
        <v>123</v>
      </c>
      <c r="L30" s="5" t="s">
        <v>124</v>
      </c>
      <c r="M30" s="5">
        <v>10</v>
      </c>
      <c r="N30" s="8">
        <v>1244630</v>
      </c>
      <c r="O30" s="5" t="s">
        <v>28</v>
      </c>
      <c r="P30" s="5" t="s">
        <v>29</v>
      </c>
      <c r="Q30" s="5" t="s">
        <v>50</v>
      </c>
      <c r="R30" s="5" t="s">
        <v>51</v>
      </c>
      <c r="S30" s="5" t="s">
        <v>28</v>
      </c>
      <c r="T30" s="5"/>
      <c r="U30" s="15" t="s">
        <v>125</v>
      </c>
      <c r="V30" s="16"/>
      <c r="W30" s="5"/>
      <c r="X30" s="17" t="s">
        <v>126</v>
      </c>
      <c r="Y30" s="19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6" t="s">
        <v>19</v>
      </c>
      <c r="B31" s="5" t="s">
        <v>20</v>
      </c>
      <c r="C31" s="5" t="s">
        <v>21</v>
      </c>
      <c r="D31" s="5" t="s">
        <v>22</v>
      </c>
      <c r="E31" s="5">
        <v>40662</v>
      </c>
      <c r="F31" s="5" t="s">
        <v>82</v>
      </c>
      <c r="G31" s="5" t="s">
        <v>122</v>
      </c>
      <c r="H31" s="7">
        <v>43951</v>
      </c>
      <c r="I31" s="5">
        <v>53</v>
      </c>
      <c r="J31" s="5" t="s">
        <v>25</v>
      </c>
      <c r="K31" s="5" t="s">
        <v>123</v>
      </c>
      <c r="L31" s="5" t="s">
        <v>124</v>
      </c>
      <c r="M31" s="5">
        <v>4</v>
      </c>
      <c r="N31" s="8">
        <v>601648</v>
      </c>
      <c r="O31" s="5" t="s">
        <v>28</v>
      </c>
      <c r="P31" s="5" t="s">
        <v>29</v>
      </c>
      <c r="Q31" s="5" t="s">
        <v>50</v>
      </c>
      <c r="R31" s="5" t="s">
        <v>51</v>
      </c>
      <c r="S31" s="5" t="s">
        <v>28</v>
      </c>
      <c r="T31" s="5"/>
      <c r="U31" s="20" t="s">
        <v>65</v>
      </c>
      <c r="V31" s="21">
        <f>IF(SUMIFS(N2:N20000,S2:S20000,"Servicios",P2:P20000,"Actual")&lt;0,0,SUMIFS(N2:N20000,S2:S20000,"Servicios",P2:P20000,"Actual"))</f>
        <v>126956</v>
      </c>
      <c r="W31" s="22"/>
      <c r="X31" s="27" t="s">
        <v>127</v>
      </c>
      <c r="Y31" s="47">
        <v>2.5000000000000001E-2</v>
      </c>
      <c r="Z31" s="48"/>
      <c r="AA31" s="5"/>
      <c r="AB31" s="5"/>
      <c r="AC31" s="5"/>
      <c r="AD31" s="5"/>
      <c r="AE31" s="5"/>
      <c r="AF31" s="5"/>
      <c r="AG31" s="5"/>
    </row>
    <row r="32" spans="1:33" x14ac:dyDescent="0.25">
      <c r="A32" s="6" t="s">
        <v>19</v>
      </c>
      <c r="B32" s="5" t="s">
        <v>20</v>
      </c>
      <c r="C32" s="5" t="s">
        <v>21</v>
      </c>
      <c r="D32" s="5" t="s">
        <v>22</v>
      </c>
      <c r="E32" s="5">
        <v>47289</v>
      </c>
      <c r="F32" s="5" t="s">
        <v>107</v>
      </c>
      <c r="G32" s="5" t="s">
        <v>128</v>
      </c>
      <c r="H32" s="7">
        <v>43951</v>
      </c>
      <c r="I32" s="5">
        <v>53</v>
      </c>
      <c r="J32" s="5" t="s">
        <v>25</v>
      </c>
      <c r="K32" s="5" t="s">
        <v>129</v>
      </c>
      <c r="L32" s="5" t="s">
        <v>130</v>
      </c>
      <c r="M32" s="5">
        <v>2</v>
      </c>
      <c r="N32" s="8">
        <v>282942</v>
      </c>
      <c r="O32" s="5" t="s">
        <v>28</v>
      </c>
      <c r="P32" s="5" t="s">
        <v>29</v>
      </c>
      <c r="Q32" s="5" t="s">
        <v>50</v>
      </c>
      <c r="R32" s="5" t="s">
        <v>51</v>
      </c>
      <c r="S32" s="5" t="s">
        <v>28</v>
      </c>
      <c r="T32" s="5"/>
      <c r="U32" s="20" t="s">
        <v>69</v>
      </c>
      <c r="V32" s="21">
        <f>IF(SUMIFS(N2:N20000,S2:S20000,"Servicios",R2:R20000,"Venta Normal")&lt;0,0,SUMIFS(N2:N20000,S2:S20000,"Servicios",R2:R20000,"Venta Normal"))</f>
        <v>84366</v>
      </c>
      <c r="W32" s="22"/>
      <c r="X32" s="43"/>
      <c r="Y32" s="5"/>
      <c r="Z32" s="49"/>
      <c r="AA32" s="5"/>
      <c r="AB32" s="5"/>
      <c r="AC32" s="5"/>
      <c r="AD32" s="5"/>
      <c r="AE32" s="5"/>
      <c r="AF32" s="5"/>
      <c r="AG32" s="5"/>
    </row>
    <row r="33" spans="1:33" x14ac:dyDescent="0.25">
      <c r="A33" s="6" t="s">
        <v>19</v>
      </c>
      <c r="B33" s="5" t="s">
        <v>20</v>
      </c>
      <c r="C33" s="5" t="s">
        <v>21</v>
      </c>
      <c r="D33" s="5" t="s">
        <v>22</v>
      </c>
      <c r="E33" s="5">
        <v>40070</v>
      </c>
      <c r="F33" s="5" t="s">
        <v>32</v>
      </c>
      <c r="G33" s="5" t="s">
        <v>131</v>
      </c>
      <c r="H33" s="7">
        <v>43951</v>
      </c>
      <c r="I33" s="5">
        <v>53</v>
      </c>
      <c r="J33" s="5" t="s">
        <v>25</v>
      </c>
      <c r="K33" s="5" t="s">
        <v>132</v>
      </c>
      <c r="L33" s="5" t="s">
        <v>133</v>
      </c>
      <c r="M33" s="5">
        <v>8</v>
      </c>
      <c r="N33" s="8">
        <v>1183136</v>
      </c>
      <c r="O33" s="5" t="s">
        <v>28</v>
      </c>
      <c r="P33" s="5" t="s">
        <v>29</v>
      </c>
      <c r="Q33" s="5" t="s">
        <v>50</v>
      </c>
      <c r="R33" s="5" t="s">
        <v>51</v>
      </c>
      <c r="S33" s="5" t="s">
        <v>28</v>
      </c>
      <c r="T33" s="5"/>
      <c r="U33" s="20" t="s">
        <v>74</v>
      </c>
      <c r="V33" s="25">
        <f>+$Y$31</f>
        <v>2.5000000000000001E-2</v>
      </c>
      <c r="W33" s="50"/>
      <c r="X33" s="51" t="s">
        <v>134</v>
      </c>
      <c r="Y33" s="52">
        <f>+$V$16+$V$26+$V$36</f>
        <v>446991.29949999996</v>
      </c>
      <c r="Z33" s="49"/>
      <c r="AA33" s="5"/>
      <c r="AB33" s="5"/>
      <c r="AC33" s="5"/>
      <c r="AD33" s="5"/>
      <c r="AE33" s="5"/>
      <c r="AF33" s="5"/>
      <c r="AG33" s="5"/>
    </row>
    <row r="34" spans="1:33" x14ac:dyDescent="0.25">
      <c r="A34" s="6" t="s">
        <v>19</v>
      </c>
      <c r="B34" s="5" t="s">
        <v>20</v>
      </c>
      <c r="C34" s="5" t="s">
        <v>21</v>
      </c>
      <c r="D34" s="5" t="s">
        <v>22</v>
      </c>
      <c r="E34" s="5" t="s">
        <v>88</v>
      </c>
      <c r="F34" s="5" t="s">
        <v>89</v>
      </c>
      <c r="G34" s="5" t="s">
        <v>131</v>
      </c>
      <c r="H34" s="7">
        <v>43951</v>
      </c>
      <c r="I34" s="5">
        <v>53</v>
      </c>
      <c r="J34" s="5" t="s">
        <v>25</v>
      </c>
      <c r="K34" s="5" t="s">
        <v>132</v>
      </c>
      <c r="L34" s="5" t="s">
        <v>133</v>
      </c>
      <c r="M34" s="5">
        <v>8</v>
      </c>
      <c r="N34" s="8">
        <v>45712</v>
      </c>
      <c r="O34" s="5" t="s">
        <v>87</v>
      </c>
      <c r="P34" s="5" t="s">
        <v>29</v>
      </c>
      <c r="Q34" s="5" t="s">
        <v>50</v>
      </c>
      <c r="R34" s="5" t="s">
        <v>51</v>
      </c>
      <c r="S34" s="5" t="s">
        <v>87</v>
      </c>
      <c r="T34" s="5"/>
      <c r="U34" s="20" t="s">
        <v>77</v>
      </c>
      <c r="V34" s="21">
        <f>+V32*V33</f>
        <v>2109.15</v>
      </c>
      <c r="W34" s="50"/>
      <c r="X34" s="53"/>
      <c r="Y34" s="54"/>
      <c r="Z34" s="49"/>
      <c r="AA34" s="5"/>
      <c r="AB34" s="5"/>
      <c r="AC34" s="5"/>
      <c r="AD34" s="5"/>
      <c r="AE34" s="5"/>
      <c r="AF34" s="5"/>
      <c r="AG34" s="5"/>
    </row>
    <row r="35" spans="1:33" x14ac:dyDescent="0.25">
      <c r="A35" s="6" t="s">
        <v>19</v>
      </c>
      <c r="B35" s="5" t="s">
        <v>20</v>
      </c>
      <c r="C35" s="5" t="s">
        <v>21</v>
      </c>
      <c r="D35" s="5" t="s">
        <v>22</v>
      </c>
      <c r="E35" s="5">
        <v>47333</v>
      </c>
      <c r="F35" s="5" t="s">
        <v>135</v>
      </c>
      <c r="G35" s="5" t="s">
        <v>136</v>
      </c>
      <c r="H35" s="7">
        <v>43962</v>
      </c>
      <c r="I35" s="5">
        <v>53</v>
      </c>
      <c r="J35" s="5" t="s">
        <v>25</v>
      </c>
      <c r="K35" s="5" t="s">
        <v>137</v>
      </c>
      <c r="L35" s="5" t="s">
        <v>138</v>
      </c>
      <c r="M35" s="5">
        <v>-4</v>
      </c>
      <c r="N35" s="8">
        <v>-108204</v>
      </c>
      <c r="O35" s="5" t="s">
        <v>28</v>
      </c>
      <c r="P35" s="5" t="s">
        <v>139</v>
      </c>
      <c r="Q35" s="5" t="s">
        <v>30</v>
      </c>
      <c r="R35" s="5" t="s">
        <v>51</v>
      </c>
      <c r="S35" s="5" t="s">
        <v>28</v>
      </c>
      <c r="T35" s="5"/>
      <c r="U35" s="20"/>
      <c r="V35" s="32"/>
      <c r="W35" s="50"/>
      <c r="X35" s="53"/>
      <c r="Y35" s="54"/>
      <c r="Z35" s="49"/>
      <c r="AA35" s="5"/>
      <c r="AB35" s="5"/>
      <c r="AC35" s="5"/>
      <c r="AD35" s="5"/>
      <c r="AE35" s="5"/>
      <c r="AF35" s="5"/>
      <c r="AG35" s="5"/>
    </row>
    <row r="36" spans="1:33" x14ac:dyDescent="0.25">
      <c r="A36" s="6" t="s">
        <v>19</v>
      </c>
      <c r="B36" s="5" t="s">
        <v>20</v>
      </c>
      <c r="C36" s="5" t="s">
        <v>21</v>
      </c>
      <c r="D36" s="5" t="s">
        <v>22</v>
      </c>
      <c r="E36" s="5">
        <v>2126</v>
      </c>
      <c r="F36" s="5" t="s">
        <v>140</v>
      </c>
      <c r="G36" s="5" t="s">
        <v>141</v>
      </c>
      <c r="H36" s="7">
        <v>43976</v>
      </c>
      <c r="I36" s="5">
        <v>53</v>
      </c>
      <c r="J36" s="5" t="s">
        <v>25</v>
      </c>
      <c r="K36" s="5" t="s">
        <v>142</v>
      </c>
      <c r="L36" s="5" t="s">
        <v>143</v>
      </c>
      <c r="M36" s="5">
        <v>-2</v>
      </c>
      <c r="N36" s="8">
        <v>-87170</v>
      </c>
      <c r="O36" s="5" t="s">
        <v>144</v>
      </c>
      <c r="P36" s="5" t="s">
        <v>139</v>
      </c>
      <c r="Q36" s="5" t="s">
        <v>30</v>
      </c>
      <c r="R36" s="5" t="s">
        <v>51</v>
      </c>
      <c r="S36" s="5" t="s">
        <v>144</v>
      </c>
      <c r="T36" s="5"/>
      <c r="U36" s="35" t="s">
        <v>145</v>
      </c>
      <c r="V36" s="36">
        <f>+V34</f>
        <v>2109.15</v>
      </c>
      <c r="W36" s="50"/>
      <c r="X36" s="55"/>
      <c r="Y36" s="56"/>
      <c r="Z36" s="49"/>
      <c r="AA36" s="5"/>
      <c r="AB36" s="5"/>
      <c r="AC36" s="5"/>
      <c r="AD36" s="5"/>
      <c r="AE36" s="5"/>
      <c r="AF36" s="5"/>
      <c r="AG36" s="5"/>
    </row>
    <row r="37" spans="1:33" ht="22.5" x14ac:dyDescent="0.25">
      <c r="A37" s="6" t="s">
        <v>19</v>
      </c>
      <c r="B37" s="5" t="s">
        <v>20</v>
      </c>
      <c r="C37" s="5" t="s">
        <v>21</v>
      </c>
      <c r="D37" s="5" t="s">
        <v>22</v>
      </c>
      <c r="E37" s="5">
        <v>99087</v>
      </c>
      <c r="F37" s="5" t="s">
        <v>146</v>
      </c>
      <c r="G37" s="5" t="s">
        <v>141</v>
      </c>
      <c r="H37" s="7">
        <v>43976</v>
      </c>
      <c r="I37" s="5">
        <v>53</v>
      </c>
      <c r="J37" s="5" t="s">
        <v>25</v>
      </c>
      <c r="K37" s="5" t="s">
        <v>142</v>
      </c>
      <c r="L37" s="5" t="s">
        <v>143</v>
      </c>
      <c r="M37" s="5">
        <v>-1</v>
      </c>
      <c r="N37" s="8">
        <v>-29294</v>
      </c>
      <c r="O37" s="5" t="s">
        <v>144</v>
      </c>
      <c r="P37" s="5" t="s">
        <v>139</v>
      </c>
      <c r="Q37" s="5" t="s">
        <v>30</v>
      </c>
      <c r="R37" s="5" t="s">
        <v>51</v>
      </c>
      <c r="S37" s="5" t="s">
        <v>144</v>
      </c>
      <c r="T37" s="5"/>
      <c r="U37" s="20" t="s">
        <v>84</v>
      </c>
      <c r="V37" s="21">
        <f>IF(SUMIFS(N2:N20000,S2:S20000,"Servicios",R2:R20000,"Venta Pendiente")&lt;0,0,SUMIFS(N2:N20000,S2:S20000,"Servicios",R2:R20000,"Venta Pendiente"))</f>
        <v>134603</v>
      </c>
      <c r="W37" s="37"/>
      <c r="X37" s="43"/>
      <c r="Y37" s="43"/>
      <c r="Z37" s="49"/>
      <c r="AA37" s="5"/>
      <c r="AB37" s="5"/>
      <c r="AC37" s="5"/>
      <c r="AD37" s="5"/>
      <c r="AE37" s="5"/>
      <c r="AF37" s="5"/>
      <c r="AG37" s="5"/>
    </row>
    <row r="38" spans="1:33" x14ac:dyDescent="0.25">
      <c r="A38" s="6" t="s">
        <v>19</v>
      </c>
      <c r="B38" s="5" t="s">
        <v>20</v>
      </c>
      <c r="C38" s="5" t="s">
        <v>21</v>
      </c>
      <c r="D38" s="5" t="s">
        <v>22</v>
      </c>
      <c r="E38" s="5">
        <v>47539</v>
      </c>
      <c r="F38" s="5" t="s">
        <v>147</v>
      </c>
      <c r="G38" s="5" t="s">
        <v>148</v>
      </c>
      <c r="H38" s="7">
        <v>43955</v>
      </c>
      <c r="I38" s="5">
        <v>53</v>
      </c>
      <c r="J38" s="5" t="s">
        <v>25</v>
      </c>
      <c r="K38" s="5" t="s">
        <v>149</v>
      </c>
      <c r="L38" s="5" t="s">
        <v>150</v>
      </c>
      <c r="M38" s="5">
        <v>2</v>
      </c>
      <c r="N38" s="8">
        <v>184858</v>
      </c>
      <c r="O38" s="5" t="s">
        <v>28</v>
      </c>
      <c r="P38" s="5" t="s">
        <v>139</v>
      </c>
      <c r="Q38" s="5" t="s">
        <v>50</v>
      </c>
      <c r="R38" s="5" t="s">
        <v>51</v>
      </c>
      <c r="S38" s="5" t="s">
        <v>28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25">
      <c r="A39" s="6" t="s">
        <v>19</v>
      </c>
      <c r="B39" s="5" t="s">
        <v>20</v>
      </c>
      <c r="C39" s="5" t="s">
        <v>21</v>
      </c>
      <c r="D39" s="5" t="s">
        <v>22</v>
      </c>
      <c r="E39" s="5">
        <v>50663</v>
      </c>
      <c r="F39" s="5" t="s">
        <v>121</v>
      </c>
      <c r="G39" s="5" t="s">
        <v>151</v>
      </c>
      <c r="H39" s="7">
        <v>43955</v>
      </c>
      <c r="I39" s="5">
        <v>53</v>
      </c>
      <c r="J39" s="5" t="s">
        <v>25</v>
      </c>
      <c r="K39" s="5" t="s">
        <v>152</v>
      </c>
      <c r="L39" s="5" t="s">
        <v>153</v>
      </c>
      <c r="M39" s="5">
        <v>2</v>
      </c>
      <c r="N39" s="8">
        <v>248926</v>
      </c>
      <c r="O39" s="5" t="s">
        <v>28</v>
      </c>
      <c r="P39" s="5" t="s">
        <v>139</v>
      </c>
      <c r="Q39" s="5" t="s">
        <v>50</v>
      </c>
      <c r="R39" s="5" t="s">
        <v>51</v>
      </c>
      <c r="S39" s="5" t="s">
        <v>28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x14ac:dyDescent="0.25">
      <c r="A40" s="6" t="s">
        <v>19</v>
      </c>
      <c r="B40" s="5" t="s">
        <v>20</v>
      </c>
      <c r="C40" s="5" t="s">
        <v>21</v>
      </c>
      <c r="D40" s="5" t="s">
        <v>22</v>
      </c>
      <c r="E40" s="5">
        <v>47333</v>
      </c>
      <c r="F40" s="5" t="s">
        <v>135</v>
      </c>
      <c r="G40" s="5" t="s">
        <v>154</v>
      </c>
      <c r="H40" s="7">
        <v>43959</v>
      </c>
      <c r="I40" s="5">
        <v>53</v>
      </c>
      <c r="J40" s="5" t="s">
        <v>25</v>
      </c>
      <c r="K40" s="5" t="s">
        <v>137</v>
      </c>
      <c r="L40" s="5" t="s">
        <v>138</v>
      </c>
      <c r="M40" s="5">
        <v>4</v>
      </c>
      <c r="N40" s="8">
        <v>108204</v>
      </c>
      <c r="O40" s="5" t="s">
        <v>28</v>
      </c>
      <c r="P40" s="5" t="s">
        <v>139</v>
      </c>
      <c r="Q40" s="5" t="s">
        <v>50</v>
      </c>
      <c r="R40" s="5" t="s">
        <v>51</v>
      </c>
      <c r="S40" s="5" t="s">
        <v>28</v>
      </c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6" t="s">
        <v>19</v>
      </c>
      <c r="B41" s="5" t="s">
        <v>20</v>
      </c>
      <c r="C41" s="5" t="s">
        <v>21</v>
      </c>
      <c r="D41" s="5" t="s">
        <v>22</v>
      </c>
      <c r="E41" s="5">
        <v>47333</v>
      </c>
      <c r="F41" s="5" t="s">
        <v>135</v>
      </c>
      <c r="G41" s="5" t="s">
        <v>155</v>
      </c>
      <c r="H41" s="7">
        <v>43959</v>
      </c>
      <c r="I41" s="5">
        <v>53</v>
      </c>
      <c r="J41" s="5" t="s">
        <v>25</v>
      </c>
      <c r="K41" s="5" t="s">
        <v>123</v>
      </c>
      <c r="L41" s="5" t="s">
        <v>124</v>
      </c>
      <c r="M41" s="5">
        <v>4</v>
      </c>
      <c r="N41" s="8">
        <v>88208</v>
      </c>
      <c r="O41" s="5" t="s">
        <v>28</v>
      </c>
      <c r="P41" s="5" t="s">
        <v>139</v>
      </c>
      <c r="Q41" s="5" t="s">
        <v>50</v>
      </c>
      <c r="R41" s="5" t="s">
        <v>51</v>
      </c>
      <c r="S41" s="5" t="s">
        <v>28</v>
      </c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6" t="s">
        <v>19</v>
      </c>
      <c r="B42" s="5" t="s">
        <v>20</v>
      </c>
      <c r="C42" s="5" t="s">
        <v>21</v>
      </c>
      <c r="D42" s="5" t="s">
        <v>22</v>
      </c>
      <c r="E42" s="5">
        <v>40077</v>
      </c>
      <c r="F42" s="5" t="s">
        <v>110</v>
      </c>
      <c r="G42" s="5" t="s">
        <v>156</v>
      </c>
      <c r="H42" s="7">
        <v>43962</v>
      </c>
      <c r="I42" s="5">
        <v>53</v>
      </c>
      <c r="J42" s="5" t="s">
        <v>25</v>
      </c>
      <c r="K42" s="5" t="s">
        <v>137</v>
      </c>
      <c r="L42" s="5" t="s">
        <v>138</v>
      </c>
      <c r="M42" s="5">
        <v>4</v>
      </c>
      <c r="N42" s="8">
        <v>340140</v>
      </c>
      <c r="O42" s="5" t="s">
        <v>28</v>
      </c>
      <c r="P42" s="5" t="s">
        <v>139</v>
      </c>
      <c r="Q42" s="5" t="s">
        <v>50</v>
      </c>
      <c r="R42" s="5" t="s">
        <v>51</v>
      </c>
      <c r="S42" s="5" t="s">
        <v>28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x14ac:dyDescent="0.25">
      <c r="A43" s="6" t="s">
        <v>19</v>
      </c>
      <c r="B43" s="5" t="s">
        <v>20</v>
      </c>
      <c r="C43" s="5" t="s">
        <v>21</v>
      </c>
      <c r="D43" s="5" t="s">
        <v>22</v>
      </c>
      <c r="E43" s="5" t="s">
        <v>157</v>
      </c>
      <c r="F43" s="5" t="s">
        <v>158</v>
      </c>
      <c r="G43" s="5" t="s">
        <v>159</v>
      </c>
      <c r="H43" s="7">
        <v>43962</v>
      </c>
      <c r="I43" s="5">
        <v>53</v>
      </c>
      <c r="J43" s="5" t="s">
        <v>25</v>
      </c>
      <c r="K43" s="5" t="s">
        <v>142</v>
      </c>
      <c r="L43" s="5" t="s">
        <v>143</v>
      </c>
      <c r="M43" s="5">
        <v>2</v>
      </c>
      <c r="N43" s="8">
        <v>216456</v>
      </c>
      <c r="O43" s="5" t="s">
        <v>144</v>
      </c>
      <c r="P43" s="5" t="s">
        <v>139</v>
      </c>
      <c r="Q43" s="5" t="s">
        <v>50</v>
      </c>
      <c r="R43" s="5" t="s">
        <v>51</v>
      </c>
      <c r="S43" s="5" t="s">
        <v>28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6" t="s">
        <v>19</v>
      </c>
      <c r="B44" s="5" t="s">
        <v>20</v>
      </c>
      <c r="C44" s="5" t="s">
        <v>21</v>
      </c>
      <c r="D44" s="5" t="s">
        <v>22</v>
      </c>
      <c r="E44" s="5">
        <v>40884</v>
      </c>
      <c r="F44" s="5" t="s">
        <v>117</v>
      </c>
      <c r="G44" s="5" t="s">
        <v>160</v>
      </c>
      <c r="H44" s="7">
        <v>43966</v>
      </c>
      <c r="I44" s="5">
        <v>53</v>
      </c>
      <c r="J44" s="5" t="s">
        <v>25</v>
      </c>
      <c r="K44" s="5" t="s">
        <v>161</v>
      </c>
      <c r="L44" s="5" t="s">
        <v>162</v>
      </c>
      <c r="M44" s="5">
        <v>6</v>
      </c>
      <c r="N44" s="8">
        <v>769968</v>
      </c>
      <c r="O44" s="5" t="s">
        <v>28</v>
      </c>
      <c r="P44" s="5" t="s">
        <v>139</v>
      </c>
      <c r="Q44" s="5" t="s">
        <v>50</v>
      </c>
      <c r="R44" s="5" t="s">
        <v>31</v>
      </c>
      <c r="S44" s="5" t="s">
        <v>28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x14ac:dyDescent="0.25">
      <c r="A45" s="6" t="s">
        <v>19</v>
      </c>
      <c r="B45" s="5" t="s">
        <v>20</v>
      </c>
      <c r="C45" s="5" t="s">
        <v>21</v>
      </c>
      <c r="D45" s="5" t="s">
        <v>22</v>
      </c>
      <c r="E45" s="5" t="s">
        <v>163</v>
      </c>
      <c r="F45" s="5" t="s">
        <v>164</v>
      </c>
      <c r="G45" s="5" t="s">
        <v>160</v>
      </c>
      <c r="H45" s="7">
        <v>43966</v>
      </c>
      <c r="I45" s="5">
        <v>53</v>
      </c>
      <c r="J45" s="5" t="s">
        <v>25</v>
      </c>
      <c r="K45" s="5" t="s">
        <v>161</v>
      </c>
      <c r="L45" s="5" t="s">
        <v>162</v>
      </c>
      <c r="M45" s="5">
        <v>6</v>
      </c>
      <c r="N45" s="8">
        <v>21174</v>
      </c>
      <c r="O45" s="5" t="s">
        <v>87</v>
      </c>
      <c r="P45" s="5" t="s">
        <v>139</v>
      </c>
      <c r="Q45" s="5" t="s">
        <v>50</v>
      </c>
      <c r="R45" s="5" t="s">
        <v>31</v>
      </c>
      <c r="S45" s="5" t="s">
        <v>87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x14ac:dyDescent="0.25">
      <c r="A46" s="6" t="s">
        <v>19</v>
      </c>
      <c r="B46" s="5" t="s">
        <v>20</v>
      </c>
      <c r="C46" s="5" t="s">
        <v>21</v>
      </c>
      <c r="D46" s="5" t="s">
        <v>22</v>
      </c>
      <c r="E46" s="5">
        <v>40884</v>
      </c>
      <c r="F46" s="5" t="s">
        <v>117</v>
      </c>
      <c r="G46" s="5" t="s">
        <v>165</v>
      </c>
      <c r="H46" s="7">
        <v>43966</v>
      </c>
      <c r="I46" s="5">
        <v>53</v>
      </c>
      <c r="J46" s="5" t="s">
        <v>25</v>
      </c>
      <c r="K46" s="5" t="s">
        <v>166</v>
      </c>
      <c r="L46" s="5" t="s">
        <v>167</v>
      </c>
      <c r="M46" s="5">
        <v>6</v>
      </c>
      <c r="N46" s="8">
        <v>769968</v>
      </c>
      <c r="O46" s="5" t="s">
        <v>28</v>
      </c>
      <c r="P46" s="5" t="s">
        <v>139</v>
      </c>
      <c r="Q46" s="5" t="s">
        <v>50</v>
      </c>
      <c r="R46" s="5" t="s">
        <v>51</v>
      </c>
      <c r="S46" s="5" t="s">
        <v>28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6" t="s">
        <v>19</v>
      </c>
      <c r="B47" s="5" t="s">
        <v>20</v>
      </c>
      <c r="C47" s="5" t="s">
        <v>21</v>
      </c>
      <c r="D47" s="5" t="s">
        <v>22</v>
      </c>
      <c r="E47" s="5" t="s">
        <v>163</v>
      </c>
      <c r="F47" s="5" t="s">
        <v>164</v>
      </c>
      <c r="G47" s="5" t="s">
        <v>165</v>
      </c>
      <c r="H47" s="7">
        <v>43966</v>
      </c>
      <c r="I47" s="5">
        <v>53</v>
      </c>
      <c r="J47" s="5" t="s">
        <v>25</v>
      </c>
      <c r="K47" s="5" t="s">
        <v>166</v>
      </c>
      <c r="L47" s="5" t="s">
        <v>167</v>
      </c>
      <c r="M47" s="5">
        <v>6</v>
      </c>
      <c r="N47" s="8">
        <v>21174</v>
      </c>
      <c r="O47" s="5" t="s">
        <v>87</v>
      </c>
      <c r="P47" s="5" t="s">
        <v>139</v>
      </c>
      <c r="Q47" s="5" t="s">
        <v>50</v>
      </c>
      <c r="R47" s="5" t="s">
        <v>51</v>
      </c>
      <c r="S47" s="5" t="s">
        <v>87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25">
      <c r="A48" s="6" t="s">
        <v>19</v>
      </c>
      <c r="B48" s="5" t="s">
        <v>20</v>
      </c>
      <c r="C48" s="5" t="s">
        <v>21</v>
      </c>
      <c r="D48" s="5" t="s">
        <v>22</v>
      </c>
      <c r="E48" s="5">
        <v>2126</v>
      </c>
      <c r="F48" s="5" t="s">
        <v>140</v>
      </c>
      <c r="G48" s="5" t="s">
        <v>168</v>
      </c>
      <c r="H48" s="7">
        <v>43966</v>
      </c>
      <c r="I48" s="5">
        <v>53</v>
      </c>
      <c r="J48" s="5" t="s">
        <v>25</v>
      </c>
      <c r="K48" s="5" t="s">
        <v>142</v>
      </c>
      <c r="L48" s="5" t="s">
        <v>143</v>
      </c>
      <c r="M48" s="5">
        <v>2</v>
      </c>
      <c r="N48" s="8">
        <v>87170</v>
      </c>
      <c r="O48" s="5" t="s">
        <v>144</v>
      </c>
      <c r="P48" s="5" t="s">
        <v>139</v>
      </c>
      <c r="Q48" s="5" t="s">
        <v>50</v>
      </c>
      <c r="R48" s="5" t="s">
        <v>51</v>
      </c>
      <c r="S48" s="5" t="s">
        <v>144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6" t="s">
        <v>19</v>
      </c>
      <c r="B49" s="5" t="s">
        <v>20</v>
      </c>
      <c r="C49" s="5" t="s">
        <v>21</v>
      </c>
      <c r="D49" s="5" t="s">
        <v>22</v>
      </c>
      <c r="E49" s="5">
        <v>99087</v>
      </c>
      <c r="F49" s="5" t="s">
        <v>146</v>
      </c>
      <c r="G49" s="5" t="s">
        <v>168</v>
      </c>
      <c r="H49" s="7">
        <v>43966</v>
      </c>
      <c r="I49" s="5">
        <v>53</v>
      </c>
      <c r="J49" s="5" t="s">
        <v>25</v>
      </c>
      <c r="K49" s="5" t="s">
        <v>142</v>
      </c>
      <c r="L49" s="5" t="s">
        <v>143</v>
      </c>
      <c r="M49" s="5">
        <v>1</v>
      </c>
      <c r="N49" s="8">
        <v>29294</v>
      </c>
      <c r="O49" s="5" t="s">
        <v>144</v>
      </c>
      <c r="P49" s="5" t="s">
        <v>139</v>
      </c>
      <c r="Q49" s="5" t="s">
        <v>50</v>
      </c>
      <c r="R49" s="5" t="s">
        <v>51</v>
      </c>
      <c r="S49" s="5" t="s">
        <v>144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6" t="s">
        <v>19</v>
      </c>
      <c r="B50" s="5" t="s">
        <v>20</v>
      </c>
      <c r="C50" s="5" t="s">
        <v>21</v>
      </c>
      <c r="D50" s="5" t="s">
        <v>22</v>
      </c>
      <c r="E50" s="5" t="s">
        <v>169</v>
      </c>
      <c r="F50" s="5" t="s">
        <v>170</v>
      </c>
      <c r="G50" s="5" t="s">
        <v>171</v>
      </c>
      <c r="H50" s="7">
        <v>43971</v>
      </c>
      <c r="I50" s="5">
        <v>53</v>
      </c>
      <c r="J50" s="5" t="s">
        <v>25</v>
      </c>
      <c r="K50" s="5" t="s">
        <v>79</v>
      </c>
      <c r="L50" s="5" t="s">
        <v>80</v>
      </c>
      <c r="M50" s="5">
        <v>12</v>
      </c>
      <c r="N50" s="8">
        <v>1341072</v>
      </c>
      <c r="O50" s="5" t="s">
        <v>28</v>
      </c>
      <c r="P50" s="5" t="s">
        <v>139</v>
      </c>
      <c r="Q50" s="5" t="s">
        <v>50</v>
      </c>
      <c r="R50" s="5" t="s">
        <v>31</v>
      </c>
      <c r="S50" s="5" t="s">
        <v>28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25">
      <c r="A51" s="6" t="s">
        <v>19</v>
      </c>
      <c r="B51" s="5" t="s">
        <v>20</v>
      </c>
      <c r="C51" s="5" t="s">
        <v>21</v>
      </c>
      <c r="D51" s="5" t="s">
        <v>22</v>
      </c>
      <c r="E51" s="5">
        <v>47531</v>
      </c>
      <c r="F51" s="5" t="s">
        <v>96</v>
      </c>
      <c r="G51" s="5" t="s">
        <v>172</v>
      </c>
      <c r="H51" s="7">
        <v>43976</v>
      </c>
      <c r="I51" s="5">
        <v>53</v>
      </c>
      <c r="J51" s="5" t="s">
        <v>25</v>
      </c>
      <c r="K51" s="5" t="s">
        <v>173</v>
      </c>
      <c r="L51" s="5" t="s">
        <v>174</v>
      </c>
      <c r="M51" s="5">
        <v>2</v>
      </c>
      <c r="N51" s="8">
        <v>256656</v>
      </c>
      <c r="O51" s="5" t="s">
        <v>28</v>
      </c>
      <c r="P51" s="5" t="s">
        <v>139</v>
      </c>
      <c r="Q51" s="5" t="s">
        <v>50</v>
      </c>
      <c r="R51" s="5" t="s">
        <v>31</v>
      </c>
      <c r="S51" s="5" t="s">
        <v>28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6" t="s">
        <v>19</v>
      </c>
      <c r="B52" s="5" t="s">
        <v>20</v>
      </c>
      <c r="C52" s="5" t="s">
        <v>21</v>
      </c>
      <c r="D52" s="5" t="s">
        <v>22</v>
      </c>
      <c r="E52" s="5">
        <v>50657</v>
      </c>
      <c r="F52" s="5" t="s">
        <v>58</v>
      </c>
      <c r="G52" s="5" t="s">
        <v>175</v>
      </c>
      <c r="H52" s="7">
        <v>43977</v>
      </c>
      <c r="I52" s="5">
        <v>53</v>
      </c>
      <c r="J52" s="5" t="s">
        <v>25</v>
      </c>
      <c r="K52" s="5" t="s">
        <v>176</v>
      </c>
      <c r="L52" s="5" t="s">
        <v>177</v>
      </c>
      <c r="M52" s="5">
        <v>6</v>
      </c>
      <c r="N52" s="8">
        <v>672558</v>
      </c>
      <c r="O52" s="5" t="s">
        <v>28</v>
      </c>
      <c r="P52" s="5" t="s">
        <v>139</v>
      </c>
      <c r="Q52" s="5" t="s">
        <v>50</v>
      </c>
      <c r="R52" s="5" t="s">
        <v>51</v>
      </c>
      <c r="S52" s="5" t="s">
        <v>28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6" t="s">
        <v>19</v>
      </c>
      <c r="B53" s="5" t="s">
        <v>20</v>
      </c>
      <c r="C53" s="5" t="s">
        <v>21</v>
      </c>
      <c r="D53" s="5" t="s">
        <v>22</v>
      </c>
      <c r="E53" s="5">
        <v>40055</v>
      </c>
      <c r="F53" s="5" t="s">
        <v>53</v>
      </c>
      <c r="G53" s="5" t="s">
        <v>178</v>
      </c>
      <c r="H53" s="7">
        <v>43977</v>
      </c>
      <c r="I53" s="5">
        <v>53</v>
      </c>
      <c r="J53" s="5" t="s">
        <v>25</v>
      </c>
      <c r="K53" s="5" t="s">
        <v>179</v>
      </c>
      <c r="L53" s="5" t="s">
        <v>180</v>
      </c>
      <c r="M53" s="5">
        <v>8</v>
      </c>
      <c r="N53" s="8">
        <v>1750256</v>
      </c>
      <c r="O53" s="5" t="s">
        <v>28</v>
      </c>
      <c r="P53" s="5" t="s">
        <v>139</v>
      </c>
      <c r="Q53" s="5" t="s">
        <v>50</v>
      </c>
      <c r="R53" s="5" t="s">
        <v>31</v>
      </c>
      <c r="S53" s="5" t="s">
        <v>28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6" t="s">
        <v>19</v>
      </c>
      <c r="B54" s="5" t="s">
        <v>20</v>
      </c>
      <c r="C54" s="5" t="s">
        <v>21</v>
      </c>
      <c r="D54" s="5" t="s">
        <v>22</v>
      </c>
      <c r="E54" s="5">
        <v>46701</v>
      </c>
      <c r="F54" s="5" t="s">
        <v>181</v>
      </c>
      <c r="G54" s="5" t="s">
        <v>182</v>
      </c>
      <c r="H54" s="7">
        <v>43977</v>
      </c>
      <c r="I54" s="5">
        <v>53</v>
      </c>
      <c r="J54" s="5" t="s">
        <v>25</v>
      </c>
      <c r="K54" s="5" t="s">
        <v>179</v>
      </c>
      <c r="L54" s="5" t="s">
        <v>180</v>
      </c>
      <c r="M54" s="5">
        <v>12</v>
      </c>
      <c r="N54" s="8">
        <v>1697652</v>
      </c>
      <c r="O54" s="5" t="s">
        <v>28</v>
      </c>
      <c r="P54" s="5" t="s">
        <v>139</v>
      </c>
      <c r="Q54" s="5" t="s">
        <v>50</v>
      </c>
      <c r="R54" s="5" t="s">
        <v>31</v>
      </c>
      <c r="S54" s="5" t="s">
        <v>28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25">
      <c r="A55" s="6" t="s">
        <v>19</v>
      </c>
      <c r="B55" s="5" t="s">
        <v>20</v>
      </c>
      <c r="C55" s="5" t="s">
        <v>21</v>
      </c>
      <c r="D55" s="5" t="s">
        <v>22</v>
      </c>
      <c r="E55" s="5">
        <v>50657</v>
      </c>
      <c r="F55" s="5" t="s">
        <v>58</v>
      </c>
      <c r="G55" s="5" t="s">
        <v>183</v>
      </c>
      <c r="H55" s="7">
        <v>43978</v>
      </c>
      <c r="I55" s="5">
        <v>53</v>
      </c>
      <c r="J55" s="5" t="s">
        <v>25</v>
      </c>
      <c r="K55" s="5" t="s">
        <v>184</v>
      </c>
      <c r="L55" s="5" t="s">
        <v>185</v>
      </c>
      <c r="M55" s="5">
        <v>10</v>
      </c>
      <c r="N55" s="8">
        <v>1120930</v>
      </c>
      <c r="O55" s="5" t="s">
        <v>28</v>
      </c>
      <c r="P55" s="5" t="s">
        <v>139</v>
      </c>
      <c r="Q55" s="5" t="s">
        <v>50</v>
      </c>
      <c r="R55" s="5" t="s">
        <v>51</v>
      </c>
      <c r="S55" s="5" t="s">
        <v>28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6" t="s">
        <v>19</v>
      </c>
      <c r="B56" s="5" t="s">
        <v>20</v>
      </c>
      <c r="C56" s="5" t="s">
        <v>21</v>
      </c>
      <c r="D56" s="5" t="s">
        <v>22</v>
      </c>
      <c r="E56" s="5">
        <v>47712</v>
      </c>
      <c r="F56" s="5" t="s">
        <v>186</v>
      </c>
      <c r="G56" s="5" t="s">
        <v>187</v>
      </c>
      <c r="H56" s="7">
        <v>43978</v>
      </c>
      <c r="I56" s="5">
        <v>53</v>
      </c>
      <c r="J56" s="5" t="s">
        <v>25</v>
      </c>
      <c r="K56" s="5" t="s">
        <v>188</v>
      </c>
      <c r="L56" s="5" t="s">
        <v>189</v>
      </c>
      <c r="M56" s="5">
        <v>8</v>
      </c>
      <c r="N56" s="8">
        <v>1008336</v>
      </c>
      <c r="O56" s="5" t="s">
        <v>28</v>
      </c>
      <c r="P56" s="5" t="s">
        <v>139</v>
      </c>
      <c r="Q56" s="5" t="s">
        <v>50</v>
      </c>
      <c r="R56" s="5" t="s">
        <v>31</v>
      </c>
      <c r="S56" s="5" t="s">
        <v>28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6" t="s">
        <v>19</v>
      </c>
      <c r="B57" s="5" t="s">
        <v>20</v>
      </c>
      <c r="C57" s="5" t="s">
        <v>21</v>
      </c>
      <c r="D57" s="5" t="s">
        <v>22</v>
      </c>
      <c r="E57" s="5">
        <v>47531</v>
      </c>
      <c r="F57" s="5" t="s">
        <v>96</v>
      </c>
      <c r="G57" s="5" t="s">
        <v>190</v>
      </c>
      <c r="H57" s="7">
        <v>43978</v>
      </c>
      <c r="I57" s="5">
        <v>53</v>
      </c>
      <c r="J57" s="5" t="s">
        <v>25</v>
      </c>
      <c r="K57" s="5" t="s">
        <v>191</v>
      </c>
      <c r="L57" s="5" t="s">
        <v>192</v>
      </c>
      <c r="M57" s="5">
        <v>2</v>
      </c>
      <c r="N57" s="8">
        <v>256656</v>
      </c>
      <c r="O57" s="5" t="s">
        <v>28</v>
      </c>
      <c r="P57" s="5" t="s">
        <v>139</v>
      </c>
      <c r="Q57" s="5" t="s">
        <v>50</v>
      </c>
      <c r="R57" s="5" t="s">
        <v>31</v>
      </c>
      <c r="S57" s="5" t="s">
        <v>28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6" t="s">
        <v>19</v>
      </c>
      <c r="B58" s="5" t="s">
        <v>20</v>
      </c>
      <c r="C58" s="5" t="s">
        <v>21</v>
      </c>
      <c r="D58" s="5" t="s">
        <v>22</v>
      </c>
      <c r="E58" s="5">
        <v>2196</v>
      </c>
      <c r="F58" s="5" t="s">
        <v>193</v>
      </c>
      <c r="G58" s="5" t="s">
        <v>194</v>
      </c>
      <c r="H58" s="7">
        <v>43978</v>
      </c>
      <c r="I58" s="5">
        <v>53</v>
      </c>
      <c r="J58" s="5" t="s">
        <v>25</v>
      </c>
      <c r="K58" s="5" t="s">
        <v>142</v>
      </c>
      <c r="L58" s="5" t="s">
        <v>143</v>
      </c>
      <c r="M58" s="5">
        <v>2</v>
      </c>
      <c r="N58" s="8">
        <v>136228</v>
      </c>
      <c r="O58" s="5" t="s">
        <v>144</v>
      </c>
      <c r="P58" s="5" t="s">
        <v>139</v>
      </c>
      <c r="Q58" s="5" t="s">
        <v>50</v>
      </c>
      <c r="R58" s="5" t="s">
        <v>31</v>
      </c>
      <c r="S58" s="5" t="s">
        <v>144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6" t="s">
        <v>19</v>
      </c>
      <c r="B59" s="5" t="s">
        <v>20</v>
      </c>
      <c r="C59" s="5" t="s">
        <v>21</v>
      </c>
      <c r="D59" s="5" t="s">
        <v>22</v>
      </c>
      <c r="E59" s="5">
        <v>25266</v>
      </c>
      <c r="F59" s="5" t="s">
        <v>195</v>
      </c>
      <c r="G59" s="5" t="s">
        <v>194</v>
      </c>
      <c r="H59" s="7">
        <v>43978</v>
      </c>
      <c r="I59" s="5">
        <v>53</v>
      </c>
      <c r="J59" s="5" t="s">
        <v>25</v>
      </c>
      <c r="K59" s="5" t="s">
        <v>142</v>
      </c>
      <c r="L59" s="5" t="s">
        <v>143</v>
      </c>
      <c r="M59" s="5">
        <v>1</v>
      </c>
      <c r="N59" s="8">
        <v>7521</v>
      </c>
      <c r="O59" s="5" t="s">
        <v>144</v>
      </c>
      <c r="P59" s="5" t="s">
        <v>139</v>
      </c>
      <c r="Q59" s="5" t="s">
        <v>50</v>
      </c>
      <c r="R59" s="5" t="s">
        <v>31</v>
      </c>
      <c r="S59" s="5" t="s">
        <v>144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6" t="s">
        <v>19</v>
      </c>
      <c r="B60" s="5" t="s">
        <v>20</v>
      </c>
      <c r="C60" s="5" t="s">
        <v>21</v>
      </c>
      <c r="D60" s="5" t="s">
        <v>22</v>
      </c>
      <c r="E60" s="5" t="s">
        <v>196</v>
      </c>
      <c r="F60" s="5" t="s">
        <v>197</v>
      </c>
      <c r="G60" s="5" t="s">
        <v>198</v>
      </c>
      <c r="H60" s="7">
        <v>43978</v>
      </c>
      <c r="I60" s="5">
        <v>53</v>
      </c>
      <c r="J60" s="5" t="s">
        <v>25</v>
      </c>
      <c r="K60" s="5" t="s">
        <v>199</v>
      </c>
      <c r="L60" s="5" t="s">
        <v>200</v>
      </c>
      <c r="M60" s="5">
        <v>1</v>
      </c>
      <c r="N60" s="8">
        <v>11008</v>
      </c>
      <c r="O60" s="5" t="s">
        <v>87</v>
      </c>
      <c r="P60" s="5" t="s">
        <v>139</v>
      </c>
      <c r="Q60" s="5" t="s">
        <v>50</v>
      </c>
      <c r="R60" s="5" t="s">
        <v>31</v>
      </c>
      <c r="S60" s="5" t="s">
        <v>87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25">
      <c r="A61" s="6" t="s">
        <v>19</v>
      </c>
      <c r="B61" s="5" t="s">
        <v>20</v>
      </c>
      <c r="C61" s="5" t="s">
        <v>21</v>
      </c>
      <c r="D61" s="5" t="s">
        <v>22</v>
      </c>
      <c r="E61" s="5" t="s">
        <v>201</v>
      </c>
      <c r="F61" s="5" t="s">
        <v>202</v>
      </c>
      <c r="G61" s="5" t="s">
        <v>198</v>
      </c>
      <c r="H61" s="7">
        <v>43978</v>
      </c>
      <c r="I61" s="5">
        <v>53</v>
      </c>
      <c r="J61" s="5" t="s">
        <v>25</v>
      </c>
      <c r="K61" s="5" t="s">
        <v>199</v>
      </c>
      <c r="L61" s="5" t="s">
        <v>200</v>
      </c>
      <c r="M61" s="5">
        <v>2</v>
      </c>
      <c r="N61" s="8">
        <v>5714</v>
      </c>
      <c r="O61" s="5" t="s">
        <v>87</v>
      </c>
      <c r="P61" s="5" t="s">
        <v>139</v>
      </c>
      <c r="Q61" s="5" t="s">
        <v>50</v>
      </c>
      <c r="R61" s="5" t="s">
        <v>31</v>
      </c>
      <c r="S61" s="5" t="s">
        <v>87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6" t="s">
        <v>19</v>
      </c>
      <c r="B62" s="5" t="s">
        <v>20</v>
      </c>
      <c r="C62" s="5" t="s">
        <v>21</v>
      </c>
      <c r="D62" s="5" t="s">
        <v>22</v>
      </c>
      <c r="E62" s="5" t="s">
        <v>203</v>
      </c>
      <c r="F62" s="5" t="s">
        <v>204</v>
      </c>
      <c r="G62" s="5" t="s">
        <v>198</v>
      </c>
      <c r="H62" s="7">
        <v>43978</v>
      </c>
      <c r="I62" s="5">
        <v>53</v>
      </c>
      <c r="J62" s="5" t="s">
        <v>25</v>
      </c>
      <c r="K62" s="5" t="s">
        <v>199</v>
      </c>
      <c r="L62" s="5" t="s">
        <v>200</v>
      </c>
      <c r="M62" s="5">
        <v>2</v>
      </c>
      <c r="N62" s="8">
        <v>6706</v>
      </c>
      <c r="O62" s="5" t="s">
        <v>87</v>
      </c>
      <c r="P62" s="5" t="s">
        <v>139</v>
      </c>
      <c r="Q62" s="5" t="s">
        <v>50</v>
      </c>
      <c r="R62" s="5" t="s">
        <v>31</v>
      </c>
      <c r="S62" s="5" t="s">
        <v>87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6" t="s">
        <v>19</v>
      </c>
      <c r="B63" s="5" t="s">
        <v>20</v>
      </c>
      <c r="C63" s="5" t="s">
        <v>21</v>
      </c>
      <c r="D63" s="5" t="s">
        <v>22</v>
      </c>
      <c r="E63" s="5">
        <v>40211</v>
      </c>
      <c r="F63" s="5" t="s">
        <v>205</v>
      </c>
      <c r="G63" s="5" t="s">
        <v>198</v>
      </c>
      <c r="H63" s="7">
        <v>43978</v>
      </c>
      <c r="I63" s="5">
        <v>53</v>
      </c>
      <c r="J63" s="5" t="s">
        <v>25</v>
      </c>
      <c r="K63" s="5" t="s">
        <v>199</v>
      </c>
      <c r="L63" s="5" t="s">
        <v>200</v>
      </c>
      <c r="M63" s="5">
        <v>2</v>
      </c>
      <c r="N63" s="8">
        <v>161332</v>
      </c>
      <c r="O63" s="5" t="s">
        <v>28</v>
      </c>
      <c r="P63" s="5" t="s">
        <v>139</v>
      </c>
      <c r="Q63" s="5" t="s">
        <v>50</v>
      </c>
      <c r="R63" s="5" t="s">
        <v>31</v>
      </c>
      <c r="S63" s="5" t="s">
        <v>28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6" t="s">
        <v>19</v>
      </c>
      <c r="B64" s="5" t="s">
        <v>20</v>
      </c>
      <c r="C64" s="5" t="s">
        <v>21</v>
      </c>
      <c r="D64" s="5" t="s">
        <v>22</v>
      </c>
      <c r="E64" s="5">
        <v>50657</v>
      </c>
      <c r="F64" s="5" t="s">
        <v>58</v>
      </c>
      <c r="G64" s="5" t="s">
        <v>206</v>
      </c>
      <c r="H64" s="7">
        <v>43978</v>
      </c>
      <c r="I64" s="5">
        <v>53</v>
      </c>
      <c r="J64" s="5" t="s">
        <v>25</v>
      </c>
      <c r="K64" s="5" t="s">
        <v>207</v>
      </c>
      <c r="L64" s="5" t="s">
        <v>208</v>
      </c>
      <c r="M64" s="5">
        <v>4</v>
      </c>
      <c r="N64" s="8">
        <v>448372</v>
      </c>
      <c r="O64" s="5" t="s">
        <v>28</v>
      </c>
      <c r="P64" s="5" t="s">
        <v>139</v>
      </c>
      <c r="Q64" s="5" t="s">
        <v>50</v>
      </c>
      <c r="R64" s="5" t="s">
        <v>31</v>
      </c>
      <c r="S64" s="5" t="s">
        <v>28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6" t="s">
        <v>19</v>
      </c>
      <c r="B65" s="5" t="s">
        <v>20</v>
      </c>
      <c r="C65" s="5" t="s">
        <v>21</v>
      </c>
      <c r="D65" s="5" t="s">
        <v>22</v>
      </c>
      <c r="E65" s="5">
        <v>47712</v>
      </c>
      <c r="F65" s="5" t="s">
        <v>186</v>
      </c>
      <c r="G65" s="5" t="s">
        <v>209</v>
      </c>
      <c r="H65" s="7">
        <v>43978</v>
      </c>
      <c r="I65" s="5">
        <v>53</v>
      </c>
      <c r="J65" s="5" t="s">
        <v>25</v>
      </c>
      <c r="K65" s="5" t="s">
        <v>207</v>
      </c>
      <c r="L65" s="5" t="s">
        <v>208</v>
      </c>
      <c r="M65" s="5">
        <v>4</v>
      </c>
      <c r="N65" s="8">
        <v>504168</v>
      </c>
      <c r="O65" s="5" t="s">
        <v>28</v>
      </c>
      <c r="P65" s="5" t="s">
        <v>139</v>
      </c>
      <c r="Q65" s="5" t="s">
        <v>50</v>
      </c>
      <c r="R65" s="5" t="s">
        <v>31</v>
      </c>
      <c r="S65" s="5" t="s">
        <v>28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25">
      <c r="A66" s="6" t="s">
        <v>19</v>
      </c>
      <c r="B66" s="5" t="s">
        <v>20</v>
      </c>
      <c r="C66" s="5" t="s">
        <v>21</v>
      </c>
      <c r="D66" s="5" t="s">
        <v>22</v>
      </c>
      <c r="E66" s="5">
        <v>47531</v>
      </c>
      <c r="F66" s="5" t="s">
        <v>96</v>
      </c>
      <c r="G66" s="5" t="s">
        <v>210</v>
      </c>
      <c r="H66" s="7">
        <v>43979</v>
      </c>
      <c r="I66" s="5">
        <v>53</v>
      </c>
      <c r="J66" s="5" t="s">
        <v>25</v>
      </c>
      <c r="K66" s="5" t="s">
        <v>211</v>
      </c>
      <c r="L66" s="5" t="s">
        <v>212</v>
      </c>
      <c r="M66" s="5">
        <v>10</v>
      </c>
      <c r="N66" s="8">
        <v>1283280</v>
      </c>
      <c r="O66" s="5" t="s">
        <v>28</v>
      </c>
      <c r="P66" s="5" t="s">
        <v>139</v>
      </c>
      <c r="Q66" s="5" t="s">
        <v>50</v>
      </c>
      <c r="R66" s="5" t="s">
        <v>51</v>
      </c>
      <c r="S66" s="5" t="s">
        <v>28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25">
      <c r="A67" s="6" t="s">
        <v>19</v>
      </c>
      <c r="B67" s="5" t="s">
        <v>20</v>
      </c>
      <c r="C67" s="5" t="s">
        <v>21</v>
      </c>
      <c r="D67" s="5" t="s">
        <v>22</v>
      </c>
      <c r="E67" s="5">
        <v>50634</v>
      </c>
      <c r="F67" s="5" t="s">
        <v>213</v>
      </c>
      <c r="G67" s="5" t="s">
        <v>214</v>
      </c>
      <c r="H67" s="7">
        <v>43979</v>
      </c>
      <c r="I67" s="5">
        <v>53</v>
      </c>
      <c r="J67" s="5" t="s">
        <v>25</v>
      </c>
      <c r="K67" s="5" t="s">
        <v>215</v>
      </c>
      <c r="L67" s="5" t="s">
        <v>216</v>
      </c>
      <c r="M67" s="5">
        <v>2</v>
      </c>
      <c r="N67" s="8">
        <v>398302</v>
      </c>
      <c r="O67" s="5" t="s">
        <v>28</v>
      </c>
      <c r="P67" s="5" t="s">
        <v>139</v>
      </c>
      <c r="Q67" s="5" t="s">
        <v>50</v>
      </c>
      <c r="R67" s="5" t="s">
        <v>31</v>
      </c>
      <c r="S67" s="5" t="s">
        <v>28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25">
      <c r="A68" s="6" t="s">
        <v>19</v>
      </c>
      <c r="B68" s="5" t="s">
        <v>20</v>
      </c>
      <c r="C68" s="5" t="s">
        <v>21</v>
      </c>
      <c r="D68" s="5" t="s">
        <v>22</v>
      </c>
      <c r="E68" s="5">
        <v>40077</v>
      </c>
      <c r="F68" s="5" t="s">
        <v>110</v>
      </c>
      <c r="G68" s="5" t="s">
        <v>217</v>
      </c>
      <c r="H68" s="7">
        <v>43979</v>
      </c>
      <c r="I68" s="5">
        <v>53</v>
      </c>
      <c r="J68" s="5" t="s">
        <v>25</v>
      </c>
      <c r="K68" s="5" t="s">
        <v>218</v>
      </c>
      <c r="L68" s="5" t="s">
        <v>219</v>
      </c>
      <c r="M68" s="5">
        <v>4</v>
      </c>
      <c r="N68" s="8">
        <v>340140</v>
      </c>
      <c r="O68" s="5" t="s">
        <v>28</v>
      </c>
      <c r="P68" s="5" t="s">
        <v>139</v>
      </c>
      <c r="Q68" s="5" t="s">
        <v>50</v>
      </c>
      <c r="R68" s="5" t="s">
        <v>51</v>
      </c>
      <c r="S68" s="5" t="s">
        <v>28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25">
      <c r="A69" s="6" t="s">
        <v>19</v>
      </c>
      <c r="B69" s="5" t="s">
        <v>20</v>
      </c>
      <c r="C69" s="5" t="s">
        <v>21</v>
      </c>
      <c r="D69" s="5" t="s">
        <v>22</v>
      </c>
      <c r="E69" s="5" t="s">
        <v>220</v>
      </c>
      <c r="F69" s="5" t="s">
        <v>221</v>
      </c>
      <c r="G69" s="5" t="s">
        <v>217</v>
      </c>
      <c r="H69" s="7">
        <v>43979</v>
      </c>
      <c r="I69" s="5">
        <v>53</v>
      </c>
      <c r="J69" s="5" t="s">
        <v>25</v>
      </c>
      <c r="K69" s="5" t="s">
        <v>218</v>
      </c>
      <c r="L69" s="5" t="s">
        <v>219</v>
      </c>
      <c r="M69" s="5">
        <v>4</v>
      </c>
      <c r="N69" s="8">
        <v>17480</v>
      </c>
      <c r="O69" s="5" t="s">
        <v>87</v>
      </c>
      <c r="P69" s="5" t="s">
        <v>139</v>
      </c>
      <c r="Q69" s="5" t="s">
        <v>50</v>
      </c>
      <c r="R69" s="5" t="s">
        <v>51</v>
      </c>
      <c r="S69" s="5" t="s">
        <v>87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6" t="s">
        <v>19</v>
      </c>
      <c r="B70" s="5" t="s">
        <v>20</v>
      </c>
      <c r="C70" s="5" t="s">
        <v>21</v>
      </c>
      <c r="D70" s="5" t="s">
        <v>22</v>
      </c>
      <c r="E70" s="5">
        <v>46712</v>
      </c>
      <c r="F70" s="5" t="s">
        <v>222</v>
      </c>
      <c r="G70" s="5" t="s">
        <v>223</v>
      </c>
      <c r="H70" s="7">
        <v>43979</v>
      </c>
      <c r="I70" s="5">
        <v>53</v>
      </c>
      <c r="J70" s="5" t="s">
        <v>25</v>
      </c>
      <c r="K70" s="5" t="s">
        <v>188</v>
      </c>
      <c r="L70" s="5" t="s">
        <v>189</v>
      </c>
      <c r="M70" s="5">
        <v>4</v>
      </c>
      <c r="N70" s="8">
        <v>460744</v>
      </c>
      <c r="O70" s="5" t="s">
        <v>28</v>
      </c>
      <c r="P70" s="5" t="s">
        <v>139</v>
      </c>
      <c r="Q70" s="5" t="s">
        <v>50</v>
      </c>
      <c r="R70" s="5" t="s">
        <v>31</v>
      </c>
      <c r="S70" s="5" t="s">
        <v>28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25">
      <c r="A71" s="6" t="s">
        <v>19</v>
      </c>
      <c r="B71" s="5" t="s">
        <v>20</v>
      </c>
      <c r="C71" s="5" t="s">
        <v>21</v>
      </c>
      <c r="D71" s="5" t="s">
        <v>22</v>
      </c>
      <c r="E71" s="5">
        <v>47531</v>
      </c>
      <c r="F71" s="5" t="s">
        <v>96</v>
      </c>
      <c r="G71" s="5" t="s">
        <v>224</v>
      </c>
      <c r="H71" s="7">
        <v>43979</v>
      </c>
      <c r="I71" s="5">
        <v>53</v>
      </c>
      <c r="J71" s="5" t="s">
        <v>25</v>
      </c>
      <c r="K71" s="5" t="s">
        <v>176</v>
      </c>
      <c r="L71" s="5" t="s">
        <v>177</v>
      </c>
      <c r="M71" s="5">
        <v>2</v>
      </c>
      <c r="N71" s="8">
        <v>256656</v>
      </c>
      <c r="O71" s="5" t="s">
        <v>28</v>
      </c>
      <c r="P71" s="5" t="s">
        <v>139</v>
      </c>
      <c r="Q71" s="5" t="s">
        <v>50</v>
      </c>
      <c r="R71" s="5" t="s">
        <v>51</v>
      </c>
      <c r="S71" s="5" t="s">
        <v>28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6" t="s">
        <v>19</v>
      </c>
      <c r="B72" s="5" t="s">
        <v>20</v>
      </c>
      <c r="C72" s="5" t="s">
        <v>21</v>
      </c>
      <c r="D72" s="5" t="s">
        <v>22</v>
      </c>
      <c r="E72" s="5">
        <v>50662</v>
      </c>
      <c r="F72" s="5" t="s">
        <v>225</v>
      </c>
      <c r="G72" s="5" t="s">
        <v>224</v>
      </c>
      <c r="H72" s="7">
        <v>43979</v>
      </c>
      <c r="I72" s="5">
        <v>53</v>
      </c>
      <c r="J72" s="5" t="s">
        <v>25</v>
      </c>
      <c r="K72" s="5" t="s">
        <v>176</v>
      </c>
      <c r="L72" s="5" t="s">
        <v>177</v>
      </c>
      <c r="M72" s="5">
        <v>2</v>
      </c>
      <c r="N72" s="8">
        <v>241194</v>
      </c>
      <c r="O72" s="5" t="s">
        <v>28</v>
      </c>
      <c r="P72" s="5" t="s">
        <v>139</v>
      </c>
      <c r="Q72" s="5" t="s">
        <v>50</v>
      </c>
      <c r="R72" s="5" t="s">
        <v>51</v>
      </c>
      <c r="S72" s="5" t="s">
        <v>28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25">
      <c r="A73" s="6" t="s">
        <v>19</v>
      </c>
      <c r="B73" s="5" t="s">
        <v>20</v>
      </c>
      <c r="C73" s="5" t="s">
        <v>21</v>
      </c>
      <c r="D73" s="5" t="s">
        <v>22</v>
      </c>
      <c r="E73" s="5">
        <v>50634</v>
      </c>
      <c r="F73" s="5" t="s">
        <v>213</v>
      </c>
      <c r="G73" s="5" t="s">
        <v>226</v>
      </c>
      <c r="H73" s="7">
        <v>43979</v>
      </c>
      <c r="I73" s="5">
        <v>53</v>
      </c>
      <c r="J73" s="5" t="s">
        <v>25</v>
      </c>
      <c r="K73" s="5" t="s">
        <v>227</v>
      </c>
      <c r="L73" s="5" t="s">
        <v>228</v>
      </c>
      <c r="M73" s="5">
        <v>2</v>
      </c>
      <c r="N73" s="8">
        <v>398302</v>
      </c>
      <c r="O73" s="5" t="s">
        <v>28</v>
      </c>
      <c r="P73" s="5" t="s">
        <v>139</v>
      </c>
      <c r="Q73" s="5" t="s">
        <v>50</v>
      </c>
      <c r="R73" s="5" t="s">
        <v>31</v>
      </c>
      <c r="S73" s="5" t="s">
        <v>28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6" t="s">
        <v>19</v>
      </c>
      <c r="B74" s="5" t="s">
        <v>20</v>
      </c>
      <c r="C74" s="5" t="s">
        <v>21</v>
      </c>
      <c r="D74" s="5" t="s">
        <v>22</v>
      </c>
      <c r="E74" s="5">
        <v>47531</v>
      </c>
      <c r="F74" s="5" t="s">
        <v>96</v>
      </c>
      <c r="G74" s="5" t="s">
        <v>226</v>
      </c>
      <c r="H74" s="7">
        <v>43979</v>
      </c>
      <c r="I74" s="5">
        <v>53</v>
      </c>
      <c r="J74" s="5" t="s">
        <v>25</v>
      </c>
      <c r="K74" s="5" t="s">
        <v>227</v>
      </c>
      <c r="L74" s="5" t="s">
        <v>228</v>
      </c>
      <c r="M74" s="5">
        <v>8</v>
      </c>
      <c r="N74" s="8">
        <v>1026624</v>
      </c>
      <c r="O74" s="5" t="s">
        <v>28</v>
      </c>
      <c r="P74" s="5" t="s">
        <v>139</v>
      </c>
      <c r="Q74" s="5" t="s">
        <v>50</v>
      </c>
      <c r="R74" s="5" t="s">
        <v>31</v>
      </c>
      <c r="S74" s="5" t="s">
        <v>28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6" t="s">
        <v>19</v>
      </c>
      <c r="B75" s="5" t="s">
        <v>20</v>
      </c>
      <c r="C75" s="5" t="s">
        <v>21</v>
      </c>
      <c r="D75" s="5" t="s">
        <v>22</v>
      </c>
      <c r="E75" s="5" t="s">
        <v>220</v>
      </c>
      <c r="F75" s="5" t="s">
        <v>221</v>
      </c>
      <c r="G75" s="5" t="s">
        <v>226</v>
      </c>
      <c r="H75" s="7">
        <v>43979</v>
      </c>
      <c r="I75" s="5">
        <v>53</v>
      </c>
      <c r="J75" s="5" t="s">
        <v>25</v>
      </c>
      <c r="K75" s="5" t="s">
        <v>227</v>
      </c>
      <c r="L75" s="5" t="s">
        <v>228</v>
      </c>
      <c r="M75" s="5">
        <v>10</v>
      </c>
      <c r="N75" s="8">
        <v>43700</v>
      </c>
      <c r="O75" s="5" t="s">
        <v>87</v>
      </c>
      <c r="P75" s="5" t="s">
        <v>139</v>
      </c>
      <c r="Q75" s="5" t="s">
        <v>50</v>
      </c>
      <c r="R75" s="5" t="s">
        <v>31</v>
      </c>
      <c r="S75" s="5" t="s">
        <v>87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6" t="s">
        <v>19</v>
      </c>
      <c r="B76" s="5" t="s">
        <v>20</v>
      </c>
      <c r="C76" s="5" t="s">
        <v>21</v>
      </c>
      <c r="D76" s="5" t="s">
        <v>22</v>
      </c>
      <c r="E76" s="5">
        <v>50657</v>
      </c>
      <c r="F76" s="5" t="s">
        <v>58</v>
      </c>
      <c r="G76" s="5" t="s">
        <v>229</v>
      </c>
      <c r="H76" s="7">
        <v>43980</v>
      </c>
      <c r="I76" s="5">
        <v>53</v>
      </c>
      <c r="J76" s="5" t="s">
        <v>25</v>
      </c>
      <c r="K76" s="5" t="s">
        <v>79</v>
      </c>
      <c r="L76" s="5" t="s">
        <v>80</v>
      </c>
      <c r="M76" s="5">
        <v>12</v>
      </c>
      <c r="N76" s="8">
        <v>1345116</v>
      </c>
      <c r="O76" s="5" t="s">
        <v>28</v>
      </c>
      <c r="P76" s="5" t="s">
        <v>139</v>
      </c>
      <c r="Q76" s="5" t="s">
        <v>50</v>
      </c>
      <c r="R76" s="5" t="s">
        <v>31</v>
      </c>
      <c r="S76" s="5" t="s">
        <v>28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2020_06_08454066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2020-07-01T17:35:57Z</dcterms:created>
  <dcterms:modified xsi:type="dcterms:W3CDTF">2020-07-01T17:35:58Z</dcterms:modified>
</cp:coreProperties>
</file>