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A221EC67-CB4B-4826-A5A5-56B512350CD7}" xr6:coauthVersionLast="41" xr6:coauthVersionMax="41" xr10:uidLastSave="{00000000-0000-0000-0000-000000000000}"/>
  <bookViews>
    <workbookView xWindow="-120" yWindow="-120" windowWidth="20730" windowHeight="11160" xr2:uid="{743C210A-31EC-417C-B363-B0DD77A1B371}"/>
  </bookViews>
  <sheets>
    <sheet name="2020_07_0845406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<sst xmlns="http://schemas.openxmlformats.org/spreadsheetml/2006/main" count="1221" uniqueCount="225">
  <si>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</si>
  <si>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</si>
  <si>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</si>
  <si>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</si>
  <si>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</si>
  <si>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</si>
  <si>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</si>
  <si>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</si>
  <si>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</si>
  <si>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</si>
  <si>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</si>
  <si>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</si>
  <si>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</si>
  <si>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</si>
  <si>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</si>
  <si>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</si>
  <si>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</si>
  <si>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</si>
  <si>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</si>
  <si>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2020_07_08454066</t>
  </si>
  <si>
    <t>KUHN BECERRA ALEJANDRO MAURICIO</t>
  </si>
  <si>
    <t>MK</t>
  </si>
  <si>
    <t>08454066-8</t>
  </si>
  <si>
    <t xml:space="preserve">20.5-25 CL729 20PR SET GOODR </t>
  </si>
  <si>
    <t>CV-A-0000-00214583</t>
  </si>
  <si>
    <t xml:space="preserve">RANCAGUA FLOTACENTRO </t>
  </si>
  <si>
    <t>0078412790-7-0</t>
  </si>
  <si>
    <t xml:space="preserve">SOC. DE TRANSPORTES RIALTO LTDA. </t>
  </si>
  <si>
    <t>Neumaticos</t>
  </si>
  <si>
    <t>Otros meses</t>
  </si>
  <si>
    <t>Nota Crédito</t>
  </si>
  <si>
    <t>Venta Pendiente</t>
  </si>
  <si>
    <t xml:space="preserve">295/80R22.5 16PR 150/147M CM993W GOODR </t>
  </si>
  <si>
    <t>CV-A-0000-00217318</t>
  </si>
  <si>
    <t>0077011741-0-0</t>
  </si>
  <si>
    <t xml:space="preserve">TRANSPORTES GUSTAVO MOYA EIRL </t>
  </si>
  <si>
    <t xml:space="preserve">265/70R16 112S SL369 GOODR </t>
  </si>
  <si>
    <t>CV-A-0000-00217545</t>
  </si>
  <si>
    <t>0076321969-0-0</t>
  </si>
  <si>
    <t xml:space="preserve">COMERCIAL Y SERV B Y A CARLOS HELVIA ZAP </t>
  </si>
  <si>
    <t>Nombre</t>
  </si>
  <si>
    <t xml:space="preserve">11R22.5 16PR 148/145M AT35S AUSTO </t>
  </si>
  <si>
    <t>CV-A-0000-00218011</t>
  </si>
  <si>
    <t>0077063276-5-0</t>
  </si>
  <si>
    <t xml:space="preserve">COMERCIAL ST21 LTDA </t>
  </si>
  <si>
    <t>Cod Vendedor</t>
  </si>
  <si>
    <t xml:space="preserve">1200R24 20PR 160/157K SET CR926B GOODR </t>
  </si>
  <si>
    <t>FV-A-0000-02166047</t>
  </si>
  <si>
    <t>0076276767-8-0</t>
  </si>
  <si>
    <t xml:space="preserve">SOCIEDAD DE TRANSPORTES MESSEN TRANSPORT </t>
  </si>
  <si>
    <t>Factura</t>
  </si>
  <si>
    <t>Venta Normal</t>
  </si>
  <si>
    <t>Rut</t>
  </si>
  <si>
    <t xml:space="preserve">1200R24 18PR 158/155F SET CB972 GOODR </t>
  </si>
  <si>
    <t>FV-A-0000-02166048</t>
  </si>
  <si>
    <t>Mes Pago</t>
  </si>
  <si>
    <t xml:space="preserve">11R22.5 16PR 148/145J CB972W GOODR </t>
  </si>
  <si>
    <t>FV-A-0000-02173582</t>
  </si>
  <si>
    <t xml:space="preserve">12R22.5 16PR 150/147F CB972 GOODR </t>
  </si>
  <si>
    <t>COMISION REPUESTOS</t>
  </si>
  <si>
    <t>Tabla de Cumplimiento Repuestos</t>
  </si>
  <si>
    <t xml:space="preserve">12R22.5 18PR 152/149L CR926W GOODR </t>
  </si>
  <si>
    <t>FV-A-0000-02174001</t>
  </si>
  <si>
    <t>VENTA TOTAL PERIODO ACTUAL</t>
  </si>
  <si>
    <t>Ventas</t>
  </si>
  <si>
    <t>% Comisión</t>
  </si>
  <si>
    <t xml:space="preserve">BTR13 </t>
  </si>
  <si>
    <t xml:space="preserve">ROTACION NEUMATICO CAMION/BUS - NORMAL </t>
  </si>
  <si>
    <t>Servicios</t>
  </si>
  <si>
    <t>VENTA NORMAL</t>
  </si>
  <si>
    <t>Desde</t>
  </si>
  <si>
    <t>Hasta</t>
  </si>
  <si>
    <t xml:space="preserve">MOP06 </t>
  </si>
  <si>
    <t xml:space="preserve">MONTAJE NEUM CAMION/BUS FIERRO - FLOTA </t>
  </si>
  <si>
    <t>COMISION NORMAL (%)</t>
  </si>
  <si>
    <t>o mas</t>
  </si>
  <si>
    <t xml:space="preserve">ZBA06 </t>
  </si>
  <si>
    <t xml:space="preserve">BALANCEO CAMION/BUS FIERRO - FLOTA </t>
  </si>
  <si>
    <t>COMISION NORMAL ($)</t>
  </si>
  <si>
    <t xml:space="preserve">ZAA03 </t>
  </si>
  <si>
    <t xml:space="preserve">ALINEACION CAMION/BUS - FLOTA </t>
  </si>
  <si>
    <t xml:space="preserve">295/80R22.5 18PR 152/149M AT127S AUSTO </t>
  </si>
  <si>
    <t>FV-A-0000-02189112</t>
  </si>
  <si>
    <t>0008708568-6-0</t>
  </si>
  <si>
    <t xml:space="preserve">GONZALEZ VASQUEZ JOSE RICARDO </t>
  </si>
  <si>
    <t>TOTAL COMISION REPUESTOS</t>
  </si>
  <si>
    <t xml:space="preserve">DES02 </t>
  </si>
  <si>
    <t xml:space="preserve">RECEPCION NEUMATICO USADO BUS/CAMION </t>
  </si>
  <si>
    <t>VENTA POR DOCUMENTAR  A LA FECHA DE CORTE</t>
  </si>
  <si>
    <t xml:space="preserve">C5658 </t>
  </si>
  <si>
    <t>LLANTA ALUMINIO 8.25X22.5 DISCO AMERICAN</t>
  </si>
  <si>
    <t>FV-A-0000-02191786</t>
  </si>
  <si>
    <t>0006658017-2-0</t>
  </si>
  <si>
    <t xml:space="preserve">SILVA CARRASCO FRANCISCO HERNAN </t>
  </si>
  <si>
    <t xml:space="preserve">295/80R22.5 16PR 150/147M CR976A GOODR </t>
  </si>
  <si>
    <t>FV-A-0000-02193197</t>
  </si>
  <si>
    <t>0076370780-6-0</t>
  </si>
  <si>
    <t xml:space="preserve">TRANSPORTES NISSI E.I.R.L </t>
  </si>
  <si>
    <t>FV-A-0000-02194228</t>
  </si>
  <si>
    <t>0076559680-7-0</t>
  </si>
  <si>
    <t xml:space="preserve">ARIDOS SAN RAMIRO LTDA. </t>
  </si>
  <si>
    <t>COMISION NEUMATICOS, LUBRICANTES, BATERIAS Y REMOLQUE</t>
  </si>
  <si>
    <t>Tabla de Cumplimiento Neumaticos, Lubricantes, Baterias y Remolques</t>
  </si>
  <si>
    <t xml:space="preserve">11R22.5 16PR 148/145J DSR668 DOUBL </t>
  </si>
  <si>
    <t>FV-A-0000-02194229</t>
  </si>
  <si>
    <t xml:space="preserve">295/80R22.5 18PR 154/152M DSR08A DOUBL </t>
  </si>
  <si>
    <t>FV-A-0000-02194992</t>
  </si>
  <si>
    <t>0076250790-0-0</t>
  </si>
  <si>
    <t xml:space="preserve">SOC.DE TRANSPORTES YANEZ HNOS.LTDA. </t>
  </si>
  <si>
    <t>FV-A-0000-02195035</t>
  </si>
  <si>
    <t>0077007694-3-0</t>
  </si>
  <si>
    <t xml:space="preserve">TRANSPORTES M Y V LTDA </t>
  </si>
  <si>
    <t xml:space="preserve">AMORTIG.CABINA TRAS (USA2) OJO/OJO </t>
  </si>
  <si>
    <t>FV-A-0000-02195092</t>
  </si>
  <si>
    <t>0077027341-2-0</t>
  </si>
  <si>
    <t xml:space="preserve">TRANSFERNANDEZ SPA </t>
  </si>
  <si>
    <t>Repuestos</t>
  </si>
  <si>
    <t xml:space="preserve">FAROL NEBLINERO DERECHO </t>
  </si>
  <si>
    <t xml:space="preserve">ZAABA </t>
  </si>
  <si>
    <t xml:space="preserve">ALINAECION LIVIANO CAMIONETA - CAREN </t>
  </si>
  <si>
    <t>FV-A-0000-02195142</t>
  </si>
  <si>
    <t>0016491032-6-0</t>
  </si>
  <si>
    <t xml:space="preserve">VIDAL GALVEZ MARCOS FABIAN </t>
  </si>
  <si>
    <t>TOTAL COMISION NEU / LUB / BAT / REM</t>
  </si>
  <si>
    <t xml:space="preserve">ZBAL2 </t>
  </si>
  <si>
    <t>BALANCEO LIVIANOS (PLOMO NORMAL) - CAREN</t>
  </si>
  <si>
    <t xml:space="preserve">ZM002 </t>
  </si>
  <si>
    <t xml:space="preserve">MONTAJE NEUMATICO LIVIANOS - CAREN </t>
  </si>
  <si>
    <t xml:space="preserve">245/75R16 10PR 120/116Q SL369 GOODR </t>
  </si>
  <si>
    <t xml:space="preserve">11R22.5 16PR 148/145M AT27S AUSTO </t>
  </si>
  <si>
    <t>FV-A-0000-02195167</t>
  </si>
  <si>
    <t>0076233387-2-0</t>
  </si>
  <si>
    <t xml:space="preserve">TRANSPORTES JUAN FARIAS E.I.R.L. </t>
  </si>
  <si>
    <t>COMISION SERVICIOS</t>
  </si>
  <si>
    <t>Tabla de Cumplimiento Servicios</t>
  </si>
  <si>
    <t>FV-A-0000-02195202</t>
  </si>
  <si>
    <t>Comisión</t>
  </si>
  <si>
    <t xml:space="preserve">295/80R22.5 152/148L KMAX S GOODY </t>
  </si>
  <si>
    <t>FV-A-0000-02195371</t>
  </si>
  <si>
    <t>0076697567-4-0</t>
  </si>
  <si>
    <t xml:space="preserve">TRANSPORTES BERMA SPA </t>
  </si>
  <si>
    <t xml:space="preserve">275/70R22.5 18PR 148/145M AT115 AUSTO </t>
  </si>
  <si>
    <t>FV-A-0000-02195770</t>
  </si>
  <si>
    <t>TOTAL VARIABLE</t>
  </si>
  <si>
    <t>FV-A-0000-02195930</t>
  </si>
  <si>
    <t>0008511406-9-0</t>
  </si>
  <si>
    <t xml:space="preserve">PENA URBINA ERICK E. </t>
  </si>
  <si>
    <t xml:space="preserve">MOP22 </t>
  </si>
  <si>
    <t>MONTAJ NEUM FURGON/VAN/CAMION 3/4 -FLOTA</t>
  </si>
  <si>
    <t>TOTAL COMISION SERVICIOS</t>
  </si>
  <si>
    <t>FV-A-0000-02196342</t>
  </si>
  <si>
    <t>CV-A-0000-00221748</t>
  </si>
  <si>
    <t>Actual</t>
  </si>
  <si>
    <t>CV-A-0000-00222222</t>
  </si>
  <si>
    <t>0076695806-0-0</t>
  </si>
  <si>
    <t xml:space="preserve">TRANSPORTE JOSE CARLOS GONZALEZ MARCHAT </t>
  </si>
  <si>
    <t xml:space="preserve">295/80R22.5 18PR 152/149M AT115 AUSTO </t>
  </si>
  <si>
    <t>CV-A-0000-00222224</t>
  </si>
  <si>
    <t xml:space="preserve">295/80R22.5 18PR 152/149L MD738W GOODR </t>
  </si>
  <si>
    <t>CV-A-0000-00222383</t>
  </si>
  <si>
    <t>0076327974-K-0</t>
  </si>
  <si>
    <t xml:space="preserve">SERVICIO DE TRANSPORTES PETROHUE LTDA. </t>
  </si>
  <si>
    <t xml:space="preserve">C5005 </t>
  </si>
  <si>
    <t xml:space="preserve">BUJE PUNTA LANZA 40MM </t>
  </si>
  <si>
    <t>FV-A-0000-02198149</t>
  </si>
  <si>
    <t>FV-A-0000-02198447</t>
  </si>
  <si>
    <t>FV-A-0000-02198884</t>
  </si>
  <si>
    <t>0015108264-5-0</t>
  </si>
  <si>
    <t xml:space="preserve">OSORIO MIRANDA JORGE MAURICIO </t>
  </si>
  <si>
    <t>FV-A-0000-02198943</t>
  </si>
  <si>
    <t>0006812866-8-0</t>
  </si>
  <si>
    <t xml:space="preserve">GONZALEZ YANEZ ROSA </t>
  </si>
  <si>
    <t>FV-A-0000-02202186</t>
  </si>
  <si>
    <t>0076233980-3-0</t>
  </si>
  <si>
    <t xml:space="preserve">SOC.DE TRANSPORTES MACEBE LTDA. </t>
  </si>
  <si>
    <t>FV-A-0000-02202261</t>
  </si>
  <si>
    <t>FV-A-0000-02202892</t>
  </si>
  <si>
    <t>0011887998-8-0</t>
  </si>
  <si>
    <t xml:space="preserve">CORREA OLGUIN FABIAN ESTEBAN </t>
  </si>
  <si>
    <t>FV-A-0000-02204027</t>
  </si>
  <si>
    <t>0010524097-K-0</t>
  </si>
  <si>
    <t xml:space="preserve">OLMEDO MOYA JOSE ARTURO </t>
  </si>
  <si>
    <t>FV-A-0000-02204052</t>
  </si>
  <si>
    <t>FV-A-0000-02205837</t>
  </si>
  <si>
    <t>0076809997-9-0</t>
  </si>
  <si>
    <t xml:space="preserve">TRANS. BYS SPA </t>
  </si>
  <si>
    <t>FV-A-0000-02205941</t>
  </si>
  <si>
    <t>FV-A-0000-02206125</t>
  </si>
  <si>
    <t>0013303845-0-0</t>
  </si>
  <si>
    <t xml:space="preserve">DURAN ARANEDA MONICA DEL CARMEN </t>
  </si>
  <si>
    <t>FV-A-0000-02206135</t>
  </si>
  <si>
    <t>0076388301-9-0</t>
  </si>
  <si>
    <t xml:space="preserve">FRUTRANS LTDA </t>
  </si>
  <si>
    <t>FV-A-0000-02206136</t>
  </si>
  <si>
    <t>FV-A-0000-02206218</t>
  </si>
  <si>
    <t>FV-A-0000-02206227</t>
  </si>
  <si>
    <t>FV-A-0000-02206313</t>
  </si>
  <si>
    <t>0076702667-6-0</t>
  </si>
  <si>
    <t xml:space="preserve">TRANSP. SAN ESTEBAN SPA </t>
  </si>
  <si>
    <t>FV-A-0000-02206472</t>
  </si>
  <si>
    <t>0076117389-8-0</t>
  </si>
  <si>
    <t xml:space="preserve">TRANSPORTES CACHAPOAL LTDA. </t>
  </si>
  <si>
    <t>FV-A-0000-02206591</t>
  </si>
  <si>
    <t xml:space="preserve">235/75R17.5 14PR 132/130M CR960A GOODR </t>
  </si>
  <si>
    <t>FV-A-0000-02207717</t>
  </si>
  <si>
    <t xml:space="preserve">295/80R22.5 18PR 152/149L MD777 GOODR </t>
  </si>
  <si>
    <t>FV-A-0000-02208782</t>
  </si>
  <si>
    <t>FV-A-0000-02208873</t>
  </si>
  <si>
    <t>0012294678-9-0</t>
  </si>
  <si>
    <t xml:space="preserve">CARIZ ANDRADE JOSE IVAN </t>
  </si>
  <si>
    <t>LLANTA 8.25X22.5 10H TUB.LISO DISCO EURO</t>
  </si>
  <si>
    <t>FV-A-0000-02209582</t>
  </si>
  <si>
    <t>FV-A-0000-02209641</t>
  </si>
  <si>
    <t>FV-A-0000-02209948</t>
  </si>
  <si>
    <t>FV-A-0000-02211469</t>
  </si>
  <si>
    <t xml:space="preserve">255/70R16 111T GIANTSAVER MAZZI </t>
  </si>
  <si>
    <t>FV-A-0000-02211805</t>
  </si>
  <si>
    <t>0076576281-2-0</t>
  </si>
  <si>
    <t xml:space="preserve">TRANSPORTES DARIO PEREZ RUZ E.I.R.L. </t>
  </si>
  <si>
    <t>FV-A-0000-02212835</t>
  </si>
  <si>
    <t>0076669161-7-0</t>
  </si>
  <si>
    <t xml:space="preserve">TRANSPORTES DIEGO ALEXIS CONTRERAS ZENTE </t>
  </si>
  <si>
    <t xml:space="preserve">295/80R22.5 152/148L KMAX D GOODYEAR </t>
  </si>
  <si>
    <t>FV-A-0000-02213690</t>
  </si>
  <si>
    <t>FV-A-0000-02213894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</si>
</sst>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1%20Macro%20Detalle%20Facturas%20Juli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07022128"/>
      <sheetName val="2020_07_07642559"/>
      <sheetName val="2020_07_08186073"/>
      <sheetName val="2020_07_08454066"/>
      <sheetName val="2020_07_08583868"/>
      <sheetName val="2020_07_08696608"/>
      <sheetName val="2020_07_09050054"/>
      <sheetName val="2020_07_09465502"/>
      <sheetName val="2020_07_09522003"/>
      <sheetName val="2020_07_09923652"/>
      <sheetName val="2020_07_09939941"/>
      <sheetName val="2020_07_10308569"/>
      <sheetName val="2020_07_10531678"/>
      <sheetName val="2020_07_11331606"/>
      <sheetName val="2020_07_11376107"/>
      <sheetName val="2020_07_11642869"/>
      <sheetName val="2020_07_12233748"/>
      <sheetName val="2020_07_12361758"/>
      <sheetName val="2020_07_12513252"/>
      <sheetName val="2020_07_12751886"/>
      <sheetName val="2020_07_13019613"/>
      <sheetName val="2020_07_13042860"/>
      <sheetName val="2020_07_13468487"/>
      <sheetName val="2020_07_13734802"/>
      <sheetName val="2020_07_13745305"/>
      <sheetName val="2020_07_14091721"/>
      <sheetName val="2020_07_14151321"/>
      <sheetName val="2020_07_14214693"/>
      <sheetName val="2020_07_14299120"/>
      <sheetName val="2020_07_14325933"/>
      <sheetName val="2020_07_14397938"/>
      <sheetName val="2020_07_14564262"/>
      <sheetName val="2020_07_14576869"/>
      <sheetName val="2020_07_15184119"/>
      <sheetName val="2020_07_15219446"/>
      <sheetName val="2020_07_15297806"/>
      <sheetName val="2020_07_15697716"/>
      <sheetName val="2020_07_15844468"/>
      <sheetName val="2020_07_16541254"/>
      <sheetName val="2020_07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4CEB-8238-4126-87E3-937D68066F16}">
  <sheetPr codeName="Hoja5">
    <tabColor rgb="FF00B050"/>
  </sheetPr>
  <dimension ref="A1:Z83"/>
  <sheetViews>
    <sheetView tabSelected="1" workbookViewId="0">
      <selection activeCell="X7" sqref="X7"/>
    </sheetView>
  </sheetViews>
  <sheetFormatPr baseColWidth="10" defaultRowHeight="15" x14ac:dyDescent="0.25"/>
  <cols>
    <col min="1" max="1" width="14.42578125" bestFit="1" customWidth="1"/>
    <col min="2" max="2" width="26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71093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8.140625" bestFit="1" customWidth="1"/>
    <col min="11" max="11" width="12.140625" bestFit="1" customWidth="1"/>
    <col min="12" max="12" width="33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41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40766</v>
      </c>
      <c r="F2" s="6" t="s">
        <v>23</v>
      </c>
      <c r="G2" s="6" t="s">
        <v>24</v>
      </c>
      <c r="H2" s="7">
        <v>43815</v>
      </c>
      <c r="I2" s="6">
        <v>53</v>
      </c>
      <c r="J2" s="6" t="s">
        <v>25</v>
      </c>
      <c r="K2" s="6" t="s">
        <v>26</v>
      </c>
      <c r="L2" s="6" t="s">
        <v>27</v>
      </c>
      <c r="M2" s="6">
        <v>-4</v>
      </c>
      <c r="N2" s="8">
        <v>-1472372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40070</v>
      </c>
      <c r="F3" s="6" t="s">
        <v>32</v>
      </c>
      <c r="G3" s="6" t="s">
        <v>33</v>
      </c>
      <c r="H3" s="7">
        <v>43879</v>
      </c>
      <c r="I3" s="6">
        <v>53</v>
      </c>
      <c r="J3" s="6" t="s">
        <v>25</v>
      </c>
      <c r="K3" s="6" t="s">
        <v>34</v>
      </c>
      <c r="L3" s="6" t="s">
        <v>35</v>
      </c>
      <c r="M3" s="6">
        <v>-4</v>
      </c>
      <c r="N3" s="8">
        <v>-568708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47238</v>
      </c>
      <c r="F4" s="6" t="s">
        <v>36</v>
      </c>
      <c r="G4" s="6" t="s">
        <v>37</v>
      </c>
      <c r="H4" s="7">
        <v>43885</v>
      </c>
      <c r="I4" s="6">
        <v>53</v>
      </c>
      <c r="J4" s="6" t="s">
        <v>25</v>
      </c>
      <c r="K4" s="6" t="s">
        <v>38</v>
      </c>
      <c r="L4" s="6" t="s">
        <v>39</v>
      </c>
      <c r="M4" s="6">
        <v>-4</v>
      </c>
      <c r="N4" s="8">
        <v>-282328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40</v>
      </c>
      <c r="V4" s="9" t="str">
        <f>+$B$2</f>
        <v>KUHN BECERRA ALEJANDRO MAURICIO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51174</v>
      </c>
      <c r="F5" s="6" t="s">
        <v>41</v>
      </c>
      <c r="G5" s="6" t="s">
        <v>42</v>
      </c>
      <c r="H5" s="7">
        <v>43894</v>
      </c>
      <c r="I5" s="6">
        <v>53</v>
      </c>
      <c r="J5" s="6" t="s">
        <v>25</v>
      </c>
      <c r="K5" s="6" t="s">
        <v>43</v>
      </c>
      <c r="L5" s="6" t="s">
        <v>44</v>
      </c>
      <c r="M5" s="6">
        <v>-1</v>
      </c>
      <c r="N5" s="8">
        <v>-100496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45</v>
      </c>
      <c r="V5" s="9" t="str">
        <f>+$C$2</f>
        <v>MK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47271</v>
      </c>
      <c r="F6" s="6" t="s">
        <v>46</v>
      </c>
      <c r="G6" s="6" t="s">
        <v>47</v>
      </c>
      <c r="H6" s="7">
        <v>43921</v>
      </c>
      <c r="I6" s="6">
        <v>53</v>
      </c>
      <c r="J6" s="6" t="s">
        <v>25</v>
      </c>
      <c r="K6" s="6" t="s">
        <v>48</v>
      </c>
      <c r="L6" s="6" t="s">
        <v>49</v>
      </c>
      <c r="M6" s="6">
        <v>2</v>
      </c>
      <c r="N6" s="8">
        <v>407580</v>
      </c>
      <c r="O6" s="6" t="s">
        <v>28</v>
      </c>
      <c r="P6" s="6" t="s">
        <v>29</v>
      </c>
      <c r="Q6" s="6" t="s">
        <v>50</v>
      </c>
      <c r="R6" s="6" t="s">
        <v>51</v>
      </c>
      <c r="S6" s="6" t="s">
        <v>28</v>
      </c>
      <c r="U6" s="9" t="s">
        <v>52</v>
      </c>
      <c r="V6" s="11" t="str">
        <f>+$D$2</f>
        <v>08454066-8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40055</v>
      </c>
      <c r="F7" s="6" t="s">
        <v>53</v>
      </c>
      <c r="G7" s="6" t="s">
        <v>54</v>
      </c>
      <c r="H7" s="7">
        <v>43921</v>
      </c>
      <c r="I7" s="6">
        <v>53</v>
      </c>
      <c r="J7" s="6" t="s">
        <v>25</v>
      </c>
      <c r="K7" s="6" t="s">
        <v>48</v>
      </c>
      <c r="L7" s="6" t="s">
        <v>49</v>
      </c>
      <c r="M7" s="6">
        <v>4</v>
      </c>
      <c r="N7" s="8">
        <v>849916</v>
      </c>
      <c r="O7" s="6" t="s">
        <v>28</v>
      </c>
      <c r="P7" s="6" t="s">
        <v>29</v>
      </c>
      <c r="Q7" s="6" t="s">
        <v>50</v>
      </c>
      <c r="R7" s="6" t="s">
        <v>51</v>
      </c>
      <c r="S7" s="6" t="s">
        <v>28</v>
      </c>
      <c r="U7" s="9" t="s">
        <v>55</v>
      </c>
      <c r="V7" s="12">
        <v>44013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40038</v>
      </c>
      <c r="F8" s="6" t="s">
        <v>56</v>
      </c>
      <c r="G8" s="6" t="s">
        <v>57</v>
      </c>
      <c r="H8" s="7">
        <v>43938</v>
      </c>
      <c r="I8" s="6">
        <v>53</v>
      </c>
      <c r="J8" s="6" t="s">
        <v>25</v>
      </c>
      <c r="K8" s="6" t="s">
        <v>48</v>
      </c>
      <c r="L8" s="6" t="s">
        <v>49</v>
      </c>
      <c r="M8" s="6">
        <v>6</v>
      </c>
      <c r="N8" s="8">
        <v>936960</v>
      </c>
      <c r="O8" s="6" t="s">
        <v>28</v>
      </c>
      <c r="P8" s="6" t="s">
        <v>29</v>
      </c>
      <c r="Q8" s="6" t="s">
        <v>50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40049</v>
      </c>
      <c r="F9" s="6" t="s">
        <v>58</v>
      </c>
      <c r="G9" s="6" t="s">
        <v>57</v>
      </c>
      <c r="H9" s="7">
        <v>43938</v>
      </c>
      <c r="I9" s="6">
        <v>53</v>
      </c>
      <c r="J9" s="6" t="s">
        <v>25</v>
      </c>
      <c r="K9" s="6" t="s">
        <v>48</v>
      </c>
      <c r="L9" s="6" t="s">
        <v>49</v>
      </c>
      <c r="M9" s="6">
        <v>6</v>
      </c>
      <c r="N9" s="8">
        <v>1006542</v>
      </c>
      <c r="O9" s="6" t="s">
        <v>28</v>
      </c>
      <c r="P9" s="6" t="s">
        <v>29</v>
      </c>
      <c r="Q9" s="6" t="s">
        <v>50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40055</v>
      </c>
      <c r="F10" s="6" t="s">
        <v>53</v>
      </c>
      <c r="G10" s="6" t="s">
        <v>57</v>
      </c>
      <c r="H10" s="7">
        <v>43938</v>
      </c>
      <c r="I10" s="6">
        <v>53</v>
      </c>
      <c r="J10" s="6" t="s">
        <v>25</v>
      </c>
      <c r="K10" s="6" t="s">
        <v>48</v>
      </c>
      <c r="L10" s="6" t="s">
        <v>49</v>
      </c>
      <c r="M10" s="6">
        <v>10</v>
      </c>
      <c r="N10" s="8">
        <v>2187820</v>
      </c>
      <c r="O10" s="6" t="s">
        <v>28</v>
      </c>
      <c r="P10" s="6" t="s">
        <v>29</v>
      </c>
      <c r="Q10" s="6" t="s">
        <v>50</v>
      </c>
      <c r="R10" s="6" t="s">
        <v>31</v>
      </c>
      <c r="S10" s="6" t="s">
        <v>28</v>
      </c>
      <c r="U10" s="15" t="s">
        <v>59</v>
      </c>
      <c r="V10" s="16"/>
      <c r="W10" s="6"/>
      <c r="X10" s="17" t="s">
        <v>60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40662</v>
      </c>
      <c r="F11" s="6" t="s">
        <v>61</v>
      </c>
      <c r="G11" s="6" t="s">
        <v>62</v>
      </c>
      <c r="H11" s="7">
        <v>43939</v>
      </c>
      <c r="I11" s="6">
        <v>53</v>
      </c>
      <c r="J11" s="6" t="s">
        <v>25</v>
      </c>
      <c r="K11" s="6" t="s">
        <v>48</v>
      </c>
      <c r="L11" s="6" t="s">
        <v>49</v>
      </c>
      <c r="M11" s="6">
        <v>2</v>
      </c>
      <c r="N11" s="8">
        <v>301496</v>
      </c>
      <c r="O11" s="6" t="s">
        <v>28</v>
      </c>
      <c r="P11" s="6" t="s">
        <v>29</v>
      </c>
      <c r="Q11" s="6" t="s">
        <v>50</v>
      </c>
      <c r="R11" s="6" t="s">
        <v>31</v>
      </c>
      <c r="S11" s="6" t="s">
        <v>28</v>
      </c>
      <c r="U11" s="20" t="s">
        <v>63</v>
      </c>
      <c r="V11" s="21">
        <f>IF(SUMIFS(N2:N20000,S2:S20000,"Repuestos",P2:P20000,"Actual")&lt;0,0,SUMIFS(N2:N20000,S2:S20000,"Repuestos",P2:P20000,"Actual"))</f>
        <v>0</v>
      </c>
      <c r="W11" s="22"/>
      <c r="X11" s="17" t="s">
        <v>64</v>
      </c>
      <c r="Y11" s="19"/>
      <c r="Z11" s="23" t="s">
        <v>65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66</v>
      </c>
      <c r="F12" s="6" t="s">
        <v>67</v>
      </c>
      <c r="G12" s="6" t="s">
        <v>62</v>
      </c>
      <c r="H12" s="7">
        <v>43939</v>
      </c>
      <c r="I12" s="6">
        <v>53</v>
      </c>
      <c r="J12" s="6" t="s">
        <v>25</v>
      </c>
      <c r="K12" s="6" t="s">
        <v>48</v>
      </c>
      <c r="L12" s="6" t="s">
        <v>49</v>
      </c>
      <c r="M12" s="6">
        <v>2</v>
      </c>
      <c r="N12" s="8">
        <v>6218</v>
      </c>
      <c r="O12" s="6" t="s">
        <v>68</v>
      </c>
      <c r="P12" s="6" t="s">
        <v>29</v>
      </c>
      <c r="Q12" s="6" t="s">
        <v>50</v>
      </c>
      <c r="R12" s="6" t="s">
        <v>31</v>
      </c>
      <c r="S12" s="6" t="s">
        <v>68</v>
      </c>
      <c r="U12" s="20" t="s">
        <v>69</v>
      </c>
      <c r="V12" s="21">
        <f>IF(SUMIFS(N2:N20000,S2:S20000,"Repuestos",R2:R20000,"Venta Normal")&lt;0,0,SUMIFS(N2:N20000,S2:S20000,"Repuestos",R2:R20000,"Venta Normal"))</f>
        <v>7521</v>
      </c>
      <c r="W12" s="22"/>
      <c r="X12" s="24" t="s">
        <v>70</v>
      </c>
      <c r="Y12" s="24" t="s">
        <v>71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72</v>
      </c>
      <c r="F13" s="6" t="s">
        <v>73</v>
      </c>
      <c r="G13" s="6" t="s">
        <v>62</v>
      </c>
      <c r="H13" s="7">
        <v>43939</v>
      </c>
      <c r="I13" s="6">
        <v>53</v>
      </c>
      <c r="J13" s="6" t="s">
        <v>25</v>
      </c>
      <c r="K13" s="6" t="s">
        <v>48</v>
      </c>
      <c r="L13" s="6" t="s">
        <v>49</v>
      </c>
      <c r="M13" s="6">
        <v>2</v>
      </c>
      <c r="N13" s="8">
        <v>11428</v>
      </c>
      <c r="O13" s="6" t="s">
        <v>68</v>
      </c>
      <c r="P13" s="6" t="s">
        <v>29</v>
      </c>
      <c r="Q13" s="6" t="s">
        <v>50</v>
      </c>
      <c r="R13" s="6" t="s">
        <v>31</v>
      </c>
      <c r="S13" s="6" t="s">
        <v>68</v>
      </c>
      <c r="U13" s="20" t="s">
        <v>74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75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76</v>
      </c>
      <c r="F14" s="6" t="s">
        <v>77</v>
      </c>
      <c r="G14" s="6" t="s">
        <v>62</v>
      </c>
      <c r="H14" s="7">
        <v>43939</v>
      </c>
      <c r="I14" s="6">
        <v>53</v>
      </c>
      <c r="J14" s="6" t="s">
        <v>25</v>
      </c>
      <c r="K14" s="6" t="s">
        <v>48</v>
      </c>
      <c r="L14" s="6" t="s">
        <v>49</v>
      </c>
      <c r="M14" s="6">
        <v>2</v>
      </c>
      <c r="N14" s="8">
        <v>10588</v>
      </c>
      <c r="O14" s="6" t="s">
        <v>68</v>
      </c>
      <c r="P14" s="6" t="s">
        <v>29</v>
      </c>
      <c r="Q14" s="6" t="s">
        <v>50</v>
      </c>
      <c r="R14" s="6" t="s">
        <v>31</v>
      </c>
      <c r="S14" s="6" t="s">
        <v>68</v>
      </c>
      <c r="U14" s="20" t="s">
        <v>78</v>
      </c>
      <c r="V14" s="21">
        <f>+V12*V13</f>
        <v>131.61750000000001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79</v>
      </c>
      <c r="F15" s="6" t="s">
        <v>80</v>
      </c>
      <c r="G15" s="6" t="s">
        <v>62</v>
      </c>
      <c r="H15" s="7">
        <v>43939</v>
      </c>
      <c r="I15" s="6">
        <v>53</v>
      </c>
      <c r="J15" s="6" t="s">
        <v>25</v>
      </c>
      <c r="K15" s="6" t="s">
        <v>48</v>
      </c>
      <c r="L15" s="6" t="s">
        <v>49</v>
      </c>
      <c r="M15" s="6">
        <v>1</v>
      </c>
      <c r="N15" s="8">
        <v>18067</v>
      </c>
      <c r="O15" s="6" t="s">
        <v>68</v>
      </c>
      <c r="P15" s="6" t="s">
        <v>29</v>
      </c>
      <c r="Q15" s="6" t="s">
        <v>50</v>
      </c>
      <c r="R15" s="6" t="s">
        <v>31</v>
      </c>
      <c r="S15" s="6" t="s">
        <v>68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40884</v>
      </c>
      <c r="F16" s="6" t="s">
        <v>81</v>
      </c>
      <c r="G16" s="6" t="s">
        <v>82</v>
      </c>
      <c r="H16" s="7">
        <v>43966</v>
      </c>
      <c r="I16" s="6">
        <v>53</v>
      </c>
      <c r="J16" s="6" t="s">
        <v>25</v>
      </c>
      <c r="K16" s="6" t="s">
        <v>83</v>
      </c>
      <c r="L16" s="6" t="s">
        <v>84</v>
      </c>
      <c r="M16" s="6">
        <v>6</v>
      </c>
      <c r="N16" s="8">
        <v>769968</v>
      </c>
      <c r="O16" s="6" t="s">
        <v>28</v>
      </c>
      <c r="P16" s="6" t="s">
        <v>29</v>
      </c>
      <c r="Q16" s="6" t="s">
        <v>50</v>
      </c>
      <c r="R16" s="6" t="s">
        <v>51</v>
      </c>
      <c r="S16" s="6" t="s">
        <v>28</v>
      </c>
      <c r="U16" s="35" t="s">
        <v>85</v>
      </c>
      <c r="V16" s="36">
        <f>+V14</f>
        <v>131.61750000000001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86</v>
      </c>
      <c r="F17" s="6" t="s">
        <v>87</v>
      </c>
      <c r="G17" s="6" t="s">
        <v>82</v>
      </c>
      <c r="H17" s="7">
        <v>43966</v>
      </c>
      <c r="I17" s="6">
        <v>53</v>
      </c>
      <c r="J17" s="6" t="s">
        <v>25</v>
      </c>
      <c r="K17" s="6" t="s">
        <v>83</v>
      </c>
      <c r="L17" s="6" t="s">
        <v>84</v>
      </c>
      <c r="M17" s="6">
        <v>6</v>
      </c>
      <c r="N17" s="8">
        <v>21174</v>
      </c>
      <c r="O17" s="6" t="s">
        <v>68</v>
      </c>
      <c r="P17" s="6" t="s">
        <v>29</v>
      </c>
      <c r="Q17" s="6" t="s">
        <v>50</v>
      </c>
      <c r="R17" s="6" t="s">
        <v>51</v>
      </c>
      <c r="S17" s="6" t="s">
        <v>68</v>
      </c>
      <c r="U17" s="20" t="s">
        <v>88</v>
      </c>
      <c r="V17" s="21">
        <f>IF(SUMIFS(N2:N20000,S2:S20000,"Repuestos",R2:R20000,"Venta Pendiente")&lt;0,0,SUMIFS(N2:N20000,S2:S20000,"Repuestos",R2:R20000,"Venta Pendiente"))</f>
        <v>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89</v>
      </c>
      <c r="F18" s="6" t="s">
        <v>90</v>
      </c>
      <c r="G18" s="6" t="s">
        <v>91</v>
      </c>
      <c r="H18" s="7">
        <v>43971</v>
      </c>
      <c r="I18" s="6">
        <v>53</v>
      </c>
      <c r="J18" s="6" t="s">
        <v>25</v>
      </c>
      <c r="K18" s="6" t="s">
        <v>92</v>
      </c>
      <c r="L18" s="6" t="s">
        <v>93</v>
      </c>
      <c r="M18" s="6">
        <v>12</v>
      </c>
      <c r="N18" s="8">
        <v>1341072</v>
      </c>
      <c r="O18" s="6" t="s">
        <v>28</v>
      </c>
      <c r="P18" s="6" t="s">
        <v>29</v>
      </c>
      <c r="Q18" s="6" t="s">
        <v>50</v>
      </c>
      <c r="R18" s="6" t="s">
        <v>51</v>
      </c>
      <c r="S18" s="6" t="s">
        <v>28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47531</v>
      </c>
      <c r="F19" s="6" t="s">
        <v>94</v>
      </c>
      <c r="G19" s="6" t="s">
        <v>95</v>
      </c>
      <c r="H19" s="7">
        <v>43976</v>
      </c>
      <c r="I19" s="6">
        <v>53</v>
      </c>
      <c r="J19" s="6" t="s">
        <v>25</v>
      </c>
      <c r="K19" s="6" t="s">
        <v>96</v>
      </c>
      <c r="L19" s="6" t="s">
        <v>97</v>
      </c>
      <c r="M19" s="6">
        <v>2</v>
      </c>
      <c r="N19" s="8">
        <v>256656</v>
      </c>
      <c r="O19" s="6" t="s">
        <v>28</v>
      </c>
      <c r="P19" s="6" t="s">
        <v>29</v>
      </c>
      <c r="Q19" s="6" t="s">
        <v>50</v>
      </c>
      <c r="R19" s="6" t="s">
        <v>51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40055</v>
      </c>
      <c r="F20" s="6" t="s">
        <v>53</v>
      </c>
      <c r="G20" s="6" t="s">
        <v>98</v>
      </c>
      <c r="H20" s="7">
        <v>43977</v>
      </c>
      <c r="I20" s="6">
        <v>53</v>
      </c>
      <c r="J20" s="6" t="s">
        <v>25</v>
      </c>
      <c r="K20" s="6" t="s">
        <v>99</v>
      </c>
      <c r="L20" s="6" t="s">
        <v>100</v>
      </c>
      <c r="M20" s="6">
        <v>8</v>
      </c>
      <c r="N20" s="8">
        <v>1750256</v>
      </c>
      <c r="O20" s="6" t="s">
        <v>28</v>
      </c>
      <c r="P20" s="6" t="s">
        <v>29</v>
      </c>
      <c r="Q20" s="6" t="s">
        <v>50</v>
      </c>
      <c r="R20" s="6" t="s">
        <v>51</v>
      </c>
      <c r="S20" s="6" t="s">
        <v>28</v>
      </c>
      <c r="U20" s="15" t="s">
        <v>101</v>
      </c>
      <c r="V20" s="16"/>
      <c r="W20" s="6"/>
      <c r="X20" s="17" t="s">
        <v>102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46701</v>
      </c>
      <c r="F21" s="6" t="s">
        <v>103</v>
      </c>
      <c r="G21" s="6" t="s">
        <v>104</v>
      </c>
      <c r="H21" s="7">
        <v>43977</v>
      </c>
      <c r="I21" s="6">
        <v>53</v>
      </c>
      <c r="J21" s="6" t="s">
        <v>25</v>
      </c>
      <c r="K21" s="6" t="s">
        <v>99</v>
      </c>
      <c r="L21" s="6" t="s">
        <v>100</v>
      </c>
      <c r="M21" s="6">
        <v>12</v>
      </c>
      <c r="N21" s="8">
        <v>1697652</v>
      </c>
      <c r="O21" s="6" t="s">
        <v>28</v>
      </c>
      <c r="P21" s="6" t="s">
        <v>29</v>
      </c>
      <c r="Q21" s="6" t="s">
        <v>50</v>
      </c>
      <c r="R21" s="6" t="s">
        <v>31</v>
      </c>
      <c r="S21" s="6" t="s">
        <v>28</v>
      </c>
      <c r="U21" s="20" t="s">
        <v>63</v>
      </c>
      <c r="V21" s="21">
        <f>IF(SUMIFS(N2:N20000,S2:S20000,"Neumaticos",P2:P20000,"Actual")&lt;0,0,SUMIFS(N2:N20000,S2:S20000,"Neumaticos",P2:P20000,"Actual"))</f>
        <v>29502697</v>
      </c>
      <c r="W21" s="22"/>
      <c r="X21" s="44" t="s">
        <v>64</v>
      </c>
      <c r="Y21" s="45"/>
      <c r="Z21" s="23" t="s">
        <v>65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47712</v>
      </c>
      <c r="F22" s="6" t="s">
        <v>105</v>
      </c>
      <c r="G22" s="6" t="s">
        <v>106</v>
      </c>
      <c r="H22" s="7">
        <v>43978</v>
      </c>
      <c r="I22" s="6">
        <v>53</v>
      </c>
      <c r="J22" s="6" t="s">
        <v>25</v>
      </c>
      <c r="K22" s="6" t="s">
        <v>107</v>
      </c>
      <c r="L22" s="6" t="s">
        <v>108</v>
      </c>
      <c r="M22" s="6">
        <v>8</v>
      </c>
      <c r="N22" s="8">
        <v>1008336</v>
      </c>
      <c r="O22" s="6" t="s">
        <v>28</v>
      </c>
      <c r="P22" s="6" t="s">
        <v>29</v>
      </c>
      <c r="Q22" s="6" t="s">
        <v>50</v>
      </c>
      <c r="R22" s="6" t="s">
        <v>51</v>
      </c>
      <c r="S22" s="6" t="s">
        <v>28</v>
      </c>
      <c r="U22" s="20" t="s">
        <v>69</v>
      </c>
      <c r="V22" s="21">
        <f>IF(SUMIFS(N2:N20000,S2:S20000,"Neumaticos",R2:R20000,"Venta Normal")&lt;0,0,SUMIFS(N2:N20000,S2:S20000,"Neumaticos",R2:R20000,"Venta Normal"))</f>
        <v>27195221</v>
      </c>
      <c r="W22" s="22"/>
      <c r="X22" s="24" t="s">
        <v>70</v>
      </c>
      <c r="Y22" s="24" t="s">
        <v>71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47531</v>
      </c>
      <c r="F23" s="6" t="s">
        <v>94</v>
      </c>
      <c r="G23" s="6" t="s">
        <v>109</v>
      </c>
      <c r="H23" s="7">
        <v>43978</v>
      </c>
      <c r="I23" s="6">
        <v>53</v>
      </c>
      <c r="J23" s="6" t="s">
        <v>25</v>
      </c>
      <c r="K23" s="6" t="s">
        <v>110</v>
      </c>
      <c r="L23" s="6" t="s">
        <v>111</v>
      </c>
      <c r="M23" s="6">
        <v>2</v>
      </c>
      <c r="N23" s="8">
        <v>256656</v>
      </c>
      <c r="O23" s="6" t="s">
        <v>28</v>
      </c>
      <c r="P23" s="6" t="s">
        <v>29</v>
      </c>
      <c r="Q23" s="6" t="s">
        <v>50</v>
      </c>
      <c r="R23" s="6" t="s">
        <v>51</v>
      </c>
      <c r="S23" s="6" t="s">
        <v>28</v>
      </c>
      <c r="U23" s="20" t="s">
        <v>74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75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2196</v>
      </c>
      <c r="F24" s="6" t="s">
        <v>112</v>
      </c>
      <c r="G24" s="6" t="s">
        <v>113</v>
      </c>
      <c r="H24" s="7">
        <v>43978</v>
      </c>
      <c r="I24" s="6">
        <v>53</v>
      </c>
      <c r="J24" s="6" t="s">
        <v>25</v>
      </c>
      <c r="K24" s="6" t="s">
        <v>114</v>
      </c>
      <c r="L24" s="6" t="s">
        <v>115</v>
      </c>
      <c r="M24" s="6">
        <v>2</v>
      </c>
      <c r="N24" s="8">
        <v>136228</v>
      </c>
      <c r="O24" s="6" t="s">
        <v>116</v>
      </c>
      <c r="P24" s="6" t="s">
        <v>29</v>
      </c>
      <c r="Q24" s="6" t="s">
        <v>50</v>
      </c>
      <c r="R24" s="6" t="s">
        <v>51</v>
      </c>
      <c r="S24" s="6" t="s">
        <v>116</v>
      </c>
      <c r="U24" s="20" t="s">
        <v>78</v>
      </c>
      <c r="V24" s="21">
        <f>+V22*V23</f>
        <v>666282.91450000007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25266</v>
      </c>
      <c r="F25" s="6" t="s">
        <v>117</v>
      </c>
      <c r="G25" s="6" t="s">
        <v>113</v>
      </c>
      <c r="H25" s="7">
        <v>43978</v>
      </c>
      <c r="I25" s="6">
        <v>53</v>
      </c>
      <c r="J25" s="6" t="s">
        <v>25</v>
      </c>
      <c r="K25" s="6" t="s">
        <v>114</v>
      </c>
      <c r="L25" s="6" t="s">
        <v>115</v>
      </c>
      <c r="M25" s="6">
        <v>1</v>
      </c>
      <c r="N25" s="8">
        <v>7521</v>
      </c>
      <c r="O25" s="6" t="s">
        <v>116</v>
      </c>
      <c r="P25" s="6" t="s">
        <v>29</v>
      </c>
      <c r="Q25" s="6" t="s">
        <v>50</v>
      </c>
      <c r="R25" s="6" t="s">
        <v>51</v>
      </c>
      <c r="S25" s="6" t="s">
        <v>116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118</v>
      </c>
      <c r="F26" s="6" t="s">
        <v>119</v>
      </c>
      <c r="G26" s="6" t="s">
        <v>120</v>
      </c>
      <c r="H26" s="7">
        <v>43978</v>
      </c>
      <c r="I26" s="6">
        <v>53</v>
      </c>
      <c r="J26" s="6" t="s">
        <v>25</v>
      </c>
      <c r="K26" s="6" t="s">
        <v>121</v>
      </c>
      <c r="L26" s="6" t="s">
        <v>122</v>
      </c>
      <c r="M26" s="6">
        <v>1</v>
      </c>
      <c r="N26" s="8">
        <v>11008</v>
      </c>
      <c r="O26" s="6" t="s">
        <v>68</v>
      </c>
      <c r="P26" s="6" t="s">
        <v>29</v>
      </c>
      <c r="Q26" s="6" t="s">
        <v>50</v>
      </c>
      <c r="R26" s="6" t="s">
        <v>51</v>
      </c>
      <c r="S26" s="6" t="s">
        <v>68</v>
      </c>
      <c r="U26" s="35" t="s">
        <v>123</v>
      </c>
      <c r="V26" s="36">
        <f>+V24</f>
        <v>666282.91450000007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 t="s">
        <v>124</v>
      </c>
      <c r="F27" s="6" t="s">
        <v>125</v>
      </c>
      <c r="G27" s="6" t="s">
        <v>120</v>
      </c>
      <c r="H27" s="7">
        <v>43978</v>
      </c>
      <c r="I27" s="6">
        <v>53</v>
      </c>
      <c r="J27" s="6" t="s">
        <v>25</v>
      </c>
      <c r="K27" s="6" t="s">
        <v>121</v>
      </c>
      <c r="L27" s="6" t="s">
        <v>122</v>
      </c>
      <c r="M27" s="6">
        <v>2</v>
      </c>
      <c r="N27" s="8">
        <v>5714</v>
      </c>
      <c r="O27" s="6" t="s">
        <v>68</v>
      </c>
      <c r="P27" s="6" t="s">
        <v>29</v>
      </c>
      <c r="Q27" s="6" t="s">
        <v>50</v>
      </c>
      <c r="R27" s="6" t="s">
        <v>51</v>
      </c>
      <c r="S27" s="6" t="s">
        <v>68</v>
      </c>
      <c r="U27" s="20" t="s">
        <v>88</v>
      </c>
      <c r="V27" s="21">
        <f>IF(SUMIFS(N2:N20000,S2:S20000,"Neumaticos",R2:R20000,"Venta Pendiente")&lt;0,0,SUMIFS(N2:N20000,S2:S20000,"Neumaticos",R2:R20000,"Venta Pendiente"))</f>
        <v>17397442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 t="s">
        <v>126</v>
      </c>
      <c r="F28" s="6" t="s">
        <v>127</v>
      </c>
      <c r="G28" s="6" t="s">
        <v>120</v>
      </c>
      <c r="H28" s="7">
        <v>43978</v>
      </c>
      <c r="I28" s="6">
        <v>53</v>
      </c>
      <c r="J28" s="6" t="s">
        <v>25</v>
      </c>
      <c r="K28" s="6" t="s">
        <v>121</v>
      </c>
      <c r="L28" s="6" t="s">
        <v>122</v>
      </c>
      <c r="M28" s="6">
        <v>2</v>
      </c>
      <c r="N28" s="8">
        <v>6706</v>
      </c>
      <c r="O28" s="6" t="s">
        <v>68</v>
      </c>
      <c r="P28" s="6" t="s">
        <v>29</v>
      </c>
      <c r="Q28" s="6" t="s">
        <v>50</v>
      </c>
      <c r="R28" s="6" t="s">
        <v>51</v>
      </c>
      <c r="S28" s="6" t="s">
        <v>68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40211</v>
      </c>
      <c r="F29" s="6" t="s">
        <v>128</v>
      </c>
      <c r="G29" s="6" t="s">
        <v>120</v>
      </c>
      <c r="H29" s="7">
        <v>43978</v>
      </c>
      <c r="I29" s="6">
        <v>53</v>
      </c>
      <c r="J29" s="6" t="s">
        <v>25</v>
      </c>
      <c r="K29" s="6" t="s">
        <v>121</v>
      </c>
      <c r="L29" s="6" t="s">
        <v>122</v>
      </c>
      <c r="M29" s="6">
        <v>2</v>
      </c>
      <c r="N29" s="8">
        <v>161332</v>
      </c>
      <c r="O29" s="6" t="s">
        <v>28</v>
      </c>
      <c r="P29" s="6" t="s">
        <v>29</v>
      </c>
      <c r="Q29" s="6" t="s">
        <v>50</v>
      </c>
      <c r="R29" s="6" t="s">
        <v>51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50657</v>
      </c>
      <c r="F30" s="6" t="s">
        <v>129</v>
      </c>
      <c r="G30" s="6" t="s">
        <v>130</v>
      </c>
      <c r="H30" s="7">
        <v>43978</v>
      </c>
      <c r="I30" s="6">
        <v>53</v>
      </c>
      <c r="J30" s="6" t="s">
        <v>25</v>
      </c>
      <c r="K30" s="6" t="s">
        <v>131</v>
      </c>
      <c r="L30" s="6" t="s">
        <v>132</v>
      </c>
      <c r="M30" s="6">
        <v>4</v>
      </c>
      <c r="N30" s="8">
        <v>448372</v>
      </c>
      <c r="O30" s="6" t="s">
        <v>28</v>
      </c>
      <c r="P30" s="6" t="s">
        <v>29</v>
      </c>
      <c r="Q30" s="6" t="s">
        <v>50</v>
      </c>
      <c r="R30" s="6" t="s">
        <v>51</v>
      </c>
      <c r="S30" s="6" t="s">
        <v>28</v>
      </c>
      <c r="U30" s="15" t="s">
        <v>133</v>
      </c>
      <c r="V30" s="16"/>
      <c r="W30" s="6"/>
      <c r="X30" s="17" t="s">
        <v>134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47712</v>
      </c>
      <c r="F31" s="6" t="s">
        <v>105</v>
      </c>
      <c r="G31" s="6" t="s">
        <v>135</v>
      </c>
      <c r="H31" s="7">
        <v>43978</v>
      </c>
      <c r="I31" s="6">
        <v>53</v>
      </c>
      <c r="J31" s="6" t="s">
        <v>25</v>
      </c>
      <c r="K31" s="6" t="s">
        <v>131</v>
      </c>
      <c r="L31" s="6" t="s">
        <v>132</v>
      </c>
      <c r="M31" s="6">
        <v>4</v>
      </c>
      <c r="N31" s="8">
        <v>504168</v>
      </c>
      <c r="O31" s="6" t="s">
        <v>28</v>
      </c>
      <c r="P31" s="6" t="s">
        <v>29</v>
      </c>
      <c r="Q31" s="6" t="s">
        <v>50</v>
      </c>
      <c r="R31" s="6" t="s">
        <v>51</v>
      </c>
      <c r="S31" s="6" t="s">
        <v>28</v>
      </c>
      <c r="U31" s="20" t="s">
        <v>63</v>
      </c>
      <c r="V31" s="21">
        <f>IF(SUMIFS(N2:N20000,S2:S20000,"Servicios",P2:P20000,"Actual")&lt;0,0,SUMIFS(N2:N20000,S2:S20000,"Servicios",P2:P20000,"Actual"))</f>
        <v>34369</v>
      </c>
      <c r="W31" s="22"/>
      <c r="X31" s="27" t="s">
        <v>136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50634</v>
      </c>
      <c r="F32" s="6" t="s">
        <v>137</v>
      </c>
      <c r="G32" s="6" t="s">
        <v>138</v>
      </c>
      <c r="H32" s="7">
        <v>43979</v>
      </c>
      <c r="I32" s="6">
        <v>53</v>
      </c>
      <c r="J32" s="6" t="s">
        <v>25</v>
      </c>
      <c r="K32" s="6" t="s">
        <v>139</v>
      </c>
      <c r="L32" s="6" t="s">
        <v>140</v>
      </c>
      <c r="M32" s="6">
        <v>2</v>
      </c>
      <c r="N32" s="8">
        <v>398302</v>
      </c>
      <c r="O32" s="6" t="s">
        <v>28</v>
      </c>
      <c r="P32" s="6" t="s">
        <v>29</v>
      </c>
      <c r="Q32" s="6" t="s">
        <v>50</v>
      </c>
      <c r="R32" s="6" t="s">
        <v>51</v>
      </c>
      <c r="S32" s="6" t="s">
        <v>28</v>
      </c>
      <c r="U32" s="20" t="s">
        <v>69</v>
      </c>
      <c r="V32" s="21">
        <f>IF(SUMIFS(N2:N20000,S2:S20000,"Servicios",R2:R20000,"Venta Normal")&lt;0,0,SUMIFS(N2:N20000,S2:S20000,"Servicios",R2:R20000,"Venta Normal"))</f>
        <v>78971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46712</v>
      </c>
      <c r="F33" s="6" t="s">
        <v>141</v>
      </c>
      <c r="G33" s="6" t="s">
        <v>142</v>
      </c>
      <c r="H33" s="7">
        <v>43979</v>
      </c>
      <c r="I33" s="6">
        <v>53</v>
      </c>
      <c r="J33" s="6" t="s">
        <v>25</v>
      </c>
      <c r="K33" s="6" t="s">
        <v>107</v>
      </c>
      <c r="L33" s="6" t="s">
        <v>108</v>
      </c>
      <c r="M33" s="6">
        <v>4</v>
      </c>
      <c r="N33" s="8">
        <v>460744</v>
      </c>
      <c r="O33" s="6" t="s">
        <v>28</v>
      </c>
      <c r="P33" s="6" t="s">
        <v>29</v>
      </c>
      <c r="Q33" s="6" t="s">
        <v>50</v>
      </c>
      <c r="R33" s="6" t="s">
        <v>51</v>
      </c>
      <c r="S33" s="6" t="s">
        <v>28</v>
      </c>
      <c r="U33" s="20" t="s">
        <v>74</v>
      </c>
      <c r="V33" s="25">
        <f>+$Y$31</f>
        <v>2.5000000000000001E-2</v>
      </c>
      <c r="W33" s="50"/>
      <c r="X33" s="51" t="s">
        <v>143</v>
      </c>
      <c r="Y33" s="52">
        <f>+$V$16+$V$26+$V$36</f>
        <v>668388.80700000015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50634</v>
      </c>
      <c r="F34" s="6" t="s">
        <v>137</v>
      </c>
      <c r="G34" s="6" t="s">
        <v>144</v>
      </c>
      <c r="H34" s="7">
        <v>43979</v>
      </c>
      <c r="I34" s="6">
        <v>53</v>
      </c>
      <c r="J34" s="6" t="s">
        <v>25</v>
      </c>
      <c r="K34" s="6" t="s">
        <v>145</v>
      </c>
      <c r="L34" s="6" t="s">
        <v>146</v>
      </c>
      <c r="M34" s="6">
        <v>2</v>
      </c>
      <c r="N34" s="8">
        <v>398302</v>
      </c>
      <c r="O34" s="6" t="s">
        <v>28</v>
      </c>
      <c r="P34" s="6" t="s">
        <v>29</v>
      </c>
      <c r="Q34" s="6" t="s">
        <v>50</v>
      </c>
      <c r="R34" s="6" t="s">
        <v>31</v>
      </c>
      <c r="S34" s="6" t="s">
        <v>28</v>
      </c>
      <c r="U34" s="20" t="s">
        <v>78</v>
      </c>
      <c r="V34" s="21">
        <f>+V32*V33</f>
        <v>1974.2750000000001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47531</v>
      </c>
      <c r="F35" s="6" t="s">
        <v>94</v>
      </c>
      <c r="G35" s="6" t="s">
        <v>144</v>
      </c>
      <c r="H35" s="7">
        <v>43979</v>
      </c>
      <c r="I35" s="6">
        <v>53</v>
      </c>
      <c r="J35" s="6" t="s">
        <v>25</v>
      </c>
      <c r="K35" s="6" t="s">
        <v>145</v>
      </c>
      <c r="L35" s="6" t="s">
        <v>146</v>
      </c>
      <c r="M35" s="6">
        <v>8</v>
      </c>
      <c r="N35" s="8">
        <v>1026624</v>
      </c>
      <c r="O35" s="6" t="s">
        <v>28</v>
      </c>
      <c r="P35" s="6" t="s">
        <v>29</v>
      </c>
      <c r="Q35" s="6" t="s">
        <v>50</v>
      </c>
      <c r="R35" s="6" t="s">
        <v>31</v>
      </c>
      <c r="S35" s="6" t="s">
        <v>28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147</v>
      </c>
      <c r="F36" s="6" t="s">
        <v>148</v>
      </c>
      <c r="G36" s="6" t="s">
        <v>144</v>
      </c>
      <c r="H36" s="7">
        <v>43979</v>
      </c>
      <c r="I36" s="6">
        <v>53</v>
      </c>
      <c r="J36" s="6" t="s">
        <v>25</v>
      </c>
      <c r="K36" s="6" t="s">
        <v>145</v>
      </c>
      <c r="L36" s="6" t="s">
        <v>146</v>
      </c>
      <c r="M36" s="6">
        <v>10</v>
      </c>
      <c r="N36" s="8">
        <v>43700</v>
      </c>
      <c r="O36" s="6" t="s">
        <v>68</v>
      </c>
      <c r="P36" s="6" t="s">
        <v>29</v>
      </c>
      <c r="Q36" s="6" t="s">
        <v>50</v>
      </c>
      <c r="R36" s="6" t="s">
        <v>31</v>
      </c>
      <c r="S36" s="6" t="s">
        <v>68</v>
      </c>
      <c r="U36" s="35" t="s">
        <v>149</v>
      </c>
      <c r="V36" s="36">
        <f>+V34</f>
        <v>1974.2750000000001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50657</v>
      </c>
      <c r="F37" s="6" t="s">
        <v>129</v>
      </c>
      <c r="G37" s="6" t="s">
        <v>150</v>
      </c>
      <c r="H37" s="7">
        <v>43980</v>
      </c>
      <c r="I37" s="6">
        <v>53</v>
      </c>
      <c r="J37" s="6" t="s">
        <v>25</v>
      </c>
      <c r="K37" s="6" t="s">
        <v>92</v>
      </c>
      <c r="L37" s="6" t="s">
        <v>93</v>
      </c>
      <c r="M37" s="6">
        <v>12</v>
      </c>
      <c r="N37" s="8">
        <v>1345116</v>
      </c>
      <c r="O37" s="6" t="s">
        <v>28</v>
      </c>
      <c r="P37" s="6" t="s">
        <v>29</v>
      </c>
      <c r="Q37" s="6" t="s">
        <v>50</v>
      </c>
      <c r="R37" s="6" t="s">
        <v>51</v>
      </c>
      <c r="S37" s="6" t="s">
        <v>28</v>
      </c>
      <c r="U37" s="20" t="s">
        <v>88</v>
      </c>
      <c r="V37" s="21">
        <f>IF(SUMIFS(N2:N20000,S2:S20000,"Servicios",R2:R20000,"Venta Pendiente")&lt;0,0,SUMIFS(N2:N20000,S2:S20000,"Servicios",R2:R20000,"Venta Pendiente"))</f>
        <v>90001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2196</v>
      </c>
      <c r="F38" s="6" t="s">
        <v>112</v>
      </c>
      <c r="G38" s="6" t="s">
        <v>151</v>
      </c>
      <c r="H38" s="7">
        <v>43983</v>
      </c>
      <c r="I38" s="6">
        <v>53</v>
      </c>
      <c r="J38" s="6" t="s">
        <v>25</v>
      </c>
      <c r="K38" s="6" t="s">
        <v>114</v>
      </c>
      <c r="L38" s="6" t="s">
        <v>115</v>
      </c>
      <c r="M38" s="6">
        <v>-2</v>
      </c>
      <c r="N38" s="8">
        <v>-136228</v>
      </c>
      <c r="O38" s="6" t="s">
        <v>116</v>
      </c>
      <c r="P38" s="6" t="s">
        <v>152</v>
      </c>
      <c r="Q38" s="6" t="s">
        <v>30</v>
      </c>
      <c r="R38" s="6" t="s">
        <v>51</v>
      </c>
      <c r="S38" s="6" t="s">
        <v>116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47712</v>
      </c>
      <c r="F39" s="6" t="s">
        <v>105</v>
      </c>
      <c r="G39" s="6" t="s">
        <v>153</v>
      </c>
      <c r="H39" s="7">
        <v>43997</v>
      </c>
      <c r="I39" s="6">
        <v>53</v>
      </c>
      <c r="J39" s="6" t="s">
        <v>25</v>
      </c>
      <c r="K39" s="6" t="s">
        <v>154</v>
      </c>
      <c r="L39" s="6" t="s">
        <v>155</v>
      </c>
      <c r="M39" s="6">
        <v>-4</v>
      </c>
      <c r="N39" s="8">
        <v>-514252</v>
      </c>
      <c r="O39" s="6" t="s">
        <v>28</v>
      </c>
      <c r="P39" s="6" t="s">
        <v>152</v>
      </c>
      <c r="Q39" s="6" t="s">
        <v>30</v>
      </c>
      <c r="R39" s="6" t="s">
        <v>51</v>
      </c>
      <c r="S39" s="6" t="s">
        <v>28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50662</v>
      </c>
      <c r="F40" s="6" t="s">
        <v>156</v>
      </c>
      <c r="G40" s="6" t="s">
        <v>153</v>
      </c>
      <c r="H40" s="7">
        <v>43997</v>
      </c>
      <c r="I40" s="6">
        <v>53</v>
      </c>
      <c r="J40" s="6" t="s">
        <v>25</v>
      </c>
      <c r="K40" s="6" t="s">
        <v>154</v>
      </c>
      <c r="L40" s="6" t="s">
        <v>155</v>
      </c>
      <c r="M40" s="6">
        <v>-4</v>
      </c>
      <c r="N40" s="8">
        <v>-482388</v>
      </c>
      <c r="O40" s="6" t="s">
        <v>28</v>
      </c>
      <c r="P40" s="6" t="s">
        <v>152</v>
      </c>
      <c r="Q40" s="6" t="s">
        <v>30</v>
      </c>
      <c r="R40" s="6" t="s">
        <v>51</v>
      </c>
      <c r="S40" s="6" t="s">
        <v>28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50662</v>
      </c>
      <c r="F41" s="6" t="s">
        <v>156</v>
      </c>
      <c r="G41" s="6" t="s">
        <v>157</v>
      </c>
      <c r="H41" s="7">
        <v>43997</v>
      </c>
      <c r="I41" s="6">
        <v>53</v>
      </c>
      <c r="J41" s="6" t="s">
        <v>25</v>
      </c>
      <c r="K41" s="6" t="s">
        <v>154</v>
      </c>
      <c r="L41" s="6" t="s">
        <v>155</v>
      </c>
      <c r="M41" s="6">
        <v>-5</v>
      </c>
      <c r="N41" s="8">
        <v>-602985</v>
      </c>
      <c r="O41" s="6" t="s">
        <v>28</v>
      </c>
      <c r="P41" s="6" t="s">
        <v>152</v>
      </c>
      <c r="Q41" s="6" t="s">
        <v>30</v>
      </c>
      <c r="R41" s="6" t="s">
        <v>51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50662</v>
      </c>
      <c r="F42" s="6" t="s">
        <v>156</v>
      </c>
      <c r="G42" s="6" t="s">
        <v>157</v>
      </c>
      <c r="H42" s="7">
        <v>43997</v>
      </c>
      <c r="I42" s="6">
        <v>53</v>
      </c>
      <c r="J42" s="6" t="s">
        <v>25</v>
      </c>
      <c r="K42" s="6" t="s">
        <v>154</v>
      </c>
      <c r="L42" s="6" t="s">
        <v>155</v>
      </c>
      <c r="M42" s="6">
        <v>-1</v>
      </c>
      <c r="N42" s="8">
        <v>-120596</v>
      </c>
      <c r="O42" s="6" t="s">
        <v>28</v>
      </c>
      <c r="P42" s="6" t="s">
        <v>152</v>
      </c>
      <c r="Q42" s="6" t="s">
        <v>30</v>
      </c>
      <c r="R42" s="6" t="s">
        <v>51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46666</v>
      </c>
      <c r="F43" s="6" t="s">
        <v>158</v>
      </c>
      <c r="G43" s="6" t="s">
        <v>159</v>
      </c>
      <c r="H43" s="7">
        <v>44001</v>
      </c>
      <c r="I43" s="6">
        <v>53</v>
      </c>
      <c r="J43" s="6" t="s">
        <v>25</v>
      </c>
      <c r="K43" s="6" t="s">
        <v>160</v>
      </c>
      <c r="L43" s="6" t="s">
        <v>161</v>
      </c>
      <c r="M43" s="6">
        <v>-4</v>
      </c>
      <c r="N43" s="8">
        <v>-633920</v>
      </c>
      <c r="O43" s="6" t="s">
        <v>28</v>
      </c>
      <c r="P43" s="6" t="s">
        <v>152</v>
      </c>
      <c r="Q43" s="6" t="s">
        <v>30</v>
      </c>
      <c r="R43" s="6" t="s">
        <v>51</v>
      </c>
      <c r="S43" s="6" t="s">
        <v>28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162</v>
      </c>
      <c r="F44" s="6" t="s">
        <v>163</v>
      </c>
      <c r="G44" s="6" t="s">
        <v>164</v>
      </c>
      <c r="H44" s="7">
        <v>43983</v>
      </c>
      <c r="I44" s="6">
        <v>53</v>
      </c>
      <c r="J44" s="6" t="s">
        <v>25</v>
      </c>
      <c r="K44" s="6" t="s">
        <v>107</v>
      </c>
      <c r="L44" s="6" t="s">
        <v>108</v>
      </c>
      <c r="M44" s="6">
        <v>1</v>
      </c>
      <c r="N44" s="8">
        <v>9900</v>
      </c>
      <c r="O44" s="6" t="s">
        <v>116</v>
      </c>
      <c r="P44" s="6" t="s">
        <v>152</v>
      </c>
      <c r="Q44" s="6" t="s">
        <v>50</v>
      </c>
      <c r="R44" s="6" t="s">
        <v>51</v>
      </c>
      <c r="S44" s="6" t="s">
        <v>28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46701</v>
      </c>
      <c r="F45" s="6" t="s">
        <v>103</v>
      </c>
      <c r="G45" s="6" t="s">
        <v>165</v>
      </c>
      <c r="H45" s="7">
        <v>43984</v>
      </c>
      <c r="I45" s="6">
        <v>53</v>
      </c>
      <c r="J45" s="6" t="s">
        <v>25</v>
      </c>
      <c r="K45" s="6" t="s">
        <v>26</v>
      </c>
      <c r="L45" s="6" t="s">
        <v>27</v>
      </c>
      <c r="M45" s="6">
        <v>4</v>
      </c>
      <c r="N45" s="8">
        <v>565884</v>
      </c>
      <c r="O45" s="6" t="s">
        <v>28</v>
      </c>
      <c r="P45" s="6" t="s">
        <v>152</v>
      </c>
      <c r="Q45" s="6" t="s">
        <v>50</v>
      </c>
      <c r="R45" s="6" t="s">
        <v>51</v>
      </c>
      <c r="S45" s="6" t="s">
        <v>28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50657</v>
      </c>
      <c r="F46" s="6" t="s">
        <v>129</v>
      </c>
      <c r="G46" s="6" t="s">
        <v>166</v>
      </c>
      <c r="H46" s="7">
        <v>43984</v>
      </c>
      <c r="I46" s="6">
        <v>53</v>
      </c>
      <c r="J46" s="6" t="s">
        <v>25</v>
      </c>
      <c r="K46" s="6" t="s">
        <v>167</v>
      </c>
      <c r="L46" s="6" t="s">
        <v>168</v>
      </c>
      <c r="M46" s="6">
        <v>8</v>
      </c>
      <c r="N46" s="8">
        <v>896744</v>
      </c>
      <c r="O46" s="6" t="s">
        <v>28</v>
      </c>
      <c r="P46" s="6" t="s">
        <v>152</v>
      </c>
      <c r="Q46" s="6" t="s">
        <v>50</v>
      </c>
      <c r="R46" s="6" t="s">
        <v>51</v>
      </c>
      <c r="S46" s="6" t="s">
        <v>28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47712</v>
      </c>
      <c r="F47" s="6" t="s">
        <v>105</v>
      </c>
      <c r="G47" s="6" t="s">
        <v>169</v>
      </c>
      <c r="H47" s="7">
        <v>43985</v>
      </c>
      <c r="I47" s="6">
        <v>53</v>
      </c>
      <c r="J47" s="6" t="s">
        <v>25</v>
      </c>
      <c r="K47" s="6" t="s">
        <v>170</v>
      </c>
      <c r="L47" s="6" t="s">
        <v>171</v>
      </c>
      <c r="M47" s="6">
        <v>4</v>
      </c>
      <c r="N47" s="8">
        <v>520976</v>
      </c>
      <c r="O47" s="6" t="s">
        <v>28</v>
      </c>
      <c r="P47" s="6" t="s">
        <v>152</v>
      </c>
      <c r="Q47" s="6" t="s">
        <v>50</v>
      </c>
      <c r="R47" s="6" t="s">
        <v>51</v>
      </c>
      <c r="S47" s="6" t="s">
        <v>28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47531</v>
      </c>
      <c r="F48" s="6" t="s">
        <v>94</v>
      </c>
      <c r="G48" s="6" t="s">
        <v>172</v>
      </c>
      <c r="H48" s="7">
        <v>43990</v>
      </c>
      <c r="I48" s="6">
        <v>53</v>
      </c>
      <c r="J48" s="6" t="s">
        <v>25</v>
      </c>
      <c r="K48" s="6" t="s">
        <v>173</v>
      </c>
      <c r="L48" s="6" t="s">
        <v>174</v>
      </c>
      <c r="M48" s="6">
        <v>4</v>
      </c>
      <c r="N48" s="8">
        <v>513312</v>
      </c>
      <c r="O48" s="6" t="s">
        <v>28</v>
      </c>
      <c r="P48" s="6" t="s">
        <v>152</v>
      </c>
      <c r="Q48" s="6" t="s">
        <v>50</v>
      </c>
      <c r="R48" s="6" t="s">
        <v>51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47712</v>
      </c>
      <c r="F49" s="6" t="s">
        <v>105</v>
      </c>
      <c r="G49" s="6" t="s">
        <v>175</v>
      </c>
      <c r="H49" s="7">
        <v>43990</v>
      </c>
      <c r="I49" s="6">
        <v>53</v>
      </c>
      <c r="J49" s="6" t="s">
        <v>25</v>
      </c>
      <c r="K49" s="6" t="s">
        <v>173</v>
      </c>
      <c r="L49" s="6" t="s">
        <v>174</v>
      </c>
      <c r="M49" s="6">
        <v>8</v>
      </c>
      <c r="N49" s="8">
        <v>1041952</v>
      </c>
      <c r="O49" s="6" t="s">
        <v>28</v>
      </c>
      <c r="P49" s="6" t="s">
        <v>152</v>
      </c>
      <c r="Q49" s="6" t="s">
        <v>50</v>
      </c>
      <c r="R49" s="6" t="s">
        <v>51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50662</v>
      </c>
      <c r="F50" s="6" t="s">
        <v>156</v>
      </c>
      <c r="G50" s="6" t="s">
        <v>176</v>
      </c>
      <c r="H50" s="7">
        <v>43991</v>
      </c>
      <c r="I50" s="6">
        <v>53</v>
      </c>
      <c r="J50" s="6" t="s">
        <v>25</v>
      </c>
      <c r="K50" s="6" t="s">
        <v>177</v>
      </c>
      <c r="L50" s="6" t="s">
        <v>178</v>
      </c>
      <c r="M50" s="6">
        <v>4</v>
      </c>
      <c r="N50" s="8">
        <v>492876</v>
      </c>
      <c r="O50" s="6" t="s">
        <v>28</v>
      </c>
      <c r="P50" s="6" t="s">
        <v>152</v>
      </c>
      <c r="Q50" s="6" t="s">
        <v>50</v>
      </c>
      <c r="R50" s="6" t="s">
        <v>51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47712</v>
      </c>
      <c r="F51" s="6" t="s">
        <v>105</v>
      </c>
      <c r="G51" s="6" t="s">
        <v>176</v>
      </c>
      <c r="H51" s="7">
        <v>43991</v>
      </c>
      <c r="I51" s="6">
        <v>53</v>
      </c>
      <c r="J51" s="6" t="s">
        <v>25</v>
      </c>
      <c r="K51" s="6" t="s">
        <v>177</v>
      </c>
      <c r="L51" s="6" t="s">
        <v>178</v>
      </c>
      <c r="M51" s="6">
        <v>4</v>
      </c>
      <c r="N51" s="8">
        <v>514252</v>
      </c>
      <c r="O51" s="6" t="s">
        <v>28</v>
      </c>
      <c r="P51" s="6" t="s">
        <v>152</v>
      </c>
      <c r="Q51" s="6" t="s">
        <v>50</v>
      </c>
      <c r="R51" s="6" t="s">
        <v>51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47712</v>
      </c>
      <c r="F52" s="6" t="s">
        <v>105</v>
      </c>
      <c r="G52" s="6" t="s">
        <v>179</v>
      </c>
      <c r="H52" s="7">
        <v>43993</v>
      </c>
      <c r="I52" s="6">
        <v>53</v>
      </c>
      <c r="J52" s="6" t="s">
        <v>25</v>
      </c>
      <c r="K52" s="6" t="s">
        <v>180</v>
      </c>
      <c r="L52" s="6" t="s">
        <v>181</v>
      </c>
      <c r="M52" s="6">
        <v>4</v>
      </c>
      <c r="N52" s="8">
        <v>514252</v>
      </c>
      <c r="O52" s="6" t="s">
        <v>28</v>
      </c>
      <c r="P52" s="6" t="s">
        <v>152</v>
      </c>
      <c r="Q52" s="6" t="s">
        <v>50</v>
      </c>
      <c r="R52" s="6" t="s">
        <v>51</v>
      </c>
      <c r="S52" s="6" t="s">
        <v>28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47712</v>
      </c>
      <c r="F53" s="6" t="s">
        <v>105</v>
      </c>
      <c r="G53" s="6" t="s">
        <v>182</v>
      </c>
      <c r="H53" s="7">
        <v>43993</v>
      </c>
      <c r="I53" s="6">
        <v>53</v>
      </c>
      <c r="J53" s="6" t="s">
        <v>25</v>
      </c>
      <c r="K53" s="6" t="s">
        <v>154</v>
      </c>
      <c r="L53" s="6" t="s">
        <v>155</v>
      </c>
      <c r="M53" s="6">
        <v>4</v>
      </c>
      <c r="N53" s="8">
        <v>514252</v>
      </c>
      <c r="O53" s="6" t="s">
        <v>28</v>
      </c>
      <c r="P53" s="6" t="s">
        <v>152</v>
      </c>
      <c r="Q53" s="6" t="s">
        <v>50</v>
      </c>
      <c r="R53" s="6" t="s">
        <v>51</v>
      </c>
      <c r="S53" s="6" t="s">
        <v>28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50662</v>
      </c>
      <c r="F54" s="6" t="s">
        <v>156</v>
      </c>
      <c r="G54" s="6" t="s">
        <v>182</v>
      </c>
      <c r="H54" s="7">
        <v>43993</v>
      </c>
      <c r="I54" s="6">
        <v>53</v>
      </c>
      <c r="J54" s="6" t="s">
        <v>25</v>
      </c>
      <c r="K54" s="6" t="s">
        <v>154</v>
      </c>
      <c r="L54" s="6" t="s">
        <v>155</v>
      </c>
      <c r="M54" s="6">
        <v>10</v>
      </c>
      <c r="N54" s="8">
        <v>1205970</v>
      </c>
      <c r="O54" s="6" t="s">
        <v>28</v>
      </c>
      <c r="P54" s="6" t="s">
        <v>152</v>
      </c>
      <c r="Q54" s="6" t="s">
        <v>50</v>
      </c>
      <c r="R54" s="6" t="s">
        <v>51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>
        <v>47531</v>
      </c>
      <c r="F55" s="6" t="s">
        <v>94</v>
      </c>
      <c r="G55" s="6" t="s">
        <v>183</v>
      </c>
      <c r="H55" s="7">
        <v>43997</v>
      </c>
      <c r="I55" s="6">
        <v>53</v>
      </c>
      <c r="J55" s="6" t="s">
        <v>25</v>
      </c>
      <c r="K55" s="6" t="s">
        <v>184</v>
      </c>
      <c r="L55" s="6" t="s">
        <v>185</v>
      </c>
      <c r="M55" s="6">
        <v>4</v>
      </c>
      <c r="N55" s="8">
        <v>513312</v>
      </c>
      <c r="O55" s="6" t="s">
        <v>28</v>
      </c>
      <c r="P55" s="6" t="s">
        <v>152</v>
      </c>
      <c r="Q55" s="6" t="s">
        <v>50</v>
      </c>
      <c r="R55" s="6" t="s">
        <v>51</v>
      </c>
      <c r="S55" s="6" t="s">
        <v>28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46701</v>
      </c>
      <c r="F56" s="6" t="s">
        <v>103</v>
      </c>
      <c r="G56" s="6" t="s">
        <v>186</v>
      </c>
      <c r="H56" s="7">
        <v>43997</v>
      </c>
      <c r="I56" s="6">
        <v>53</v>
      </c>
      <c r="J56" s="6" t="s">
        <v>25</v>
      </c>
      <c r="K56" s="6" t="s">
        <v>26</v>
      </c>
      <c r="L56" s="6" t="s">
        <v>27</v>
      </c>
      <c r="M56" s="6">
        <v>4</v>
      </c>
      <c r="N56" s="8">
        <v>565884</v>
      </c>
      <c r="O56" s="6" t="s">
        <v>28</v>
      </c>
      <c r="P56" s="6" t="s">
        <v>152</v>
      </c>
      <c r="Q56" s="6" t="s">
        <v>50</v>
      </c>
      <c r="R56" s="6" t="s">
        <v>51</v>
      </c>
      <c r="S56" s="6" t="s">
        <v>28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47712</v>
      </c>
      <c r="F57" s="6" t="s">
        <v>105</v>
      </c>
      <c r="G57" s="6" t="s">
        <v>187</v>
      </c>
      <c r="H57" s="7">
        <v>43997</v>
      </c>
      <c r="I57" s="6">
        <v>53</v>
      </c>
      <c r="J57" s="6" t="s">
        <v>25</v>
      </c>
      <c r="K57" s="6" t="s">
        <v>188</v>
      </c>
      <c r="L57" s="6" t="s">
        <v>189</v>
      </c>
      <c r="M57" s="6">
        <v>4</v>
      </c>
      <c r="N57" s="8">
        <v>514252</v>
      </c>
      <c r="O57" s="6" t="s">
        <v>28</v>
      </c>
      <c r="P57" s="6" t="s">
        <v>152</v>
      </c>
      <c r="Q57" s="6" t="s">
        <v>50</v>
      </c>
      <c r="R57" s="6" t="s">
        <v>51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50657</v>
      </c>
      <c r="F58" s="6" t="s">
        <v>129</v>
      </c>
      <c r="G58" s="6" t="s">
        <v>190</v>
      </c>
      <c r="H58" s="7">
        <v>43997</v>
      </c>
      <c r="I58" s="6">
        <v>53</v>
      </c>
      <c r="J58" s="6" t="s">
        <v>25</v>
      </c>
      <c r="K58" s="6" t="s">
        <v>191</v>
      </c>
      <c r="L58" s="6" t="s">
        <v>192</v>
      </c>
      <c r="M58" s="6">
        <v>8</v>
      </c>
      <c r="N58" s="8">
        <v>916240</v>
      </c>
      <c r="O58" s="6" t="s">
        <v>28</v>
      </c>
      <c r="P58" s="6" t="s">
        <v>152</v>
      </c>
      <c r="Q58" s="6" t="s">
        <v>50</v>
      </c>
      <c r="R58" s="6" t="s">
        <v>51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50662</v>
      </c>
      <c r="F59" s="6" t="s">
        <v>156</v>
      </c>
      <c r="G59" s="6" t="s">
        <v>190</v>
      </c>
      <c r="H59" s="7">
        <v>43997</v>
      </c>
      <c r="I59" s="6">
        <v>53</v>
      </c>
      <c r="J59" s="6" t="s">
        <v>25</v>
      </c>
      <c r="K59" s="6" t="s">
        <v>191</v>
      </c>
      <c r="L59" s="6" t="s">
        <v>192</v>
      </c>
      <c r="M59" s="6">
        <v>2</v>
      </c>
      <c r="N59" s="8">
        <v>246438</v>
      </c>
      <c r="O59" s="6" t="s">
        <v>28</v>
      </c>
      <c r="P59" s="6" t="s">
        <v>152</v>
      </c>
      <c r="Q59" s="6" t="s">
        <v>50</v>
      </c>
      <c r="R59" s="6" t="s">
        <v>51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46666</v>
      </c>
      <c r="F60" s="6" t="s">
        <v>158</v>
      </c>
      <c r="G60" s="6" t="s">
        <v>193</v>
      </c>
      <c r="H60" s="7">
        <v>43997</v>
      </c>
      <c r="I60" s="6">
        <v>53</v>
      </c>
      <c r="J60" s="6" t="s">
        <v>25</v>
      </c>
      <c r="K60" s="6" t="s">
        <v>160</v>
      </c>
      <c r="L60" s="6" t="s">
        <v>161</v>
      </c>
      <c r="M60" s="6">
        <v>4</v>
      </c>
      <c r="N60" s="8">
        <v>633920</v>
      </c>
      <c r="O60" s="6" t="s">
        <v>28</v>
      </c>
      <c r="P60" s="6" t="s">
        <v>152</v>
      </c>
      <c r="Q60" s="6" t="s">
        <v>50</v>
      </c>
      <c r="R60" s="6" t="s">
        <v>51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47712</v>
      </c>
      <c r="F61" s="6" t="s">
        <v>105</v>
      </c>
      <c r="G61" s="6" t="s">
        <v>194</v>
      </c>
      <c r="H61" s="7">
        <v>43997</v>
      </c>
      <c r="I61" s="6">
        <v>53</v>
      </c>
      <c r="J61" s="6" t="s">
        <v>25</v>
      </c>
      <c r="K61" s="6" t="s">
        <v>154</v>
      </c>
      <c r="L61" s="6" t="s">
        <v>155</v>
      </c>
      <c r="M61" s="6">
        <v>4</v>
      </c>
      <c r="N61" s="8">
        <v>514252</v>
      </c>
      <c r="O61" s="6" t="s">
        <v>28</v>
      </c>
      <c r="P61" s="6" t="s">
        <v>152</v>
      </c>
      <c r="Q61" s="6" t="s">
        <v>50</v>
      </c>
      <c r="R61" s="6" t="s">
        <v>51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47531</v>
      </c>
      <c r="F62" s="6" t="s">
        <v>94</v>
      </c>
      <c r="G62" s="6" t="s">
        <v>195</v>
      </c>
      <c r="H62" s="7">
        <v>43997</v>
      </c>
      <c r="I62" s="6">
        <v>53</v>
      </c>
      <c r="J62" s="6" t="s">
        <v>25</v>
      </c>
      <c r="K62" s="6" t="s">
        <v>154</v>
      </c>
      <c r="L62" s="6" t="s">
        <v>155</v>
      </c>
      <c r="M62" s="6">
        <v>10</v>
      </c>
      <c r="N62" s="8">
        <v>1283280</v>
      </c>
      <c r="O62" s="6" t="s">
        <v>28</v>
      </c>
      <c r="P62" s="6" t="s">
        <v>152</v>
      </c>
      <c r="Q62" s="6" t="s">
        <v>50</v>
      </c>
      <c r="R62" s="6" t="s">
        <v>51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50662</v>
      </c>
      <c r="F63" s="6" t="s">
        <v>156</v>
      </c>
      <c r="G63" s="6" t="s">
        <v>196</v>
      </c>
      <c r="H63" s="7">
        <v>43997</v>
      </c>
      <c r="I63" s="6">
        <v>53</v>
      </c>
      <c r="J63" s="6" t="s">
        <v>25</v>
      </c>
      <c r="K63" s="6" t="s">
        <v>197</v>
      </c>
      <c r="L63" s="6" t="s">
        <v>198</v>
      </c>
      <c r="M63" s="6">
        <v>2</v>
      </c>
      <c r="N63" s="8">
        <v>246438</v>
      </c>
      <c r="O63" s="6" t="s">
        <v>28</v>
      </c>
      <c r="P63" s="6" t="s">
        <v>152</v>
      </c>
      <c r="Q63" s="6" t="s">
        <v>50</v>
      </c>
      <c r="R63" s="6" t="s">
        <v>51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47712</v>
      </c>
      <c r="F64" s="6" t="s">
        <v>105</v>
      </c>
      <c r="G64" s="6" t="s">
        <v>199</v>
      </c>
      <c r="H64" s="7">
        <v>43998</v>
      </c>
      <c r="I64" s="6">
        <v>53</v>
      </c>
      <c r="J64" s="6" t="s">
        <v>25</v>
      </c>
      <c r="K64" s="6" t="s">
        <v>200</v>
      </c>
      <c r="L64" s="6" t="s">
        <v>201</v>
      </c>
      <c r="M64" s="6">
        <v>4</v>
      </c>
      <c r="N64" s="8">
        <v>514252</v>
      </c>
      <c r="O64" s="6" t="s">
        <v>28</v>
      </c>
      <c r="P64" s="6" t="s">
        <v>152</v>
      </c>
      <c r="Q64" s="6" t="s">
        <v>50</v>
      </c>
      <c r="R64" s="6" t="s">
        <v>51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50662</v>
      </c>
      <c r="F65" s="6" t="s">
        <v>156</v>
      </c>
      <c r="G65" s="6" t="s">
        <v>199</v>
      </c>
      <c r="H65" s="7">
        <v>43998</v>
      </c>
      <c r="I65" s="6">
        <v>53</v>
      </c>
      <c r="J65" s="6" t="s">
        <v>25</v>
      </c>
      <c r="K65" s="6" t="s">
        <v>200</v>
      </c>
      <c r="L65" s="6" t="s">
        <v>201</v>
      </c>
      <c r="M65" s="6">
        <v>1</v>
      </c>
      <c r="N65" s="8">
        <v>123219</v>
      </c>
      <c r="O65" s="6" t="s">
        <v>28</v>
      </c>
      <c r="P65" s="6" t="s">
        <v>152</v>
      </c>
      <c r="Q65" s="6" t="s">
        <v>50</v>
      </c>
      <c r="R65" s="6" t="s">
        <v>51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50662</v>
      </c>
      <c r="F66" s="6" t="s">
        <v>156</v>
      </c>
      <c r="G66" s="6" t="s">
        <v>202</v>
      </c>
      <c r="H66" s="7">
        <v>43998</v>
      </c>
      <c r="I66" s="6">
        <v>53</v>
      </c>
      <c r="J66" s="6" t="s">
        <v>25</v>
      </c>
      <c r="K66" s="6" t="s">
        <v>173</v>
      </c>
      <c r="L66" s="6" t="s">
        <v>174</v>
      </c>
      <c r="M66" s="6">
        <v>1</v>
      </c>
      <c r="N66" s="8">
        <v>123219</v>
      </c>
      <c r="O66" s="6" t="s">
        <v>28</v>
      </c>
      <c r="P66" s="6" t="s">
        <v>152</v>
      </c>
      <c r="Q66" s="6" t="s">
        <v>50</v>
      </c>
      <c r="R66" s="6" t="s">
        <v>51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72</v>
      </c>
      <c r="F67" s="6" t="s">
        <v>73</v>
      </c>
      <c r="G67" s="6" t="s">
        <v>202</v>
      </c>
      <c r="H67" s="7">
        <v>43998</v>
      </c>
      <c r="I67" s="6">
        <v>53</v>
      </c>
      <c r="J67" s="6" t="s">
        <v>25</v>
      </c>
      <c r="K67" s="6" t="s">
        <v>173</v>
      </c>
      <c r="L67" s="6" t="s">
        <v>174</v>
      </c>
      <c r="M67" s="6">
        <v>1</v>
      </c>
      <c r="N67" s="8">
        <v>5714</v>
      </c>
      <c r="O67" s="6" t="s">
        <v>68</v>
      </c>
      <c r="P67" s="6" t="s">
        <v>152</v>
      </c>
      <c r="Q67" s="6" t="s">
        <v>50</v>
      </c>
      <c r="R67" s="6" t="s">
        <v>51</v>
      </c>
      <c r="S67" s="6" t="s">
        <v>68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76</v>
      </c>
      <c r="F68" s="6" t="s">
        <v>77</v>
      </c>
      <c r="G68" s="6" t="s">
        <v>202</v>
      </c>
      <c r="H68" s="7">
        <v>43998</v>
      </c>
      <c r="I68" s="6">
        <v>53</v>
      </c>
      <c r="J68" s="6" t="s">
        <v>25</v>
      </c>
      <c r="K68" s="6" t="s">
        <v>173</v>
      </c>
      <c r="L68" s="6" t="s">
        <v>174</v>
      </c>
      <c r="M68" s="6">
        <v>2</v>
      </c>
      <c r="N68" s="8">
        <v>10588</v>
      </c>
      <c r="O68" s="6" t="s">
        <v>68</v>
      </c>
      <c r="P68" s="6" t="s">
        <v>152</v>
      </c>
      <c r="Q68" s="6" t="s">
        <v>50</v>
      </c>
      <c r="R68" s="6" t="s">
        <v>51</v>
      </c>
      <c r="S68" s="6" t="s">
        <v>68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 t="s">
        <v>79</v>
      </c>
      <c r="F69" s="6" t="s">
        <v>80</v>
      </c>
      <c r="G69" s="6" t="s">
        <v>202</v>
      </c>
      <c r="H69" s="7">
        <v>43998</v>
      </c>
      <c r="I69" s="6">
        <v>53</v>
      </c>
      <c r="J69" s="6" t="s">
        <v>25</v>
      </c>
      <c r="K69" s="6" t="s">
        <v>173</v>
      </c>
      <c r="L69" s="6" t="s">
        <v>174</v>
      </c>
      <c r="M69" s="6">
        <v>1</v>
      </c>
      <c r="N69" s="8">
        <v>18067</v>
      </c>
      <c r="O69" s="6" t="s">
        <v>68</v>
      </c>
      <c r="P69" s="6" t="s">
        <v>152</v>
      </c>
      <c r="Q69" s="6" t="s">
        <v>50</v>
      </c>
      <c r="R69" s="6" t="s">
        <v>51</v>
      </c>
      <c r="S69" s="6" t="s">
        <v>68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40434</v>
      </c>
      <c r="F70" s="6" t="s">
        <v>203</v>
      </c>
      <c r="G70" s="6" t="s">
        <v>204</v>
      </c>
      <c r="H70" s="7">
        <v>44000</v>
      </c>
      <c r="I70" s="6">
        <v>53</v>
      </c>
      <c r="J70" s="6" t="s">
        <v>25</v>
      </c>
      <c r="K70" s="6" t="s">
        <v>43</v>
      </c>
      <c r="L70" s="6" t="s">
        <v>44</v>
      </c>
      <c r="M70" s="6">
        <v>4</v>
      </c>
      <c r="N70" s="8">
        <v>322256</v>
      </c>
      <c r="O70" s="6" t="s">
        <v>28</v>
      </c>
      <c r="P70" s="6" t="s">
        <v>152</v>
      </c>
      <c r="Q70" s="6" t="s">
        <v>50</v>
      </c>
      <c r="R70" s="6" t="s">
        <v>51</v>
      </c>
      <c r="S70" s="6" t="s">
        <v>28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46665</v>
      </c>
      <c r="F71" s="6" t="s">
        <v>205</v>
      </c>
      <c r="G71" s="6" t="s">
        <v>206</v>
      </c>
      <c r="H71" s="7">
        <v>44001</v>
      </c>
      <c r="I71" s="6">
        <v>53</v>
      </c>
      <c r="J71" s="6" t="s">
        <v>25</v>
      </c>
      <c r="K71" s="6" t="s">
        <v>160</v>
      </c>
      <c r="L71" s="6" t="s">
        <v>161</v>
      </c>
      <c r="M71" s="6">
        <v>4</v>
      </c>
      <c r="N71" s="8">
        <v>682456</v>
      </c>
      <c r="O71" s="6" t="s">
        <v>28</v>
      </c>
      <c r="P71" s="6" t="s">
        <v>152</v>
      </c>
      <c r="Q71" s="6" t="s">
        <v>50</v>
      </c>
      <c r="R71" s="6" t="s">
        <v>31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50657</v>
      </c>
      <c r="F72" s="6" t="s">
        <v>129</v>
      </c>
      <c r="G72" s="6" t="s">
        <v>207</v>
      </c>
      <c r="H72" s="7">
        <v>44001</v>
      </c>
      <c r="I72" s="6">
        <v>53</v>
      </c>
      <c r="J72" s="6" t="s">
        <v>25</v>
      </c>
      <c r="K72" s="6" t="s">
        <v>208</v>
      </c>
      <c r="L72" s="6" t="s">
        <v>209</v>
      </c>
      <c r="M72" s="6">
        <v>4</v>
      </c>
      <c r="N72" s="8">
        <v>458120</v>
      </c>
      <c r="O72" s="6" t="s">
        <v>28</v>
      </c>
      <c r="P72" s="6" t="s">
        <v>152</v>
      </c>
      <c r="Q72" s="6" t="s">
        <v>50</v>
      </c>
      <c r="R72" s="6" t="s">
        <v>51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36021</v>
      </c>
      <c r="F73" s="6" t="s">
        <v>210</v>
      </c>
      <c r="G73" s="6" t="s">
        <v>207</v>
      </c>
      <c r="H73" s="7">
        <v>44001</v>
      </c>
      <c r="I73" s="6">
        <v>53</v>
      </c>
      <c r="J73" s="6" t="s">
        <v>25</v>
      </c>
      <c r="K73" s="6" t="s">
        <v>208</v>
      </c>
      <c r="L73" s="6" t="s">
        <v>209</v>
      </c>
      <c r="M73" s="6">
        <v>4</v>
      </c>
      <c r="N73" s="8">
        <v>147864</v>
      </c>
      <c r="O73" s="6" t="s">
        <v>28</v>
      </c>
      <c r="P73" s="6" t="s">
        <v>152</v>
      </c>
      <c r="Q73" s="6" t="s">
        <v>50</v>
      </c>
      <c r="R73" s="6" t="s">
        <v>51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40070</v>
      </c>
      <c r="F74" s="6" t="s">
        <v>32</v>
      </c>
      <c r="G74" s="6" t="s">
        <v>211</v>
      </c>
      <c r="H74" s="7">
        <v>44004</v>
      </c>
      <c r="I74" s="6">
        <v>53</v>
      </c>
      <c r="J74" s="6" t="s">
        <v>25</v>
      </c>
      <c r="K74" s="6" t="s">
        <v>43</v>
      </c>
      <c r="L74" s="6" t="s">
        <v>44</v>
      </c>
      <c r="M74" s="6">
        <v>4</v>
      </c>
      <c r="N74" s="8">
        <v>572072</v>
      </c>
      <c r="O74" s="6" t="s">
        <v>28</v>
      </c>
      <c r="P74" s="6" t="s">
        <v>152</v>
      </c>
      <c r="Q74" s="6" t="s">
        <v>50</v>
      </c>
      <c r="R74" s="6" t="s">
        <v>51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50657</v>
      </c>
      <c r="F75" s="6" t="s">
        <v>129</v>
      </c>
      <c r="G75" s="6" t="s">
        <v>211</v>
      </c>
      <c r="H75" s="7">
        <v>44004</v>
      </c>
      <c r="I75" s="6">
        <v>53</v>
      </c>
      <c r="J75" s="6" t="s">
        <v>25</v>
      </c>
      <c r="K75" s="6" t="s">
        <v>43</v>
      </c>
      <c r="L75" s="6" t="s">
        <v>44</v>
      </c>
      <c r="M75" s="6">
        <v>2</v>
      </c>
      <c r="N75" s="8">
        <v>229060</v>
      </c>
      <c r="O75" s="6" t="s">
        <v>28</v>
      </c>
      <c r="P75" s="6" t="s">
        <v>152</v>
      </c>
      <c r="Q75" s="6" t="s">
        <v>50</v>
      </c>
      <c r="R75" s="6" t="s">
        <v>51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40070</v>
      </c>
      <c r="F76" s="6" t="s">
        <v>32</v>
      </c>
      <c r="G76" s="6" t="s">
        <v>212</v>
      </c>
      <c r="H76" s="7">
        <v>44004</v>
      </c>
      <c r="I76" s="6">
        <v>53</v>
      </c>
      <c r="J76" s="6" t="s">
        <v>25</v>
      </c>
      <c r="K76" s="6" t="s">
        <v>43</v>
      </c>
      <c r="L76" s="6" t="s">
        <v>44</v>
      </c>
      <c r="M76" s="6">
        <v>4</v>
      </c>
      <c r="N76" s="8">
        <v>572072</v>
      </c>
      <c r="O76" s="6" t="s">
        <v>28</v>
      </c>
      <c r="P76" s="6" t="s">
        <v>152</v>
      </c>
      <c r="Q76" s="6" t="s">
        <v>50</v>
      </c>
      <c r="R76" s="6" t="s">
        <v>51</v>
      </c>
      <c r="S76" s="6" t="s">
        <v>28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50657</v>
      </c>
      <c r="F77" s="6" t="s">
        <v>129</v>
      </c>
      <c r="G77" s="6" t="s">
        <v>213</v>
      </c>
      <c r="H77" s="7">
        <v>44004</v>
      </c>
      <c r="I77" s="6">
        <v>53</v>
      </c>
      <c r="J77" s="6" t="s">
        <v>25</v>
      </c>
      <c r="K77" s="6" t="s">
        <v>200</v>
      </c>
      <c r="L77" s="6" t="s">
        <v>201</v>
      </c>
      <c r="M77" s="6">
        <v>8</v>
      </c>
      <c r="N77" s="8">
        <v>896744</v>
      </c>
      <c r="O77" s="6" t="s">
        <v>28</v>
      </c>
      <c r="P77" s="6" t="s">
        <v>152</v>
      </c>
      <c r="Q77" s="6" t="s">
        <v>50</v>
      </c>
      <c r="R77" s="6" t="s">
        <v>51</v>
      </c>
      <c r="S77" s="6" t="s">
        <v>28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50657</v>
      </c>
      <c r="F78" s="6" t="s">
        <v>129</v>
      </c>
      <c r="G78" s="6" t="s">
        <v>214</v>
      </c>
      <c r="H78" s="7">
        <v>44007</v>
      </c>
      <c r="I78" s="6">
        <v>53</v>
      </c>
      <c r="J78" s="6" t="s">
        <v>25</v>
      </c>
      <c r="K78" s="6" t="s">
        <v>107</v>
      </c>
      <c r="L78" s="6" t="s">
        <v>108</v>
      </c>
      <c r="M78" s="6">
        <v>30</v>
      </c>
      <c r="N78" s="8">
        <v>3139080</v>
      </c>
      <c r="O78" s="6" t="s">
        <v>28</v>
      </c>
      <c r="P78" s="6" t="s">
        <v>152</v>
      </c>
      <c r="Q78" s="6" t="s">
        <v>50</v>
      </c>
      <c r="R78" s="6" t="s">
        <v>51</v>
      </c>
      <c r="S78" s="6" t="s">
        <v>28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47702</v>
      </c>
      <c r="F79" s="6" t="s">
        <v>215</v>
      </c>
      <c r="G79" s="6" t="s">
        <v>216</v>
      </c>
      <c r="H79" s="7">
        <v>44007</v>
      </c>
      <c r="I79" s="6">
        <v>53</v>
      </c>
      <c r="J79" s="6" t="s">
        <v>25</v>
      </c>
      <c r="K79" s="6" t="s">
        <v>217</v>
      </c>
      <c r="L79" s="6" t="s">
        <v>218</v>
      </c>
      <c r="M79" s="6">
        <v>4</v>
      </c>
      <c r="N79" s="8">
        <v>268544</v>
      </c>
      <c r="O79" s="6" t="s">
        <v>28</v>
      </c>
      <c r="P79" s="6" t="s">
        <v>152</v>
      </c>
      <c r="Q79" s="6" t="s">
        <v>50</v>
      </c>
      <c r="R79" s="6" t="s">
        <v>51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47712</v>
      </c>
      <c r="F80" s="6" t="s">
        <v>105</v>
      </c>
      <c r="G80" s="6" t="s">
        <v>219</v>
      </c>
      <c r="H80" s="7">
        <v>44009</v>
      </c>
      <c r="I80" s="6">
        <v>53</v>
      </c>
      <c r="J80" s="6" t="s">
        <v>25</v>
      </c>
      <c r="K80" s="6" t="s">
        <v>220</v>
      </c>
      <c r="L80" s="6" t="s">
        <v>221</v>
      </c>
      <c r="M80" s="6">
        <v>8</v>
      </c>
      <c r="N80" s="8">
        <v>1028504</v>
      </c>
      <c r="O80" s="6" t="s">
        <v>28</v>
      </c>
      <c r="P80" s="6" t="s">
        <v>152</v>
      </c>
      <c r="Q80" s="6" t="s">
        <v>50</v>
      </c>
      <c r="R80" s="6" t="s">
        <v>31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50662</v>
      </c>
      <c r="F81" s="6" t="s">
        <v>156</v>
      </c>
      <c r="G81" s="6" t="s">
        <v>219</v>
      </c>
      <c r="H81" s="7">
        <v>44009</v>
      </c>
      <c r="I81" s="6">
        <v>53</v>
      </c>
      <c r="J81" s="6" t="s">
        <v>25</v>
      </c>
      <c r="K81" s="6" t="s">
        <v>220</v>
      </c>
      <c r="L81" s="6" t="s">
        <v>221</v>
      </c>
      <c r="M81" s="6">
        <v>2</v>
      </c>
      <c r="N81" s="8">
        <v>246438</v>
      </c>
      <c r="O81" s="6" t="s">
        <v>28</v>
      </c>
      <c r="P81" s="6" t="s">
        <v>152</v>
      </c>
      <c r="Q81" s="6" t="s">
        <v>50</v>
      </c>
      <c r="R81" s="6" t="s">
        <v>31</v>
      </c>
      <c r="S81" s="6" t="s">
        <v>28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50594</v>
      </c>
      <c r="F82" s="6" t="s">
        <v>222</v>
      </c>
      <c r="G82" s="6" t="s">
        <v>223</v>
      </c>
      <c r="H82" s="7">
        <v>44012</v>
      </c>
      <c r="I82" s="6">
        <v>53</v>
      </c>
      <c r="J82" s="6" t="s">
        <v>25</v>
      </c>
      <c r="K82" s="6" t="s">
        <v>107</v>
      </c>
      <c r="L82" s="6" t="s">
        <v>108</v>
      </c>
      <c r="M82" s="6">
        <v>12</v>
      </c>
      <c r="N82" s="8">
        <v>3582972</v>
      </c>
      <c r="O82" s="6" t="s">
        <v>28</v>
      </c>
      <c r="P82" s="6" t="s">
        <v>152</v>
      </c>
      <c r="Q82" s="6" t="s">
        <v>50</v>
      </c>
      <c r="R82" s="6" t="s">
        <v>31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50657</v>
      </c>
      <c r="F83" s="6" t="s">
        <v>129</v>
      </c>
      <c r="G83" s="6" t="s">
        <v>224</v>
      </c>
      <c r="H83" s="7">
        <v>44012</v>
      </c>
      <c r="I83" s="6">
        <v>53</v>
      </c>
      <c r="J83" s="6" t="s">
        <v>25</v>
      </c>
      <c r="K83" s="6" t="s">
        <v>43</v>
      </c>
      <c r="L83" s="6" t="s">
        <v>44</v>
      </c>
      <c r="M83" s="6">
        <v>60</v>
      </c>
      <c r="N83" s="8">
        <v>6725580</v>
      </c>
      <c r="O83" s="6" t="s">
        <v>28</v>
      </c>
      <c r="P83" s="6" t="s">
        <v>152</v>
      </c>
      <c r="Q83" s="6" t="s">
        <v>50</v>
      </c>
      <c r="R83" s="6" t="s">
        <v>31</v>
      </c>
      <c r="S83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2020_07_08454066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2020-08-04T20:00:57Z</dcterms:created>
  <dcterms:modified xsi:type="dcterms:W3CDTF">2020-08-04T20:00:58Z</dcterms:modified>
</cp:coreProperties>
</file>