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7 julio\Detalle Facturas\Facturas\"/>
    </mc:Choice>
  </mc:AlternateContent>
  <xr:revisionPtr revIDLastSave="0" documentId="8_{88F92F40-6283-466B-A605-A17DD47DAD15}" xr6:coauthVersionLast="41" xr6:coauthVersionMax="41" xr10:uidLastSave="{00000000-0000-0000-0000-000000000000}"/>
  <bookViews>
    <workbookView xWindow="-120" yWindow="-120" windowWidth="20730" windowHeight="11160" xr2:uid="{3A45C6ED-51CB-4843-9A9B-20FB9CD07201}"/>
  </bookViews>
  <sheets>
    <sheet name="2020_07_0869660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<sst xmlns="http://schemas.openxmlformats.org/spreadsheetml/2006/main" count="1718" uniqueCount="255">
  <si>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</si>
  <si>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</si>
  <si>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</si>
  <si>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</si>
  <si>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</si>
  <si>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</si>
  <si>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</si>
  <si>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</si>
  <si>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</si>
  <si>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</si>
  <si>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</si>
  <si>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</si>
  <si>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</si>
  <si>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</si>
  <si>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</si>
  <si>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</si>
  <si>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</si>
  <si>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</si>
  <si>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</si>
  <si>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2020_07_08696608</t>
  </si>
  <si>
    <t xml:space="preserve">ORELLANA DAZA VASCO RAMON                    </t>
  </si>
  <si>
    <t>B3</t>
  </si>
  <si>
    <t>08696608-5</t>
  </si>
  <si>
    <t xml:space="preserve">S0721 </t>
  </si>
  <si>
    <t xml:space="preserve">CILINDRO CONTACTO </t>
  </si>
  <si>
    <t>CV-A-0000-00154186</t>
  </si>
  <si>
    <t xml:space="preserve">CHILLAN FLOTACENTRO </t>
  </si>
  <si>
    <t>0076210958-1-0</t>
  </si>
  <si>
    <t xml:space="preserve">SOC. DE TRANSPORTES J H LTDA. </t>
  </si>
  <si>
    <t>Repuestos</t>
  </si>
  <si>
    <t>Otros meses</t>
  </si>
  <si>
    <t>Nota Crédito</t>
  </si>
  <si>
    <t>Venta Pendiente</t>
  </si>
  <si>
    <t xml:space="preserve">12R22.5 18PR 152/149L CR926W GOODR </t>
  </si>
  <si>
    <t>CV-A-0000-00154232</t>
  </si>
  <si>
    <t>0015168905-1-0</t>
  </si>
  <si>
    <t xml:space="preserve">LAGOS BELLO DEMETRIO ANTONIO </t>
  </si>
  <si>
    <t>Neumaticos</t>
  </si>
  <si>
    <t xml:space="preserve">500R12C 8PR 83/82P CR868 TRAZA </t>
  </si>
  <si>
    <t>CV-A-0000-00185154</t>
  </si>
  <si>
    <t>0076097743-8-0</t>
  </si>
  <si>
    <t xml:space="preserve">COM. DE EXCEDENTES INDUST. EMERITO LABRI </t>
  </si>
  <si>
    <t>Nombre</t>
  </si>
  <si>
    <t xml:space="preserve">VIDRIO FAROL DELANTERO IZQUIERDO </t>
  </si>
  <si>
    <t>CV-A-0000-00186307</t>
  </si>
  <si>
    <t>0007607243-4-0</t>
  </si>
  <si>
    <t xml:space="preserve">SENN CAMPOS CHRISTIAN ARTURO </t>
  </si>
  <si>
    <t>Cod Vendedor</t>
  </si>
  <si>
    <t xml:space="preserve">C1044 </t>
  </si>
  <si>
    <t>PULMON FRENO DOBLE MAXI 30/30 (8" DOBLE)</t>
  </si>
  <si>
    <t>CV-A-0000-00187236</t>
  </si>
  <si>
    <t>0011912507-3-0</t>
  </si>
  <si>
    <t xml:space="preserve">BELLO SEPULVEDA NOELIA ISABEL </t>
  </si>
  <si>
    <t>Rut</t>
  </si>
  <si>
    <t xml:space="preserve">W5169 </t>
  </si>
  <si>
    <t xml:space="preserve">DEPOSITO AGUA S/TAPA </t>
  </si>
  <si>
    <t>CV-A-0000-00190220</t>
  </si>
  <si>
    <t>0006305858-0-0</t>
  </si>
  <si>
    <t xml:space="preserve">JIMENEZ SALAZAR SERGIO </t>
  </si>
  <si>
    <t>Mes Pago</t>
  </si>
  <si>
    <t xml:space="preserve">V3865 </t>
  </si>
  <si>
    <t xml:space="preserve">FILTRO AIRE SECUN. MAHLE </t>
  </si>
  <si>
    <t>CV-A-0000-00197225</t>
  </si>
  <si>
    <t>0076071188-8-0</t>
  </si>
  <si>
    <t xml:space="preserve">SOC TRANSPORTES TRANS CAPI LTDA </t>
  </si>
  <si>
    <t xml:space="preserve">225/40R18 EAGLE F1 ASYMMETRIC 2 ROF </t>
  </si>
  <si>
    <t>FV-A-0000-01691192</t>
  </si>
  <si>
    <t>0076024196-2-0</t>
  </si>
  <si>
    <t xml:space="preserve">TRANSPORTES AGRICOLA FORESTAL GANADERA M </t>
  </si>
  <si>
    <t>Factura</t>
  </si>
  <si>
    <t xml:space="preserve">BT031 </t>
  </si>
  <si>
    <t xml:space="preserve">BAT. DARK BEAR 150 AMP (- +) 840 CCA </t>
  </si>
  <si>
    <t>CV-A-0000-00197274</t>
  </si>
  <si>
    <t>0014022909-1-0</t>
  </si>
  <si>
    <t xml:space="preserve">GONZALEZ MUNOZ ANDRES DE LA CRUZ </t>
  </si>
  <si>
    <t>COMISION REPUESTOS</t>
  </si>
  <si>
    <t>Tabla de Cumplimiento Repuestos</t>
  </si>
  <si>
    <t>HIGH PERFORMANCE20W50GT WP-5 CH-4 BL19LT</t>
  </si>
  <si>
    <t>CV-A-0000-00210755</t>
  </si>
  <si>
    <t>0005176561-3-0</t>
  </si>
  <si>
    <t xml:space="preserve">TRONCOSO CALDERON JUAN ENRIQUE </t>
  </si>
  <si>
    <t>Lubricantes</t>
  </si>
  <si>
    <t>VENTA TOTAL PERIODO ACTUAL</t>
  </si>
  <si>
    <t>Ventas</t>
  </si>
  <si>
    <t>% Comisión</t>
  </si>
  <si>
    <t xml:space="preserve">U0918 </t>
  </si>
  <si>
    <t xml:space="preserve">EMPAQ.ENFRIADOR ACEITE INTERIOR </t>
  </si>
  <si>
    <t>CV-A-0000-00211575</t>
  </si>
  <si>
    <t>0076830966-3-0</t>
  </si>
  <si>
    <t xml:space="preserve">TRANSPORTES BRAVO CRISOSTOMO E.I.R.L. </t>
  </si>
  <si>
    <t>VENTA NORMAL</t>
  </si>
  <si>
    <t>Desde</t>
  </si>
  <si>
    <t>Hasta</t>
  </si>
  <si>
    <t xml:space="preserve">FILTRO AIRE TECFIL </t>
  </si>
  <si>
    <t>CV-A-0000-00213150</t>
  </si>
  <si>
    <t>COMISION NORMAL (%)</t>
  </si>
  <si>
    <t>o mas</t>
  </si>
  <si>
    <t xml:space="preserve">V1019 </t>
  </si>
  <si>
    <t>COMISION NORMAL ($)</t>
  </si>
  <si>
    <t xml:space="preserve">FILTRO COMBUSTIBLE TECFIL </t>
  </si>
  <si>
    <t>CV-A-0000-00213151</t>
  </si>
  <si>
    <t xml:space="preserve">U1913 </t>
  </si>
  <si>
    <t xml:space="preserve">FILTRO DE AGUA TECFIL </t>
  </si>
  <si>
    <t>CV-A-0000-00213152</t>
  </si>
  <si>
    <t>TOTAL COMISION REPUESTOS</t>
  </si>
  <si>
    <t xml:space="preserve">U0155 </t>
  </si>
  <si>
    <t xml:space="preserve">FILTRO SEPARADOR TECFIL </t>
  </si>
  <si>
    <t>CV-A-0000-00213153</t>
  </si>
  <si>
    <t>VENTA POR DOCUMENTAR  A LA FECHA DE CORTE</t>
  </si>
  <si>
    <t xml:space="preserve">FILTRO LUBRICANTE TECFIL </t>
  </si>
  <si>
    <t>COMISION NEUMATICOS, LUBRICANTES, BATERIAS Y REMOLQUE</t>
  </si>
  <si>
    <t>Tabla de Cumplimiento Neumaticos, Lubricantes, Baterias y Remolques</t>
  </si>
  <si>
    <t xml:space="preserve">FILTRO AIRE SECUN. TECFIL </t>
  </si>
  <si>
    <t xml:space="preserve">V0573 </t>
  </si>
  <si>
    <t xml:space="preserve">S1076 </t>
  </si>
  <si>
    <t xml:space="preserve">V0578 </t>
  </si>
  <si>
    <t xml:space="preserve">FILTRO LUBRICANTE </t>
  </si>
  <si>
    <t xml:space="preserve">W2412 </t>
  </si>
  <si>
    <t xml:space="preserve">W0291 </t>
  </si>
  <si>
    <t>TOTAL COMISION NEU / LUB / BAT / REM</t>
  </si>
  <si>
    <t xml:space="preserve">FILTRO SEPARADOR C/DESPICHE TECFIL </t>
  </si>
  <si>
    <t xml:space="preserve">V0574 </t>
  </si>
  <si>
    <t>COMISION SERVICIOS</t>
  </si>
  <si>
    <t>Tabla de Cumplimiento Servicios</t>
  </si>
  <si>
    <t>Comisión</t>
  </si>
  <si>
    <t xml:space="preserve">U1923 </t>
  </si>
  <si>
    <t>CV-A-0000-00213154</t>
  </si>
  <si>
    <t>TOTAL VARIABLE</t>
  </si>
  <si>
    <t xml:space="preserve">FILTRO HIDRAULICO TECFIL </t>
  </si>
  <si>
    <t>TOTAL COMISION SERVICIOS</t>
  </si>
  <si>
    <t xml:space="preserve">A0139 </t>
  </si>
  <si>
    <t xml:space="preserve">U1689 </t>
  </si>
  <si>
    <t xml:space="preserve">A0140 </t>
  </si>
  <si>
    <t>CV-A-0000-00213155</t>
  </si>
  <si>
    <t xml:space="preserve">S0578 </t>
  </si>
  <si>
    <t xml:space="preserve">V3171 </t>
  </si>
  <si>
    <t xml:space="preserve">U0593 </t>
  </si>
  <si>
    <t xml:space="preserve">V3172 </t>
  </si>
  <si>
    <t xml:space="preserve">V4031 </t>
  </si>
  <si>
    <t xml:space="preserve">U0458 </t>
  </si>
  <si>
    <t xml:space="preserve">V4030 </t>
  </si>
  <si>
    <t xml:space="preserve">U1920 </t>
  </si>
  <si>
    <t xml:space="preserve">V4032 </t>
  </si>
  <si>
    <t xml:space="preserve">V3577 </t>
  </si>
  <si>
    <t xml:space="preserve">U1690 </t>
  </si>
  <si>
    <t xml:space="preserve">FILTRO AIRE SECUNDARIO TECFIL </t>
  </si>
  <si>
    <t xml:space="preserve">V1383 </t>
  </si>
  <si>
    <t xml:space="preserve">FILTRO AIRE PRIMARIO EXTER. TECFIL </t>
  </si>
  <si>
    <t>CV-A-0000-00213156</t>
  </si>
  <si>
    <t>CV-A-0000-00213157</t>
  </si>
  <si>
    <t xml:space="preserve">11R22.5 16PR 148/145M CR926DW GOODR </t>
  </si>
  <si>
    <t>CV-A-0000-00213158</t>
  </si>
  <si>
    <t xml:space="preserve">C1705 </t>
  </si>
  <si>
    <t xml:space="preserve">TAMBOR DE FRENO 7" 10 PERF. EURO </t>
  </si>
  <si>
    <t>CV-A-0000-00216760</t>
  </si>
  <si>
    <t>0077469220-7-0</t>
  </si>
  <si>
    <t xml:space="preserve">MARCO SALGADO Y CIA LTDA </t>
  </si>
  <si>
    <t>CV-A-0000-00216784</t>
  </si>
  <si>
    <t xml:space="preserve">V0133 </t>
  </si>
  <si>
    <t xml:space="preserve">EMPAQ.MOTOR JGO (S/EMP.CULATA) </t>
  </si>
  <si>
    <t>CV-A-0000-00216914</t>
  </si>
  <si>
    <t>0076097673-3-0</t>
  </si>
  <si>
    <t xml:space="preserve">TRANS HERNANDO TORRES BUSTOS Y OTRO LTDA </t>
  </si>
  <si>
    <t xml:space="preserve">V0517 </t>
  </si>
  <si>
    <t xml:space="preserve">ANILLO MOTOR STD JGO 1 CILIND. COFAP </t>
  </si>
  <si>
    <t xml:space="preserve">V3329 </t>
  </si>
  <si>
    <t xml:space="preserve">CAMISA CILIND. MOTOR 130.18MM KS </t>
  </si>
  <si>
    <t xml:space="preserve">V0792 </t>
  </si>
  <si>
    <t xml:space="preserve">METAL BIELA STD JGO KS </t>
  </si>
  <si>
    <t>CV-A-0000-00216915</t>
  </si>
  <si>
    <t xml:space="preserve">V0115 </t>
  </si>
  <si>
    <t xml:space="preserve">EMPAQ.CULATA (USA 6) DIAMETRO 140MM </t>
  </si>
  <si>
    <t>CV-A-0000-00216916</t>
  </si>
  <si>
    <t xml:space="preserve">295/80R22.5 16PR 150/147M CM993W GOODR </t>
  </si>
  <si>
    <t>CV-A-0000-00216965</t>
  </si>
  <si>
    <t xml:space="preserve">C1076 </t>
  </si>
  <si>
    <t xml:space="preserve">CHICHARRA DE FRENO UNIVERSAL 10E 3P </t>
  </si>
  <si>
    <t>CV-A-0000-00217252</t>
  </si>
  <si>
    <t xml:space="preserve">295/80R22.5 16PR 150/147M CR976A GOODR </t>
  </si>
  <si>
    <t>CV-A-0000-00217716</t>
  </si>
  <si>
    <t>0010598260-7-0</t>
  </si>
  <si>
    <t xml:space="preserve">RIQUELME VEJAR MANUEL FERNANDO </t>
  </si>
  <si>
    <t xml:space="preserve">MOP06 </t>
  </si>
  <si>
    <t xml:space="preserve">MONTAJE NEUM CAMION/BUS FIERRO - FLOTA </t>
  </si>
  <si>
    <t>Servicios</t>
  </si>
  <si>
    <t xml:space="preserve">ZAA05 </t>
  </si>
  <si>
    <t xml:space="preserve">ALINEACION FURGON/VAN/CAMION 3/4 -CAREN </t>
  </si>
  <si>
    <t xml:space="preserve">MOT21 </t>
  </si>
  <si>
    <t xml:space="preserve">BALANCEO CAMION/BUS - MOTO BALANCEADORA </t>
  </si>
  <si>
    <t xml:space="preserve">C1269 </t>
  </si>
  <si>
    <t xml:space="preserve">SOPORTE "G" BARANDA </t>
  </si>
  <si>
    <t>FV-A-0000-02034830</t>
  </si>
  <si>
    <t>0076105358-2-0</t>
  </si>
  <si>
    <t xml:space="preserve">INDUSTRIA METALMECANICA RODAMEG LTDA </t>
  </si>
  <si>
    <t>Venta Normal</t>
  </si>
  <si>
    <t>FV-A-0000-02034875</t>
  </si>
  <si>
    <t>FV-A-0000-02034890</t>
  </si>
  <si>
    <t>FV-A-0000-02034934</t>
  </si>
  <si>
    <t>FV-A-0000-02034959</t>
  </si>
  <si>
    <t>FV-A-0000-02034963</t>
  </si>
  <si>
    <t xml:space="preserve">C5003 </t>
  </si>
  <si>
    <t xml:space="preserve">PUNTA DE LANZA P/REMOLQUES ALEMANA </t>
  </si>
  <si>
    <t>FV-A-0000-02043355</t>
  </si>
  <si>
    <t xml:space="preserve">C1270 </t>
  </si>
  <si>
    <t xml:space="preserve">BISAGRA BARANDA </t>
  </si>
  <si>
    <t>FV-A-0000-02048661</t>
  </si>
  <si>
    <t>FV-A-0000-02054954</t>
  </si>
  <si>
    <t xml:space="preserve">C5077 </t>
  </si>
  <si>
    <t xml:space="preserve">PORTA NEUMATICO REPUESTO (EUROPEO) </t>
  </si>
  <si>
    <t>FV-A-0000-02054975</t>
  </si>
  <si>
    <t>RIMULA R4X 15W40 CI-4/E7/DH-1 BALDE 20LT</t>
  </si>
  <si>
    <t>FV-A-0000-02056029</t>
  </si>
  <si>
    <t>0076000258-5-0</t>
  </si>
  <si>
    <t xml:space="preserve">SOC.AGRI. Y COM.EL ALMENDRO LTDA. </t>
  </si>
  <si>
    <t xml:space="preserve">ADBLUE BY ADQUIM BIDON 20 LTS </t>
  </si>
  <si>
    <t>FV-A-0000-02058921</t>
  </si>
  <si>
    <t xml:space="preserve">11R22.5 16PR 146/143K RD860 ROYALBLACK </t>
  </si>
  <si>
    <t>FV-A-0000-02065884</t>
  </si>
  <si>
    <t>FV-A-0000-02066290</t>
  </si>
  <si>
    <t>FV-A-0000-02066434</t>
  </si>
  <si>
    <t xml:space="preserve">MOP04 </t>
  </si>
  <si>
    <t xml:space="preserve">MONTAJE NEUM CAMION/BUS FIERRO - NORMAL </t>
  </si>
  <si>
    <t>FV-A-0000-02068445</t>
  </si>
  <si>
    <t xml:space="preserve">295/80R22.5 18PR 152/149M AT27 AUSTO </t>
  </si>
  <si>
    <t>FV-A-0000-02071687</t>
  </si>
  <si>
    <t>FV-A-0000-02071698</t>
  </si>
  <si>
    <t xml:space="preserve">ZAA01 </t>
  </si>
  <si>
    <t xml:space="preserve">ALINEACION CAMION/BUS - NORMAL </t>
  </si>
  <si>
    <t>FV-A-0000-02072451</t>
  </si>
  <si>
    <t xml:space="preserve">ZBA04 </t>
  </si>
  <si>
    <t xml:space="preserve">BALANCEO CAMION/BUS FIERRO - NORMAL </t>
  </si>
  <si>
    <t>FV-A-0000-02093433</t>
  </si>
  <si>
    <t xml:space="preserve">235/75R15 8PR 110/107Q SL366 GOODR </t>
  </si>
  <si>
    <t>FV-A-0000-02125494</t>
  </si>
  <si>
    <t>0013381254-7-0</t>
  </si>
  <si>
    <t xml:space="preserve">RIVERA POBLETE LUIS ALFONSO </t>
  </si>
  <si>
    <t xml:space="preserve">ZAA06 </t>
  </si>
  <si>
    <t>ALINEACION FURGON/VAN/CAMION 3/4 - FLOTA</t>
  </si>
  <si>
    <t xml:space="preserve">ZBAL3 </t>
  </si>
  <si>
    <t>BALANCEO LIVIANOS (PLOMO NORMAL) - FLOTA</t>
  </si>
  <si>
    <t xml:space="preserve">ZM003 </t>
  </si>
  <si>
    <t xml:space="preserve">MONTAJE NEUMATICO LIVIANOS - FLOTA </t>
  </si>
  <si>
    <t xml:space="preserve">11R22.5 16PR 148/145M AT27S AUSTO </t>
  </si>
  <si>
    <t>FV-A-0000-02125623</t>
  </si>
  <si>
    <t xml:space="preserve">11R22.5 16PR 148/145J CB972W GOODR </t>
  </si>
  <si>
    <t>FV-A-0000-02142355</t>
  </si>
  <si>
    <t>LLANTA 8.25X22.5 10H TUB.LISO DISCO EURO</t>
  </si>
  <si>
    <t>FV-A-0000-02145685</t>
  </si>
  <si>
    <t>0076520416-K-0</t>
  </si>
  <si>
    <t xml:space="preserve">TRANSPORTES LUIS ALFONSO RIVERA POBLETE </t>
  </si>
  <si>
    <t xml:space="preserve">MOP21 </t>
  </si>
  <si>
    <t>MONTAJ NEUM FURGON/VAN/CAMION 3/4 -CAREN</t>
  </si>
  <si>
    <t>FV-A-0000-02149073</t>
  </si>
  <si>
    <t xml:space="preserve">315/80R22.5 18PR 154/151M AT27 AUSTO </t>
  </si>
  <si>
    <t>FV-A-0000-02159609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</si>
</sst>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7%20Julio/Detalle%20Facturas/1%20Macro%20Detalle%20Facturas%20Juli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7_07022128"/>
      <sheetName val="2020_07_07642559"/>
      <sheetName val="2020_07_08186073"/>
      <sheetName val="2020_07_08454066"/>
      <sheetName val="2020_07_08583868"/>
      <sheetName val="2020_07_08696608"/>
      <sheetName val="2020_07_09050054"/>
      <sheetName val="2020_07_09465502"/>
      <sheetName val="2020_07_09522003"/>
      <sheetName val="2020_07_09923652"/>
      <sheetName val="2020_07_09939941"/>
      <sheetName val="2020_07_10308569"/>
      <sheetName val="2020_07_10531678"/>
      <sheetName val="2020_07_11331606"/>
      <sheetName val="2020_07_11376107"/>
      <sheetName val="2020_07_11642869"/>
      <sheetName val="2020_07_12233748"/>
      <sheetName val="2020_07_12361758"/>
      <sheetName val="2020_07_12513252"/>
      <sheetName val="2020_07_12751886"/>
      <sheetName val="2020_07_13019613"/>
      <sheetName val="2020_07_13042860"/>
      <sheetName val="2020_07_13468487"/>
      <sheetName val="2020_07_13734802"/>
      <sheetName val="2020_07_13745305"/>
      <sheetName val="2020_07_14091721"/>
      <sheetName val="2020_07_14151321"/>
      <sheetName val="2020_07_14214693"/>
      <sheetName val="2020_07_14299120"/>
      <sheetName val="2020_07_14325933"/>
      <sheetName val="2020_07_14397938"/>
      <sheetName val="2020_07_14564262"/>
      <sheetName val="2020_07_14576869"/>
      <sheetName val="2020_07_15184119"/>
      <sheetName val="2020_07_15219446"/>
      <sheetName val="2020_07_15297806"/>
      <sheetName val="2020_07_15697716"/>
      <sheetName val="2020_07_15844468"/>
      <sheetName val="2020_07_16541254"/>
      <sheetName val="2020_07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F8AA8-505D-4F46-B6C3-6A4EF5E9B78B}">
  <sheetPr codeName="Hoja7">
    <tabColor rgb="FF00B050"/>
  </sheetPr>
  <dimension ref="A1:Z115"/>
  <sheetViews>
    <sheetView tabSelected="1" workbookViewId="0">
      <selection activeCell="X7" sqref="X7"/>
    </sheetView>
  </sheetViews>
  <sheetFormatPr baseColWidth="10" defaultRowHeight="15" x14ac:dyDescent="0.25"/>
  <cols>
    <col min="1" max="1" width="14.42578125" bestFit="1" customWidth="1"/>
    <col min="2" max="2" width="27.4257812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4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16.42578125" bestFit="1" customWidth="1"/>
    <col min="11" max="11" width="12.140625" bestFit="1" customWidth="1"/>
    <col min="12" max="12" width="33.28515625" bestFit="1" customWidth="1"/>
    <col min="13" max="13" width="6.85546875" bestFit="1" customWidth="1"/>
    <col min="14" max="14" width="7.4257812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41" customWidth="1"/>
    <col min="22" max="22" width="25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 t="s">
        <v>21</v>
      </c>
      <c r="D2" s="6" t="s">
        <v>22</v>
      </c>
      <c r="E2" s="6" t="s">
        <v>23</v>
      </c>
      <c r="F2" s="6" t="s">
        <v>24</v>
      </c>
      <c r="G2" s="6" t="s">
        <v>25</v>
      </c>
      <c r="H2" s="7">
        <v>43210</v>
      </c>
      <c r="I2" s="6">
        <v>17</v>
      </c>
      <c r="J2" s="6" t="s">
        <v>26</v>
      </c>
      <c r="K2" s="6" t="s">
        <v>27</v>
      </c>
      <c r="L2" s="6" t="s">
        <v>28</v>
      </c>
      <c r="M2" s="6">
        <v>-1</v>
      </c>
      <c r="N2" s="8">
        <v>-50173</v>
      </c>
      <c r="O2" s="6" t="s">
        <v>29</v>
      </c>
      <c r="P2" s="6" t="s">
        <v>30</v>
      </c>
      <c r="Q2" s="6" t="s">
        <v>31</v>
      </c>
      <c r="R2" s="6" t="s">
        <v>32</v>
      </c>
      <c r="S2" s="6" t="s">
        <v>29</v>
      </c>
    </row>
    <row r="3" spans="1:26" x14ac:dyDescent="0.25">
      <c r="A3" s="5" t="s">
        <v>19</v>
      </c>
      <c r="B3" s="6" t="s">
        <v>20</v>
      </c>
      <c r="C3" s="6" t="s">
        <v>21</v>
      </c>
      <c r="D3" s="6" t="s">
        <v>22</v>
      </c>
      <c r="E3" s="6">
        <v>40662</v>
      </c>
      <c r="F3" s="6" t="s">
        <v>33</v>
      </c>
      <c r="G3" s="6" t="s">
        <v>34</v>
      </c>
      <c r="H3" s="7">
        <v>43235</v>
      </c>
      <c r="I3" s="6">
        <v>17</v>
      </c>
      <c r="J3" s="6" t="s">
        <v>26</v>
      </c>
      <c r="K3" s="6" t="s">
        <v>35</v>
      </c>
      <c r="L3" s="6" t="s">
        <v>36</v>
      </c>
      <c r="M3" s="6">
        <v>-1</v>
      </c>
      <c r="N3" s="8">
        <v>-129899</v>
      </c>
      <c r="O3" s="6" t="s">
        <v>37</v>
      </c>
      <c r="P3" s="6" t="s">
        <v>30</v>
      </c>
      <c r="Q3" s="6" t="s">
        <v>31</v>
      </c>
      <c r="R3" s="6" t="s">
        <v>32</v>
      </c>
      <c r="S3" s="6" t="s">
        <v>37</v>
      </c>
    </row>
    <row r="4" spans="1:26" x14ac:dyDescent="0.25">
      <c r="A4" s="5" t="s">
        <v>19</v>
      </c>
      <c r="B4" s="6" t="s">
        <v>20</v>
      </c>
      <c r="C4" s="6" t="s">
        <v>21</v>
      </c>
      <c r="D4" s="6" t="s">
        <v>22</v>
      </c>
      <c r="E4" s="6">
        <v>47328</v>
      </c>
      <c r="F4" s="6" t="s">
        <v>38</v>
      </c>
      <c r="G4" s="6" t="s">
        <v>39</v>
      </c>
      <c r="H4" s="7">
        <v>43286</v>
      </c>
      <c r="I4" s="6">
        <v>17</v>
      </c>
      <c r="J4" s="6" t="s">
        <v>26</v>
      </c>
      <c r="K4" s="6" t="s">
        <v>40</v>
      </c>
      <c r="L4" s="6" t="s">
        <v>41</v>
      </c>
      <c r="M4" s="6">
        <v>-1</v>
      </c>
      <c r="N4" s="8">
        <v>-21176</v>
      </c>
      <c r="O4" s="6" t="s">
        <v>37</v>
      </c>
      <c r="P4" s="6" t="s">
        <v>30</v>
      </c>
      <c r="Q4" s="6" t="s">
        <v>31</v>
      </c>
      <c r="R4" s="6" t="s">
        <v>32</v>
      </c>
      <c r="S4" s="6" t="s">
        <v>37</v>
      </c>
      <c r="U4" s="9" t="s">
        <v>42</v>
      </c>
      <c r="V4" s="9" t="str">
        <f>+$B$2</f>
        <v xml:space="preserve">ORELLANA DAZA VASCO RAMON                    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 t="s">
        <v>21</v>
      </c>
      <c r="D5" s="6" t="s">
        <v>22</v>
      </c>
      <c r="E5" s="6">
        <v>87104</v>
      </c>
      <c r="F5" s="6" t="s">
        <v>43</v>
      </c>
      <c r="G5" s="6" t="s">
        <v>44</v>
      </c>
      <c r="H5" s="7">
        <v>43319</v>
      </c>
      <c r="I5" s="6">
        <v>17</v>
      </c>
      <c r="J5" s="6" t="s">
        <v>26</v>
      </c>
      <c r="K5" s="6" t="s">
        <v>45</v>
      </c>
      <c r="L5" s="6" t="s">
        <v>46</v>
      </c>
      <c r="M5" s="6">
        <v>-1</v>
      </c>
      <c r="N5" s="8">
        <v>-24282</v>
      </c>
      <c r="O5" s="6" t="s">
        <v>29</v>
      </c>
      <c r="P5" s="6" t="s">
        <v>30</v>
      </c>
      <c r="Q5" s="6" t="s">
        <v>31</v>
      </c>
      <c r="R5" s="6" t="s">
        <v>32</v>
      </c>
      <c r="S5" s="6" t="s">
        <v>29</v>
      </c>
      <c r="U5" s="9" t="s">
        <v>47</v>
      </c>
      <c r="V5" s="9" t="str">
        <f>+$C$2</f>
        <v>B3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 t="s">
        <v>21</v>
      </c>
      <c r="D6" s="6" t="s">
        <v>22</v>
      </c>
      <c r="E6" s="6" t="s">
        <v>48</v>
      </c>
      <c r="F6" s="6" t="s">
        <v>49</v>
      </c>
      <c r="G6" s="6" t="s">
        <v>50</v>
      </c>
      <c r="H6" s="7">
        <v>43384</v>
      </c>
      <c r="I6" s="6">
        <v>17</v>
      </c>
      <c r="J6" s="6" t="s">
        <v>26</v>
      </c>
      <c r="K6" s="6" t="s">
        <v>51</v>
      </c>
      <c r="L6" s="6" t="s">
        <v>52</v>
      </c>
      <c r="M6" s="6">
        <v>-1</v>
      </c>
      <c r="N6" s="8">
        <v>-15050</v>
      </c>
      <c r="O6" s="6" t="s">
        <v>29</v>
      </c>
      <c r="P6" s="6" t="s">
        <v>30</v>
      </c>
      <c r="Q6" s="6" t="s">
        <v>31</v>
      </c>
      <c r="R6" s="6" t="s">
        <v>32</v>
      </c>
      <c r="S6" s="6" t="s">
        <v>37</v>
      </c>
      <c r="U6" s="9" t="s">
        <v>53</v>
      </c>
      <c r="V6" s="11" t="str">
        <f>+$D$2</f>
        <v>08696608-5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 t="s">
        <v>21</v>
      </c>
      <c r="D7" s="6" t="s">
        <v>22</v>
      </c>
      <c r="E7" s="6" t="s">
        <v>54</v>
      </c>
      <c r="F7" s="6" t="s">
        <v>55</v>
      </c>
      <c r="G7" s="6" t="s">
        <v>56</v>
      </c>
      <c r="H7" s="7">
        <v>43503</v>
      </c>
      <c r="I7" s="6">
        <v>17</v>
      </c>
      <c r="J7" s="6" t="s">
        <v>26</v>
      </c>
      <c r="K7" s="6" t="s">
        <v>57</v>
      </c>
      <c r="L7" s="6" t="s">
        <v>58</v>
      </c>
      <c r="M7" s="6">
        <v>-1</v>
      </c>
      <c r="N7" s="8">
        <v>-64293</v>
      </c>
      <c r="O7" s="6" t="s">
        <v>29</v>
      </c>
      <c r="P7" s="6" t="s">
        <v>30</v>
      </c>
      <c r="Q7" s="6" t="s">
        <v>31</v>
      </c>
      <c r="R7" s="6" t="s">
        <v>32</v>
      </c>
      <c r="S7" s="6" t="s">
        <v>29</v>
      </c>
      <c r="U7" s="9" t="s">
        <v>59</v>
      </c>
      <c r="V7" s="12">
        <v>44013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 t="s">
        <v>21</v>
      </c>
      <c r="D8" s="6" t="s">
        <v>22</v>
      </c>
      <c r="E8" s="6" t="s">
        <v>60</v>
      </c>
      <c r="F8" s="6" t="s">
        <v>61</v>
      </c>
      <c r="G8" s="6" t="s">
        <v>62</v>
      </c>
      <c r="H8" s="7">
        <v>43592</v>
      </c>
      <c r="I8" s="6">
        <v>17</v>
      </c>
      <c r="J8" s="6" t="s">
        <v>26</v>
      </c>
      <c r="K8" s="6" t="s">
        <v>63</v>
      </c>
      <c r="L8" s="6" t="s">
        <v>64</v>
      </c>
      <c r="M8" s="6">
        <v>-1</v>
      </c>
      <c r="N8" s="8">
        <v>-48605</v>
      </c>
      <c r="O8" s="6" t="s">
        <v>29</v>
      </c>
      <c r="P8" s="6" t="s">
        <v>30</v>
      </c>
      <c r="Q8" s="6" t="s">
        <v>31</v>
      </c>
      <c r="R8" s="6" t="s">
        <v>32</v>
      </c>
      <c r="S8" s="6" t="s">
        <v>29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 t="s">
        <v>21</v>
      </c>
      <c r="D9" s="6" t="s">
        <v>22</v>
      </c>
      <c r="E9" s="6">
        <v>50891</v>
      </c>
      <c r="F9" s="6" t="s">
        <v>65</v>
      </c>
      <c r="G9" s="6" t="s">
        <v>66</v>
      </c>
      <c r="H9" s="7">
        <v>43409</v>
      </c>
      <c r="I9" s="6">
        <v>17</v>
      </c>
      <c r="J9" s="6" t="s">
        <v>26</v>
      </c>
      <c r="K9" s="6" t="s">
        <v>67</v>
      </c>
      <c r="L9" s="6" t="s">
        <v>68</v>
      </c>
      <c r="M9" s="6">
        <v>1</v>
      </c>
      <c r="N9" s="8">
        <v>121855</v>
      </c>
      <c r="O9" s="6" t="s">
        <v>37</v>
      </c>
      <c r="P9" s="6" t="s">
        <v>30</v>
      </c>
      <c r="Q9" s="6" t="s">
        <v>69</v>
      </c>
      <c r="R9" s="6" t="s">
        <v>32</v>
      </c>
      <c r="S9" s="6" t="s">
        <v>37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 t="s">
        <v>21</v>
      </c>
      <c r="D10" s="6" t="s">
        <v>22</v>
      </c>
      <c r="E10" s="6" t="s">
        <v>70</v>
      </c>
      <c r="F10" s="6" t="s">
        <v>71</v>
      </c>
      <c r="G10" s="6" t="s">
        <v>72</v>
      </c>
      <c r="H10" s="7">
        <v>43622</v>
      </c>
      <c r="I10" s="6">
        <v>17</v>
      </c>
      <c r="J10" s="6" t="s">
        <v>26</v>
      </c>
      <c r="K10" s="6" t="s">
        <v>73</v>
      </c>
      <c r="L10" s="6" t="s">
        <v>74</v>
      </c>
      <c r="M10" s="6">
        <v>-1</v>
      </c>
      <c r="N10" s="8">
        <v>-68824</v>
      </c>
      <c r="O10" s="6" t="s">
        <v>29</v>
      </c>
      <c r="P10" s="6" t="s">
        <v>30</v>
      </c>
      <c r="Q10" s="6" t="s">
        <v>31</v>
      </c>
      <c r="R10" s="6" t="s">
        <v>32</v>
      </c>
      <c r="S10" s="6" t="s">
        <v>37</v>
      </c>
      <c r="U10" s="15" t="s">
        <v>75</v>
      </c>
      <c r="V10" s="16"/>
      <c r="W10" s="6"/>
      <c r="X10" s="17" t="s">
        <v>76</v>
      </c>
      <c r="Y10" s="18"/>
      <c r="Z10" s="19"/>
    </row>
    <row r="11" spans="1:26" x14ac:dyDescent="0.25">
      <c r="A11" s="5" t="s">
        <v>19</v>
      </c>
      <c r="B11" s="6" t="s">
        <v>20</v>
      </c>
      <c r="C11" s="6" t="s">
        <v>21</v>
      </c>
      <c r="D11" s="6" t="s">
        <v>22</v>
      </c>
      <c r="E11" s="6">
        <v>75</v>
      </c>
      <c r="F11" s="6" t="s">
        <v>77</v>
      </c>
      <c r="G11" s="6" t="s">
        <v>78</v>
      </c>
      <c r="H11" s="7">
        <v>43712</v>
      </c>
      <c r="I11" s="6">
        <v>17</v>
      </c>
      <c r="J11" s="6" t="s">
        <v>26</v>
      </c>
      <c r="K11" s="6" t="s">
        <v>79</v>
      </c>
      <c r="L11" s="6" t="s">
        <v>80</v>
      </c>
      <c r="M11" s="6">
        <v>-2</v>
      </c>
      <c r="N11" s="8">
        <v>-52942</v>
      </c>
      <c r="O11" s="6" t="s">
        <v>81</v>
      </c>
      <c r="P11" s="6" t="s">
        <v>30</v>
      </c>
      <c r="Q11" s="6" t="s">
        <v>31</v>
      </c>
      <c r="R11" s="6" t="s">
        <v>32</v>
      </c>
      <c r="S11" s="6" t="s">
        <v>37</v>
      </c>
      <c r="U11" s="20" t="s">
        <v>82</v>
      </c>
      <c r="V11" s="21">
        <f>IF(SUMIFS(N2:N20000,S2:S20000,"Repuestos",P2:P20000,"Actual")&lt;0,0,SUMIFS(N2:N20000,S2:S20000,"Repuestos",P2:P20000,"Actual"))</f>
        <v>0</v>
      </c>
      <c r="W11" s="22"/>
      <c r="X11" s="17" t="s">
        <v>83</v>
      </c>
      <c r="Y11" s="19"/>
      <c r="Z11" s="23" t="s">
        <v>84</v>
      </c>
    </row>
    <row r="12" spans="1:26" x14ac:dyDescent="0.25">
      <c r="A12" s="5" t="s">
        <v>19</v>
      </c>
      <c r="B12" s="6" t="s">
        <v>20</v>
      </c>
      <c r="C12" s="6" t="s">
        <v>21</v>
      </c>
      <c r="D12" s="6" t="s">
        <v>22</v>
      </c>
      <c r="E12" s="6" t="s">
        <v>85</v>
      </c>
      <c r="F12" s="6" t="s">
        <v>86</v>
      </c>
      <c r="G12" s="6" t="s">
        <v>87</v>
      </c>
      <c r="H12" s="7">
        <v>43739</v>
      </c>
      <c r="I12" s="6">
        <v>17</v>
      </c>
      <c r="J12" s="6" t="s">
        <v>26</v>
      </c>
      <c r="K12" s="6" t="s">
        <v>88</v>
      </c>
      <c r="L12" s="6" t="s">
        <v>89</v>
      </c>
      <c r="M12" s="6">
        <v>-1</v>
      </c>
      <c r="N12" s="8">
        <v>-3681</v>
      </c>
      <c r="O12" s="6" t="s">
        <v>29</v>
      </c>
      <c r="P12" s="6" t="s">
        <v>30</v>
      </c>
      <c r="Q12" s="6" t="s">
        <v>31</v>
      </c>
      <c r="R12" s="6" t="s">
        <v>32</v>
      </c>
      <c r="S12" s="6" t="s">
        <v>29</v>
      </c>
      <c r="U12" s="20" t="s">
        <v>90</v>
      </c>
      <c r="V12" s="21">
        <f>IF(SUMIFS(N2:N20000,S2:S20000,"Repuestos",R2:R20000,"Venta Normal")&lt;0,0,SUMIFS(N2:N20000,S2:S20000,"Repuestos",R2:R20000,"Venta Normal"))</f>
        <v>0</v>
      </c>
      <c r="W12" s="22"/>
      <c r="X12" s="24" t="s">
        <v>91</v>
      </c>
      <c r="Y12" s="24" t="s">
        <v>92</v>
      </c>
      <c r="Z12" s="23"/>
    </row>
    <row r="13" spans="1:26" x14ac:dyDescent="0.25">
      <c r="A13" s="5" t="s">
        <v>19</v>
      </c>
      <c r="B13" s="6" t="s">
        <v>20</v>
      </c>
      <c r="C13" s="6" t="s">
        <v>21</v>
      </c>
      <c r="D13" s="6" t="s">
        <v>22</v>
      </c>
      <c r="E13" s="6">
        <v>27015</v>
      </c>
      <c r="F13" s="6" t="s">
        <v>93</v>
      </c>
      <c r="G13" s="6" t="s">
        <v>94</v>
      </c>
      <c r="H13" s="7">
        <v>43781</v>
      </c>
      <c r="I13" s="6">
        <v>17</v>
      </c>
      <c r="J13" s="6" t="s">
        <v>26</v>
      </c>
      <c r="K13" s="6" t="s">
        <v>88</v>
      </c>
      <c r="L13" s="6" t="s">
        <v>89</v>
      </c>
      <c r="M13" s="6">
        <v>-1</v>
      </c>
      <c r="N13" s="8">
        <v>-18487</v>
      </c>
      <c r="O13" s="6" t="s">
        <v>29</v>
      </c>
      <c r="P13" s="6" t="s">
        <v>30</v>
      </c>
      <c r="Q13" s="6" t="s">
        <v>31</v>
      </c>
      <c r="R13" s="6" t="s">
        <v>32</v>
      </c>
      <c r="S13" s="6" t="s">
        <v>29</v>
      </c>
      <c r="U13" s="20" t="s">
        <v>95</v>
      </c>
      <c r="V13" s="25">
        <f>+IF(V11&lt;=Y18,Z18,IF(V11&lt;=Y17,Z17,IF(V11&lt;=Y16,Z16,IF(V11&lt;=Y15,Z15,IF(V11&lt;=Y14,Z14,IF(V11&gt;=X13,Z13))))))</f>
        <v>1.7500000000000002E-2</v>
      </c>
      <c r="W13" s="22"/>
      <c r="X13" s="26">
        <v>25000000</v>
      </c>
      <c r="Y13" s="27" t="s">
        <v>96</v>
      </c>
      <c r="Z13" s="28">
        <v>0.03</v>
      </c>
    </row>
    <row r="14" spans="1:26" x14ac:dyDescent="0.25">
      <c r="A14" s="5" t="s">
        <v>19</v>
      </c>
      <c r="B14" s="6" t="s">
        <v>20</v>
      </c>
      <c r="C14" s="6" t="s">
        <v>21</v>
      </c>
      <c r="D14" s="6" t="s">
        <v>22</v>
      </c>
      <c r="E14" s="6" t="s">
        <v>97</v>
      </c>
      <c r="F14" s="6" t="s">
        <v>93</v>
      </c>
      <c r="G14" s="6" t="s">
        <v>94</v>
      </c>
      <c r="H14" s="7">
        <v>43781</v>
      </c>
      <c r="I14" s="6">
        <v>17</v>
      </c>
      <c r="J14" s="6" t="s">
        <v>26</v>
      </c>
      <c r="K14" s="6" t="s">
        <v>88</v>
      </c>
      <c r="L14" s="6" t="s">
        <v>89</v>
      </c>
      <c r="M14" s="6">
        <v>-1</v>
      </c>
      <c r="N14" s="8">
        <v>-28992</v>
      </c>
      <c r="O14" s="6" t="s">
        <v>29</v>
      </c>
      <c r="P14" s="6" t="s">
        <v>30</v>
      </c>
      <c r="Q14" s="6" t="s">
        <v>31</v>
      </c>
      <c r="R14" s="6" t="s">
        <v>32</v>
      </c>
      <c r="S14" s="6" t="s">
        <v>29</v>
      </c>
      <c r="U14" s="20" t="s">
        <v>98</v>
      </c>
      <c r="V14" s="21">
        <f>+V12*V13</f>
        <v>0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 t="s">
        <v>21</v>
      </c>
      <c r="D15" s="6" t="s">
        <v>22</v>
      </c>
      <c r="E15" s="6">
        <v>27152</v>
      </c>
      <c r="F15" s="6" t="s">
        <v>99</v>
      </c>
      <c r="G15" s="6" t="s">
        <v>100</v>
      </c>
      <c r="H15" s="7">
        <v>43781</v>
      </c>
      <c r="I15" s="6">
        <v>17</v>
      </c>
      <c r="J15" s="6" t="s">
        <v>26</v>
      </c>
      <c r="K15" s="6" t="s">
        <v>88</v>
      </c>
      <c r="L15" s="6" t="s">
        <v>89</v>
      </c>
      <c r="M15" s="6">
        <v>-1</v>
      </c>
      <c r="N15" s="8">
        <v>-6555</v>
      </c>
      <c r="O15" s="6" t="s">
        <v>29</v>
      </c>
      <c r="P15" s="6" t="s">
        <v>30</v>
      </c>
      <c r="Q15" s="6" t="s">
        <v>31</v>
      </c>
      <c r="R15" s="6" t="s">
        <v>32</v>
      </c>
      <c r="S15" s="6" t="s">
        <v>29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 t="s">
        <v>21</v>
      </c>
      <c r="D16" s="6" t="s">
        <v>22</v>
      </c>
      <c r="E16" s="6" t="s">
        <v>101</v>
      </c>
      <c r="F16" s="6" t="s">
        <v>102</v>
      </c>
      <c r="G16" s="6" t="s">
        <v>103</v>
      </c>
      <c r="H16" s="7">
        <v>43781</v>
      </c>
      <c r="I16" s="6">
        <v>17</v>
      </c>
      <c r="J16" s="6" t="s">
        <v>26</v>
      </c>
      <c r="K16" s="6" t="s">
        <v>88</v>
      </c>
      <c r="L16" s="6" t="s">
        <v>89</v>
      </c>
      <c r="M16" s="6">
        <v>-1</v>
      </c>
      <c r="N16" s="8">
        <v>-5882</v>
      </c>
      <c r="O16" s="6" t="s">
        <v>29</v>
      </c>
      <c r="P16" s="6" t="s">
        <v>30</v>
      </c>
      <c r="Q16" s="6" t="s">
        <v>31</v>
      </c>
      <c r="R16" s="6" t="s">
        <v>32</v>
      </c>
      <c r="S16" s="6" t="s">
        <v>29</v>
      </c>
      <c r="U16" s="35" t="s">
        <v>104</v>
      </c>
      <c r="V16" s="36">
        <f>+V14</f>
        <v>0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 t="s">
        <v>21</v>
      </c>
      <c r="D17" s="6" t="s">
        <v>22</v>
      </c>
      <c r="E17" s="6" t="s">
        <v>105</v>
      </c>
      <c r="F17" s="6" t="s">
        <v>106</v>
      </c>
      <c r="G17" s="6" t="s">
        <v>107</v>
      </c>
      <c r="H17" s="7">
        <v>43781</v>
      </c>
      <c r="I17" s="6">
        <v>17</v>
      </c>
      <c r="J17" s="6" t="s">
        <v>26</v>
      </c>
      <c r="K17" s="6" t="s">
        <v>88</v>
      </c>
      <c r="L17" s="6" t="s">
        <v>89</v>
      </c>
      <c r="M17" s="6">
        <v>-1</v>
      </c>
      <c r="N17" s="8">
        <v>-7387</v>
      </c>
      <c r="O17" s="6" t="s">
        <v>29</v>
      </c>
      <c r="P17" s="6" t="s">
        <v>30</v>
      </c>
      <c r="Q17" s="6" t="s">
        <v>31</v>
      </c>
      <c r="R17" s="6" t="s">
        <v>32</v>
      </c>
      <c r="S17" s="6" t="s">
        <v>29</v>
      </c>
      <c r="U17" s="20" t="s">
        <v>108</v>
      </c>
      <c r="V17" s="21">
        <f>IF(SUMIFS(N2:N20000,S2:S20000,"Repuestos",R2:R20000,"Venta Pendiente")&lt;0,0,SUMIFS(N2:N20000,S2:S20000,"Repuestos",R2:R20000,"Venta Pendiente"))</f>
        <v>0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 t="s">
        <v>21</v>
      </c>
      <c r="D18" s="6" t="s">
        <v>22</v>
      </c>
      <c r="E18" s="6">
        <v>27369</v>
      </c>
      <c r="F18" s="6" t="s">
        <v>109</v>
      </c>
      <c r="G18" s="6" t="s">
        <v>107</v>
      </c>
      <c r="H18" s="7">
        <v>43781</v>
      </c>
      <c r="I18" s="6">
        <v>17</v>
      </c>
      <c r="J18" s="6" t="s">
        <v>26</v>
      </c>
      <c r="K18" s="6" t="s">
        <v>88</v>
      </c>
      <c r="L18" s="6" t="s">
        <v>89</v>
      </c>
      <c r="M18" s="6">
        <v>-1</v>
      </c>
      <c r="N18" s="8">
        <v>-3269</v>
      </c>
      <c r="O18" s="6" t="s">
        <v>29</v>
      </c>
      <c r="P18" s="6" t="s">
        <v>30</v>
      </c>
      <c r="Q18" s="6" t="s">
        <v>31</v>
      </c>
      <c r="R18" s="6" t="s">
        <v>32</v>
      </c>
      <c r="S18" s="6" t="s">
        <v>29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 t="s">
        <v>21</v>
      </c>
      <c r="D19" s="6" t="s">
        <v>22</v>
      </c>
      <c r="E19" s="6">
        <v>27134</v>
      </c>
      <c r="F19" s="6" t="s">
        <v>106</v>
      </c>
      <c r="G19" s="6" t="s">
        <v>107</v>
      </c>
      <c r="H19" s="7">
        <v>43781</v>
      </c>
      <c r="I19" s="6">
        <v>17</v>
      </c>
      <c r="J19" s="6" t="s">
        <v>26</v>
      </c>
      <c r="K19" s="6" t="s">
        <v>88</v>
      </c>
      <c r="L19" s="6" t="s">
        <v>89</v>
      </c>
      <c r="M19" s="6">
        <v>-1</v>
      </c>
      <c r="N19" s="8">
        <v>-5882</v>
      </c>
      <c r="O19" s="6" t="s">
        <v>29</v>
      </c>
      <c r="P19" s="6" t="s">
        <v>30</v>
      </c>
      <c r="Q19" s="6" t="s">
        <v>31</v>
      </c>
      <c r="R19" s="6" t="s">
        <v>32</v>
      </c>
      <c r="S19" s="6" t="s">
        <v>29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 t="s">
        <v>21</v>
      </c>
      <c r="D20" s="6" t="s">
        <v>22</v>
      </c>
      <c r="E20" s="6">
        <v>27217</v>
      </c>
      <c r="F20" s="6" t="s">
        <v>99</v>
      </c>
      <c r="G20" s="6" t="s">
        <v>107</v>
      </c>
      <c r="H20" s="7">
        <v>43781</v>
      </c>
      <c r="I20" s="6">
        <v>17</v>
      </c>
      <c r="J20" s="6" t="s">
        <v>26</v>
      </c>
      <c r="K20" s="6" t="s">
        <v>88</v>
      </c>
      <c r="L20" s="6" t="s">
        <v>89</v>
      </c>
      <c r="M20" s="6">
        <v>-1</v>
      </c>
      <c r="N20" s="8">
        <v>-3353</v>
      </c>
      <c r="O20" s="6" t="s">
        <v>29</v>
      </c>
      <c r="P20" s="6" t="s">
        <v>30</v>
      </c>
      <c r="Q20" s="6" t="s">
        <v>31</v>
      </c>
      <c r="R20" s="6" t="s">
        <v>32</v>
      </c>
      <c r="S20" s="6" t="s">
        <v>29</v>
      </c>
      <c r="U20" s="15" t="s">
        <v>110</v>
      </c>
      <c r="V20" s="16"/>
      <c r="W20" s="6"/>
      <c r="X20" s="17" t="s">
        <v>111</v>
      </c>
      <c r="Y20" s="18"/>
      <c r="Z20" s="19"/>
    </row>
    <row r="21" spans="1:26" x14ac:dyDescent="0.25">
      <c r="A21" s="5" t="s">
        <v>19</v>
      </c>
      <c r="B21" s="6" t="s">
        <v>20</v>
      </c>
      <c r="C21" s="6" t="s">
        <v>21</v>
      </c>
      <c r="D21" s="6" t="s">
        <v>22</v>
      </c>
      <c r="E21" s="6">
        <v>27135</v>
      </c>
      <c r="F21" s="6" t="s">
        <v>112</v>
      </c>
      <c r="G21" s="6" t="s">
        <v>107</v>
      </c>
      <c r="H21" s="7">
        <v>43781</v>
      </c>
      <c r="I21" s="6">
        <v>17</v>
      </c>
      <c r="J21" s="6" t="s">
        <v>26</v>
      </c>
      <c r="K21" s="6" t="s">
        <v>88</v>
      </c>
      <c r="L21" s="6" t="s">
        <v>89</v>
      </c>
      <c r="M21" s="6">
        <v>-1</v>
      </c>
      <c r="N21" s="8">
        <v>-3950</v>
      </c>
      <c r="O21" s="6" t="s">
        <v>29</v>
      </c>
      <c r="P21" s="6" t="s">
        <v>30</v>
      </c>
      <c r="Q21" s="6" t="s">
        <v>31</v>
      </c>
      <c r="R21" s="6" t="s">
        <v>32</v>
      </c>
      <c r="S21" s="6" t="s">
        <v>29</v>
      </c>
      <c r="U21" s="20" t="s">
        <v>82</v>
      </c>
      <c r="V21" s="21">
        <f>IF(SUMIFS(N2:N20000,S2:S20000,"Neumaticos",P2:P20000,"Actual")&lt;0,0,SUMIFS(N2:N20000,S2:S20000,"Neumaticos",P2:P20000,"Actual"))</f>
        <v>0</v>
      </c>
      <c r="W21" s="22"/>
      <c r="X21" s="44" t="s">
        <v>83</v>
      </c>
      <c r="Y21" s="45"/>
      <c r="Z21" s="23" t="s">
        <v>84</v>
      </c>
    </row>
    <row r="22" spans="1:26" x14ac:dyDescent="0.25">
      <c r="A22" s="5" t="s">
        <v>19</v>
      </c>
      <c r="B22" s="6" t="s">
        <v>20</v>
      </c>
      <c r="C22" s="6" t="s">
        <v>21</v>
      </c>
      <c r="D22" s="6" t="s">
        <v>22</v>
      </c>
      <c r="E22" s="6" t="s">
        <v>113</v>
      </c>
      <c r="F22" s="6" t="s">
        <v>109</v>
      </c>
      <c r="G22" s="6" t="s">
        <v>107</v>
      </c>
      <c r="H22" s="7">
        <v>43781</v>
      </c>
      <c r="I22" s="6">
        <v>17</v>
      </c>
      <c r="J22" s="6" t="s">
        <v>26</v>
      </c>
      <c r="K22" s="6" t="s">
        <v>88</v>
      </c>
      <c r="L22" s="6" t="s">
        <v>89</v>
      </c>
      <c r="M22" s="6">
        <v>-2</v>
      </c>
      <c r="N22" s="8">
        <v>-8890</v>
      </c>
      <c r="O22" s="6" t="s">
        <v>29</v>
      </c>
      <c r="P22" s="6" t="s">
        <v>30</v>
      </c>
      <c r="Q22" s="6" t="s">
        <v>31</v>
      </c>
      <c r="R22" s="6" t="s">
        <v>32</v>
      </c>
      <c r="S22" s="6" t="s">
        <v>29</v>
      </c>
      <c r="U22" s="20" t="s">
        <v>90</v>
      </c>
      <c r="V22" s="21">
        <f>IF(SUMIFS(N2:N20000,S2:S20000,"Neumaticos",R2:R20000,"Venta Normal")&lt;0,0,SUMIFS(N2:N20000,S2:S20000,"Neumaticos",R2:R20000,"Venta Normal"))</f>
        <v>1275153</v>
      </c>
      <c r="W22" s="22"/>
      <c r="X22" s="24" t="s">
        <v>91</v>
      </c>
      <c r="Y22" s="24" t="s">
        <v>92</v>
      </c>
      <c r="Z22" s="23"/>
    </row>
    <row r="23" spans="1:26" x14ac:dyDescent="0.25">
      <c r="A23" s="5" t="s">
        <v>19</v>
      </c>
      <c r="B23" s="6" t="s">
        <v>20</v>
      </c>
      <c r="C23" s="6" t="s">
        <v>21</v>
      </c>
      <c r="D23" s="6" t="s">
        <v>22</v>
      </c>
      <c r="E23" s="6" t="s">
        <v>114</v>
      </c>
      <c r="F23" s="6" t="s">
        <v>99</v>
      </c>
      <c r="G23" s="6" t="s">
        <v>107</v>
      </c>
      <c r="H23" s="7">
        <v>43781</v>
      </c>
      <c r="I23" s="6">
        <v>17</v>
      </c>
      <c r="J23" s="6" t="s">
        <v>26</v>
      </c>
      <c r="K23" s="6" t="s">
        <v>88</v>
      </c>
      <c r="L23" s="6" t="s">
        <v>89</v>
      </c>
      <c r="M23" s="6">
        <v>-1</v>
      </c>
      <c r="N23" s="8">
        <v>-2773</v>
      </c>
      <c r="O23" s="6" t="s">
        <v>29</v>
      </c>
      <c r="P23" s="6" t="s">
        <v>30</v>
      </c>
      <c r="Q23" s="6" t="s">
        <v>31</v>
      </c>
      <c r="R23" s="6" t="s">
        <v>32</v>
      </c>
      <c r="S23" s="6" t="s">
        <v>29</v>
      </c>
      <c r="U23" s="20" t="s">
        <v>95</v>
      </c>
      <c r="V23" s="46">
        <f>+IF(V21&lt;=Y28,Z28,IF(V21&lt;=Y27,Z27,IF(V21&lt;=Y26,Z26,IF(V21&lt;=Y25,Z25,IF(V21&lt;=Y24,Z24,IF(V21&gt;=X23,Z23))))))</f>
        <v>0.01</v>
      </c>
      <c r="W23" s="22"/>
      <c r="X23" s="26">
        <v>25000000</v>
      </c>
      <c r="Y23" s="27" t="s">
        <v>96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 t="s">
        <v>21</v>
      </c>
      <c r="D24" s="6" t="s">
        <v>22</v>
      </c>
      <c r="E24" s="6" t="s">
        <v>115</v>
      </c>
      <c r="F24" s="6" t="s">
        <v>116</v>
      </c>
      <c r="G24" s="6" t="s">
        <v>107</v>
      </c>
      <c r="H24" s="7">
        <v>43781</v>
      </c>
      <c r="I24" s="6">
        <v>17</v>
      </c>
      <c r="J24" s="6" t="s">
        <v>26</v>
      </c>
      <c r="K24" s="6" t="s">
        <v>88</v>
      </c>
      <c r="L24" s="6" t="s">
        <v>89</v>
      </c>
      <c r="M24" s="6">
        <v>-1</v>
      </c>
      <c r="N24" s="8">
        <v>-6286</v>
      </c>
      <c r="O24" s="6" t="s">
        <v>29</v>
      </c>
      <c r="P24" s="6" t="s">
        <v>30</v>
      </c>
      <c r="Q24" s="6" t="s">
        <v>31</v>
      </c>
      <c r="R24" s="6" t="s">
        <v>32</v>
      </c>
      <c r="S24" s="6" t="s">
        <v>29</v>
      </c>
      <c r="U24" s="20" t="s">
        <v>98</v>
      </c>
      <c r="V24" s="21">
        <f>+V22*V23</f>
        <v>12751.53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 t="s">
        <v>21</v>
      </c>
      <c r="D25" s="6" t="s">
        <v>22</v>
      </c>
      <c r="E25" s="6" t="s">
        <v>117</v>
      </c>
      <c r="F25" s="6" t="s">
        <v>109</v>
      </c>
      <c r="G25" s="6" t="s">
        <v>107</v>
      </c>
      <c r="H25" s="7">
        <v>43781</v>
      </c>
      <c r="I25" s="6">
        <v>17</v>
      </c>
      <c r="J25" s="6" t="s">
        <v>26</v>
      </c>
      <c r="K25" s="6" t="s">
        <v>88</v>
      </c>
      <c r="L25" s="6" t="s">
        <v>89</v>
      </c>
      <c r="M25" s="6">
        <v>-1</v>
      </c>
      <c r="N25" s="8">
        <v>-2941</v>
      </c>
      <c r="O25" s="6" t="s">
        <v>29</v>
      </c>
      <c r="P25" s="6" t="s">
        <v>30</v>
      </c>
      <c r="Q25" s="6" t="s">
        <v>31</v>
      </c>
      <c r="R25" s="6" t="s">
        <v>32</v>
      </c>
      <c r="S25" s="6" t="s">
        <v>29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 t="s">
        <v>21</v>
      </c>
      <c r="D26" s="6" t="s">
        <v>22</v>
      </c>
      <c r="E26" s="6" t="s">
        <v>118</v>
      </c>
      <c r="F26" s="6" t="s">
        <v>99</v>
      </c>
      <c r="G26" s="6" t="s">
        <v>107</v>
      </c>
      <c r="H26" s="7">
        <v>43781</v>
      </c>
      <c r="I26" s="6">
        <v>17</v>
      </c>
      <c r="J26" s="6" t="s">
        <v>26</v>
      </c>
      <c r="K26" s="6" t="s">
        <v>88</v>
      </c>
      <c r="L26" s="6" t="s">
        <v>89</v>
      </c>
      <c r="M26" s="6">
        <v>-1</v>
      </c>
      <c r="N26" s="8">
        <v>-5882</v>
      </c>
      <c r="O26" s="6" t="s">
        <v>29</v>
      </c>
      <c r="P26" s="6" t="s">
        <v>30</v>
      </c>
      <c r="Q26" s="6" t="s">
        <v>31</v>
      </c>
      <c r="R26" s="6" t="s">
        <v>32</v>
      </c>
      <c r="S26" s="6" t="s">
        <v>29</v>
      </c>
      <c r="U26" s="35" t="s">
        <v>119</v>
      </c>
      <c r="V26" s="36">
        <f>+V24</f>
        <v>12751.53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 t="s">
        <v>21</v>
      </c>
      <c r="D27" s="6" t="s">
        <v>22</v>
      </c>
      <c r="E27" s="6">
        <v>27116</v>
      </c>
      <c r="F27" s="6" t="s">
        <v>109</v>
      </c>
      <c r="G27" s="6" t="s">
        <v>107</v>
      </c>
      <c r="H27" s="7">
        <v>43781</v>
      </c>
      <c r="I27" s="6">
        <v>17</v>
      </c>
      <c r="J27" s="6" t="s">
        <v>26</v>
      </c>
      <c r="K27" s="6" t="s">
        <v>88</v>
      </c>
      <c r="L27" s="6" t="s">
        <v>89</v>
      </c>
      <c r="M27" s="6">
        <v>-1</v>
      </c>
      <c r="N27" s="8">
        <v>-3361</v>
      </c>
      <c r="O27" s="6" t="s">
        <v>29</v>
      </c>
      <c r="P27" s="6" t="s">
        <v>30</v>
      </c>
      <c r="Q27" s="6" t="s">
        <v>31</v>
      </c>
      <c r="R27" s="6" t="s">
        <v>32</v>
      </c>
      <c r="S27" s="6" t="s">
        <v>29</v>
      </c>
      <c r="U27" s="20" t="s">
        <v>108</v>
      </c>
      <c r="V27" s="21">
        <f>IF(SUMIFS(N2:N20000,S2:S20000,"Neumaticos",R2:R20000,"Venta Pendiente")&lt;0,0,SUMIFS(N2:N20000,S2:S20000,"Neumaticos",R2:R20000,"Venta Pendiente"))</f>
        <v>3176287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 t="s">
        <v>21</v>
      </c>
      <c r="D28" s="6" t="s">
        <v>22</v>
      </c>
      <c r="E28" s="6">
        <v>27143</v>
      </c>
      <c r="F28" s="6" t="s">
        <v>106</v>
      </c>
      <c r="G28" s="6" t="s">
        <v>107</v>
      </c>
      <c r="H28" s="7">
        <v>43781</v>
      </c>
      <c r="I28" s="6">
        <v>17</v>
      </c>
      <c r="J28" s="6" t="s">
        <v>26</v>
      </c>
      <c r="K28" s="6" t="s">
        <v>88</v>
      </c>
      <c r="L28" s="6" t="s">
        <v>89</v>
      </c>
      <c r="M28" s="6">
        <v>-1</v>
      </c>
      <c r="N28" s="8">
        <v>-6723</v>
      </c>
      <c r="O28" s="6" t="s">
        <v>29</v>
      </c>
      <c r="P28" s="6" t="s">
        <v>30</v>
      </c>
      <c r="Q28" s="6" t="s">
        <v>31</v>
      </c>
      <c r="R28" s="6" t="s">
        <v>32</v>
      </c>
      <c r="S28" s="6" t="s">
        <v>29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 t="s">
        <v>21</v>
      </c>
      <c r="D29" s="6" t="s">
        <v>22</v>
      </c>
      <c r="E29" s="6">
        <v>27142</v>
      </c>
      <c r="F29" s="6" t="s">
        <v>120</v>
      </c>
      <c r="G29" s="6" t="s">
        <v>107</v>
      </c>
      <c r="H29" s="7">
        <v>43781</v>
      </c>
      <c r="I29" s="6">
        <v>17</v>
      </c>
      <c r="J29" s="6" t="s">
        <v>26</v>
      </c>
      <c r="K29" s="6" t="s">
        <v>88</v>
      </c>
      <c r="L29" s="6" t="s">
        <v>89</v>
      </c>
      <c r="M29" s="6">
        <v>-1</v>
      </c>
      <c r="N29" s="8">
        <v>-5546</v>
      </c>
      <c r="O29" s="6" t="s">
        <v>29</v>
      </c>
      <c r="P29" s="6" t="s">
        <v>30</v>
      </c>
      <c r="Q29" s="6" t="s">
        <v>31</v>
      </c>
      <c r="R29" s="6" t="s">
        <v>32</v>
      </c>
      <c r="S29" s="6" t="s">
        <v>29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 t="s">
        <v>21</v>
      </c>
      <c r="D30" s="6" t="s">
        <v>22</v>
      </c>
      <c r="E30" s="6" t="s">
        <v>121</v>
      </c>
      <c r="F30" s="6" t="s">
        <v>99</v>
      </c>
      <c r="G30" s="6" t="s">
        <v>107</v>
      </c>
      <c r="H30" s="7">
        <v>43781</v>
      </c>
      <c r="I30" s="6">
        <v>17</v>
      </c>
      <c r="J30" s="6" t="s">
        <v>26</v>
      </c>
      <c r="K30" s="6" t="s">
        <v>88</v>
      </c>
      <c r="L30" s="6" t="s">
        <v>89</v>
      </c>
      <c r="M30" s="6">
        <v>-2</v>
      </c>
      <c r="N30" s="8">
        <v>-3026</v>
      </c>
      <c r="O30" s="6" t="s">
        <v>29</v>
      </c>
      <c r="P30" s="6" t="s">
        <v>30</v>
      </c>
      <c r="Q30" s="6" t="s">
        <v>31</v>
      </c>
      <c r="R30" s="6" t="s">
        <v>32</v>
      </c>
      <c r="S30" s="6" t="s">
        <v>29</v>
      </c>
      <c r="U30" s="15" t="s">
        <v>122</v>
      </c>
      <c r="V30" s="16"/>
      <c r="W30" s="6"/>
      <c r="X30" s="17" t="s">
        <v>123</v>
      </c>
      <c r="Y30" s="19"/>
      <c r="Z30" s="6"/>
    </row>
    <row r="31" spans="1:26" x14ac:dyDescent="0.25">
      <c r="A31" s="5" t="s">
        <v>19</v>
      </c>
      <c r="B31" s="6" t="s">
        <v>20</v>
      </c>
      <c r="C31" s="6" t="s">
        <v>21</v>
      </c>
      <c r="D31" s="6" t="s">
        <v>22</v>
      </c>
      <c r="E31" s="6">
        <v>27125</v>
      </c>
      <c r="F31" s="6" t="s">
        <v>93</v>
      </c>
      <c r="G31" s="6" t="s">
        <v>107</v>
      </c>
      <c r="H31" s="7">
        <v>43781</v>
      </c>
      <c r="I31" s="6">
        <v>17</v>
      </c>
      <c r="J31" s="6" t="s">
        <v>26</v>
      </c>
      <c r="K31" s="6" t="s">
        <v>88</v>
      </c>
      <c r="L31" s="6" t="s">
        <v>89</v>
      </c>
      <c r="M31" s="6">
        <v>-1</v>
      </c>
      <c r="N31" s="8">
        <v>-11429</v>
      </c>
      <c r="O31" s="6" t="s">
        <v>29</v>
      </c>
      <c r="P31" s="6" t="s">
        <v>30</v>
      </c>
      <c r="Q31" s="6" t="s">
        <v>31</v>
      </c>
      <c r="R31" s="6" t="s">
        <v>32</v>
      </c>
      <c r="S31" s="6" t="s">
        <v>29</v>
      </c>
      <c r="U31" s="20" t="s">
        <v>82</v>
      </c>
      <c r="V31" s="21">
        <f>IF(SUMIFS(N2:N20000,S2:S20000,"Servicios",P2:P20000,"Actual")&lt;0,0,SUMIFS(N2:N20000,S2:S20000,"Servicios",P2:P20000,"Actual"))</f>
        <v>0</v>
      </c>
      <c r="W31" s="22"/>
      <c r="X31" s="27" t="s">
        <v>124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 t="s">
        <v>21</v>
      </c>
      <c r="D32" s="6" t="s">
        <v>22</v>
      </c>
      <c r="E32" s="6">
        <v>27124</v>
      </c>
      <c r="F32" s="6" t="s">
        <v>93</v>
      </c>
      <c r="G32" s="6" t="s">
        <v>107</v>
      </c>
      <c r="H32" s="7">
        <v>43781</v>
      </c>
      <c r="I32" s="6">
        <v>17</v>
      </c>
      <c r="J32" s="6" t="s">
        <v>26</v>
      </c>
      <c r="K32" s="6" t="s">
        <v>88</v>
      </c>
      <c r="L32" s="6" t="s">
        <v>89</v>
      </c>
      <c r="M32" s="6">
        <v>-1</v>
      </c>
      <c r="N32" s="8">
        <v>-6630</v>
      </c>
      <c r="O32" s="6" t="s">
        <v>29</v>
      </c>
      <c r="P32" s="6" t="s">
        <v>30</v>
      </c>
      <c r="Q32" s="6" t="s">
        <v>31</v>
      </c>
      <c r="R32" s="6" t="s">
        <v>32</v>
      </c>
      <c r="S32" s="6" t="s">
        <v>29</v>
      </c>
      <c r="U32" s="20" t="s">
        <v>90</v>
      </c>
      <c r="V32" s="21">
        <f>IF(SUMIFS(N2:N20000,S2:S20000,"Servicios",R2:R20000,"Venta Normal")&lt;0,0,SUMIFS(N2:N20000,S2:S20000,"Servicios",R2:R20000,"Venta Normal"))</f>
        <v>0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 t="s">
        <v>21</v>
      </c>
      <c r="D33" s="6" t="s">
        <v>22</v>
      </c>
      <c r="E33" s="6" t="s">
        <v>125</v>
      </c>
      <c r="F33" s="6" t="s">
        <v>109</v>
      </c>
      <c r="G33" s="6" t="s">
        <v>126</v>
      </c>
      <c r="H33" s="7">
        <v>43781</v>
      </c>
      <c r="I33" s="6">
        <v>17</v>
      </c>
      <c r="J33" s="6" t="s">
        <v>26</v>
      </c>
      <c r="K33" s="6" t="s">
        <v>88</v>
      </c>
      <c r="L33" s="6" t="s">
        <v>89</v>
      </c>
      <c r="M33" s="6">
        <v>-1</v>
      </c>
      <c r="N33" s="8">
        <v>-7983</v>
      </c>
      <c r="O33" s="6" t="s">
        <v>29</v>
      </c>
      <c r="P33" s="6" t="s">
        <v>30</v>
      </c>
      <c r="Q33" s="6" t="s">
        <v>31</v>
      </c>
      <c r="R33" s="6" t="s">
        <v>32</v>
      </c>
      <c r="S33" s="6" t="s">
        <v>29</v>
      </c>
      <c r="U33" s="20" t="s">
        <v>95</v>
      </c>
      <c r="V33" s="25">
        <f>+$Y$31</f>
        <v>2.5000000000000001E-2</v>
      </c>
      <c r="W33" s="50"/>
      <c r="X33" s="51" t="s">
        <v>127</v>
      </c>
      <c r="Y33" s="52">
        <f>+$V$16+$V$26+$V$36</f>
        <v>12751.53</v>
      </c>
      <c r="Z33" s="49"/>
    </row>
    <row r="34" spans="1:26" x14ac:dyDescent="0.25">
      <c r="A34" s="5" t="s">
        <v>19</v>
      </c>
      <c r="B34" s="6" t="s">
        <v>20</v>
      </c>
      <c r="C34" s="6" t="s">
        <v>21</v>
      </c>
      <c r="D34" s="6" t="s">
        <v>22</v>
      </c>
      <c r="E34" s="6">
        <v>27150</v>
      </c>
      <c r="F34" s="6" t="s">
        <v>109</v>
      </c>
      <c r="G34" s="6" t="s">
        <v>126</v>
      </c>
      <c r="H34" s="7">
        <v>43781</v>
      </c>
      <c r="I34" s="6">
        <v>17</v>
      </c>
      <c r="J34" s="6" t="s">
        <v>26</v>
      </c>
      <c r="K34" s="6" t="s">
        <v>88</v>
      </c>
      <c r="L34" s="6" t="s">
        <v>89</v>
      </c>
      <c r="M34" s="6">
        <v>-1</v>
      </c>
      <c r="N34" s="8">
        <v>-2353</v>
      </c>
      <c r="O34" s="6" t="s">
        <v>29</v>
      </c>
      <c r="P34" s="6" t="s">
        <v>30</v>
      </c>
      <c r="Q34" s="6" t="s">
        <v>31</v>
      </c>
      <c r="R34" s="6" t="s">
        <v>32</v>
      </c>
      <c r="S34" s="6" t="s">
        <v>29</v>
      </c>
      <c r="U34" s="20" t="s">
        <v>98</v>
      </c>
      <c r="V34" s="21">
        <f>+V32*V33</f>
        <v>0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 t="s">
        <v>21</v>
      </c>
      <c r="D35" s="6" t="s">
        <v>22</v>
      </c>
      <c r="E35" s="6">
        <v>27138</v>
      </c>
      <c r="F35" s="6" t="s">
        <v>99</v>
      </c>
      <c r="G35" s="6" t="s">
        <v>126</v>
      </c>
      <c r="H35" s="7">
        <v>43781</v>
      </c>
      <c r="I35" s="6">
        <v>17</v>
      </c>
      <c r="J35" s="6" t="s">
        <v>26</v>
      </c>
      <c r="K35" s="6" t="s">
        <v>88</v>
      </c>
      <c r="L35" s="6" t="s">
        <v>89</v>
      </c>
      <c r="M35" s="6">
        <v>-1</v>
      </c>
      <c r="N35" s="8">
        <v>-1134</v>
      </c>
      <c r="O35" s="6" t="s">
        <v>29</v>
      </c>
      <c r="P35" s="6" t="s">
        <v>30</v>
      </c>
      <c r="Q35" s="6" t="s">
        <v>31</v>
      </c>
      <c r="R35" s="6" t="s">
        <v>32</v>
      </c>
      <c r="S35" s="6" t="s">
        <v>29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 t="s">
        <v>21</v>
      </c>
      <c r="D36" s="6" t="s">
        <v>22</v>
      </c>
      <c r="E36" s="6">
        <v>27144</v>
      </c>
      <c r="F36" s="6" t="s">
        <v>128</v>
      </c>
      <c r="G36" s="6" t="s">
        <v>126</v>
      </c>
      <c r="H36" s="7">
        <v>43781</v>
      </c>
      <c r="I36" s="6">
        <v>17</v>
      </c>
      <c r="J36" s="6" t="s">
        <v>26</v>
      </c>
      <c r="K36" s="6" t="s">
        <v>88</v>
      </c>
      <c r="L36" s="6" t="s">
        <v>89</v>
      </c>
      <c r="M36" s="6">
        <v>-1</v>
      </c>
      <c r="N36" s="8">
        <v>-672</v>
      </c>
      <c r="O36" s="6" t="s">
        <v>29</v>
      </c>
      <c r="P36" s="6" t="s">
        <v>30</v>
      </c>
      <c r="Q36" s="6" t="s">
        <v>31</v>
      </c>
      <c r="R36" s="6" t="s">
        <v>32</v>
      </c>
      <c r="S36" s="6" t="s">
        <v>29</v>
      </c>
      <c r="U36" s="35" t="s">
        <v>129</v>
      </c>
      <c r="V36" s="36">
        <f>+V34</f>
        <v>0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 t="s">
        <v>21</v>
      </c>
      <c r="D37" s="6" t="s">
        <v>22</v>
      </c>
      <c r="E37" s="6">
        <v>27140</v>
      </c>
      <c r="F37" s="6" t="s">
        <v>99</v>
      </c>
      <c r="G37" s="6" t="s">
        <v>126</v>
      </c>
      <c r="H37" s="7">
        <v>43781</v>
      </c>
      <c r="I37" s="6">
        <v>17</v>
      </c>
      <c r="J37" s="6" t="s">
        <v>26</v>
      </c>
      <c r="K37" s="6" t="s">
        <v>88</v>
      </c>
      <c r="L37" s="6" t="s">
        <v>89</v>
      </c>
      <c r="M37" s="6">
        <v>-1</v>
      </c>
      <c r="N37" s="8">
        <v>-1261</v>
      </c>
      <c r="O37" s="6" t="s">
        <v>29</v>
      </c>
      <c r="P37" s="6" t="s">
        <v>30</v>
      </c>
      <c r="Q37" s="6" t="s">
        <v>31</v>
      </c>
      <c r="R37" s="6" t="s">
        <v>32</v>
      </c>
      <c r="S37" s="6" t="s">
        <v>29</v>
      </c>
      <c r="U37" s="20" t="s">
        <v>108</v>
      </c>
      <c r="V37" s="21">
        <f>IF(SUMIFS(N2:N20000,S2:S20000,"Servicios",R2:R20000,"Venta Pendiente")&lt;0,0,SUMIFS(N2:N20000,S2:S20000,"Servicios",R2:R20000,"Venta Pendiente"))</f>
        <v>120674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 t="s">
        <v>21</v>
      </c>
      <c r="D38" s="6" t="s">
        <v>22</v>
      </c>
      <c r="E38" s="6">
        <v>27053</v>
      </c>
      <c r="F38" s="6" t="s">
        <v>112</v>
      </c>
      <c r="G38" s="6" t="s">
        <v>126</v>
      </c>
      <c r="H38" s="7">
        <v>43781</v>
      </c>
      <c r="I38" s="6">
        <v>17</v>
      </c>
      <c r="J38" s="6" t="s">
        <v>26</v>
      </c>
      <c r="K38" s="6" t="s">
        <v>88</v>
      </c>
      <c r="L38" s="6" t="s">
        <v>89</v>
      </c>
      <c r="M38" s="6">
        <v>-1</v>
      </c>
      <c r="N38" s="8">
        <v>-5882</v>
      </c>
      <c r="O38" s="6" t="s">
        <v>29</v>
      </c>
      <c r="P38" s="6" t="s">
        <v>30</v>
      </c>
      <c r="Q38" s="6" t="s">
        <v>31</v>
      </c>
      <c r="R38" s="6" t="s">
        <v>32</v>
      </c>
      <c r="S38" s="6" t="s">
        <v>29</v>
      </c>
      <c r="U38" s="6"/>
      <c r="V38" s="6"/>
      <c r="W38" s="6"/>
      <c r="X38" s="6"/>
      <c r="Y38" s="6"/>
      <c r="Z38" s="6"/>
    </row>
    <row r="39" spans="1:26" x14ac:dyDescent="0.25">
      <c r="A39" s="5" t="s">
        <v>19</v>
      </c>
      <c r="B39" s="6" t="s">
        <v>20</v>
      </c>
      <c r="C39" s="6" t="s">
        <v>21</v>
      </c>
      <c r="D39" s="6" t="s">
        <v>22</v>
      </c>
      <c r="E39" s="6">
        <v>27123</v>
      </c>
      <c r="F39" s="6" t="s">
        <v>93</v>
      </c>
      <c r="G39" s="6" t="s">
        <v>126</v>
      </c>
      <c r="H39" s="7">
        <v>43781</v>
      </c>
      <c r="I39" s="6">
        <v>17</v>
      </c>
      <c r="J39" s="6" t="s">
        <v>26</v>
      </c>
      <c r="K39" s="6" t="s">
        <v>88</v>
      </c>
      <c r="L39" s="6" t="s">
        <v>89</v>
      </c>
      <c r="M39" s="6">
        <v>-1</v>
      </c>
      <c r="N39" s="8">
        <v>-9244</v>
      </c>
      <c r="O39" s="6" t="s">
        <v>29</v>
      </c>
      <c r="P39" s="6" t="s">
        <v>30</v>
      </c>
      <c r="Q39" s="6" t="s">
        <v>31</v>
      </c>
      <c r="R39" s="6" t="s">
        <v>32</v>
      </c>
      <c r="S39" s="6" t="s">
        <v>29</v>
      </c>
    </row>
    <row r="40" spans="1:26" x14ac:dyDescent="0.25">
      <c r="A40" s="5" t="s">
        <v>19</v>
      </c>
      <c r="B40" s="6" t="s">
        <v>20</v>
      </c>
      <c r="C40" s="6" t="s">
        <v>21</v>
      </c>
      <c r="D40" s="6" t="s">
        <v>22</v>
      </c>
      <c r="E40" s="6" t="s">
        <v>130</v>
      </c>
      <c r="F40" s="6" t="s">
        <v>112</v>
      </c>
      <c r="G40" s="6" t="s">
        <v>126</v>
      </c>
      <c r="H40" s="7">
        <v>43781</v>
      </c>
      <c r="I40" s="6">
        <v>17</v>
      </c>
      <c r="J40" s="6" t="s">
        <v>26</v>
      </c>
      <c r="K40" s="6" t="s">
        <v>88</v>
      </c>
      <c r="L40" s="6" t="s">
        <v>89</v>
      </c>
      <c r="M40" s="6">
        <v>-1</v>
      </c>
      <c r="N40" s="8">
        <v>-8067</v>
      </c>
      <c r="O40" s="6" t="s">
        <v>29</v>
      </c>
      <c r="P40" s="6" t="s">
        <v>30</v>
      </c>
      <c r="Q40" s="6" t="s">
        <v>31</v>
      </c>
      <c r="R40" s="6" t="s">
        <v>32</v>
      </c>
      <c r="S40" s="6" t="s">
        <v>29</v>
      </c>
    </row>
    <row r="41" spans="1:26" x14ac:dyDescent="0.25">
      <c r="A41" s="5" t="s">
        <v>19</v>
      </c>
      <c r="B41" s="6" t="s">
        <v>20</v>
      </c>
      <c r="C41" s="6" t="s">
        <v>21</v>
      </c>
      <c r="D41" s="6" t="s">
        <v>22</v>
      </c>
      <c r="E41" s="6">
        <v>27132</v>
      </c>
      <c r="F41" s="6" t="s">
        <v>93</v>
      </c>
      <c r="G41" s="6" t="s">
        <v>126</v>
      </c>
      <c r="H41" s="7">
        <v>43781</v>
      </c>
      <c r="I41" s="6">
        <v>17</v>
      </c>
      <c r="J41" s="6" t="s">
        <v>26</v>
      </c>
      <c r="K41" s="6" t="s">
        <v>88</v>
      </c>
      <c r="L41" s="6" t="s">
        <v>89</v>
      </c>
      <c r="M41" s="6">
        <v>-1</v>
      </c>
      <c r="N41" s="8">
        <v>-12185</v>
      </c>
      <c r="O41" s="6" t="s">
        <v>29</v>
      </c>
      <c r="P41" s="6" t="s">
        <v>30</v>
      </c>
      <c r="Q41" s="6" t="s">
        <v>31</v>
      </c>
      <c r="R41" s="6" t="s">
        <v>32</v>
      </c>
      <c r="S41" s="6" t="s">
        <v>29</v>
      </c>
    </row>
    <row r="42" spans="1:26" x14ac:dyDescent="0.25">
      <c r="A42" s="5" t="s">
        <v>19</v>
      </c>
      <c r="B42" s="6" t="s">
        <v>20</v>
      </c>
      <c r="C42" s="6" t="s">
        <v>21</v>
      </c>
      <c r="D42" s="6" t="s">
        <v>22</v>
      </c>
      <c r="E42" s="6">
        <v>27225</v>
      </c>
      <c r="F42" s="6" t="s">
        <v>93</v>
      </c>
      <c r="G42" s="6" t="s">
        <v>126</v>
      </c>
      <c r="H42" s="7">
        <v>43781</v>
      </c>
      <c r="I42" s="6">
        <v>17</v>
      </c>
      <c r="J42" s="6" t="s">
        <v>26</v>
      </c>
      <c r="K42" s="6" t="s">
        <v>88</v>
      </c>
      <c r="L42" s="6" t="s">
        <v>89</v>
      </c>
      <c r="M42" s="6">
        <v>-1</v>
      </c>
      <c r="N42" s="8">
        <v>-19328</v>
      </c>
      <c r="O42" s="6" t="s">
        <v>29</v>
      </c>
      <c r="P42" s="6" t="s">
        <v>30</v>
      </c>
      <c r="Q42" s="6" t="s">
        <v>31</v>
      </c>
      <c r="R42" s="6" t="s">
        <v>32</v>
      </c>
      <c r="S42" s="6" t="s">
        <v>29</v>
      </c>
    </row>
    <row r="43" spans="1:26" x14ac:dyDescent="0.25">
      <c r="A43" s="5" t="s">
        <v>19</v>
      </c>
      <c r="B43" s="6" t="s">
        <v>20</v>
      </c>
      <c r="C43" s="6" t="s">
        <v>21</v>
      </c>
      <c r="D43" s="6" t="s">
        <v>22</v>
      </c>
      <c r="E43" s="6" t="s">
        <v>131</v>
      </c>
      <c r="F43" s="6" t="s">
        <v>93</v>
      </c>
      <c r="G43" s="6" t="s">
        <v>126</v>
      </c>
      <c r="H43" s="7">
        <v>43781</v>
      </c>
      <c r="I43" s="6">
        <v>17</v>
      </c>
      <c r="J43" s="6" t="s">
        <v>26</v>
      </c>
      <c r="K43" s="6" t="s">
        <v>88</v>
      </c>
      <c r="L43" s="6" t="s">
        <v>89</v>
      </c>
      <c r="M43" s="6">
        <v>-1</v>
      </c>
      <c r="N43" s="8">
        <v>-12017</v>
      </c>
      <c r="O43" s="6" t="s">
        <v>29</v>
      </c>
      <c r="P43" s="6" t="s">
        <v>30</v>
      </c>
      <c r="Q43" s="6" t="s">
        <v>31</v>
      </c>
      <c r="R43" s="6" t="s">
        <v>32</v>
      </c>
      <c r="S43" s="6" t="s">
        <v>29</v>
      </c>
    </row>
    <row r="44" spans="1:26" x14ac:dyDescent="0.25">
      <c r="A44" s="5" t="s">
        <v>19</v>
      </c>
      <c r="B44" s="6" t="s">
        <v>20</v>
      </c>
      <c r="C44" s="6" t="s">
        <v>21</v>
      </c>
      <c r="D44" s="6" t="s">
        <v>22</v>
      </c>
      <c r="E44" s="6">
        <v>27126</v>
      </c>
      <c r="F44" s="6" t="s">
        <v>93</v>
      </c>
      <c r="G44" s="6" t="s">
        <v>126</v>
      </c>
      <c r="H44" s="7">
        <v>43781</v>
      </c>
      <c r="I44" s="6">
        <v>17</v>
      </c>
      <c r="J44" s="6" t="s">
        <v>26</v>
      </c>
      <c r="K44" s="6" t="s">
        <v>88</v>
      </c>
      <c r="L44" s="6" t="s">
        <v>89</v>
      </c>
      <c r="M44" s="6">
        <v>-1</v>
      </c>
      <c r="N44" s="8">
        <v>-20832</v>
      </c>
      <c r="O44" s="6" t="s">
        <v>29</v>
      </c>
      <c r="P44" s="6" t="s">
        <v>30</v>
      </c>
      <c r="Q44" s="6" t="s">
        <v>31</v>
      </c>
      <c r="R44" s="6" t="s">
        <v>32</v>
      </c>
      <c r="S44" s="6" t="s">
        <v>29</v>
      </c>
    </row>
    <row r="45" spans="1:26" x14ac:dyDescent="0.25">
      <c r="A45" s="5" t="s">
        <v>19</v>
      </c>
      <c r="B45" s="6" t="s">
        <v>20</v>
      </c>
      <c r="C45" s="6" t="s">
        <v>21</v>
      </c>
      <c r="D45" s="6" t="s">
        <v>22</v>
      </c>
      <c r="E45" s="6" t="s">
        <v>132</v>
      </c>
      <c r="F45" s="6" t="s">
        <v>93</v>
      </c>
      <c r="G45" s="6" t="s">
        <v>126</v>
      </c>
      <c r="H45" s="7">
        <v>43781</v>
      </c>
      <c r="I45" s="6">
        <v>17</v>
      </c>
      <c r="J45" s="6" t="s">
        <v>26</v>
      </c>
      <c r="K45" s="6" t="s">
        <v>88</v>
      </c>
      <c r="L45" s="6" t="s">
        <v>89</v>
      </c>
      <c r="M45" s="6">
        <v>-1</v>
      </c>
      <c r="N45" s="8">
        <v>-10076</v>
      </c>
      <c r="O45" s="6" t="s">
        <v>29</v>
      </c>
      <c r="P45" s="6" t="s">
        <v>30</v>
      </c>
      <c r="Q45" s="6" t="s">
        <v>31</v>
      </c>
      <c r="R45" s="6" t="s">
        <v>32</v>
      </c>
      <c r="S45" s="6" t="s">
        <v>29</v>
      </c>
    </row>
    <row r="46" spans="1:26" x14ac:dyDescent="0.25">
      <c r="A46" s="5" t="s">
        <v>19</v>
      </c>
      <c r="B46" s="6" t="s">
        <v>20</v>
      </c>
      <c r="C46" s="6" t="s">
        <v>21</v>
      </c>
      <c r="D46" s="6" t="s">
        <v>22</v>
      </c>
      <c r="E46" s="6">
        <v>27176</v>
      </c>
      <c r="F46" s="6" t="s">
        <v>93</v>
      </c>
      <c r="G46" s="6" t="s">
        <v>126</v>
      </c>
      <c r="H46" s="7">
        <v>43781</v>
      </c>
      <c r="I46" s="6">
        <v>17</v>
      </c>
      <c r="J46" s="6" t="s">
        <v>26</v>
      </c>
      <c r="K46" s="6" t="s">
        <v>88</v>
      </c>
      <c r="L46" s="6" t="s">
        <v>89</v>
      </c>
      <c r="M46" s="6">
        <v>-1</v>
      </c>
      <c r="N46" s="8">
        <v>-11345</v>
      </c>
      <c r="O46" s="6" t="s">
        <v>29</v>
      </c>
      <c r="P46" s="6" t="s">
        <v>30</v>
      </c>
      <c r="Q46" s="6" t="s">
        <v>31</v>
      </c>
      <c r="R46" s="6" t="s">
        <v>32</v>
      </c>
      <c r="S46" s="6" t="s">
        <v>29</v>
      </c>
    </row>
    <row r="47" spans="1:26" x14ac:dyDescent="0.25">
      <c r="A47" s="5" t="s">
        <v>19</v>
      </c>
      <c r="B47" s="6" t="s">
        <v>20</v>
      </c>
      <c r="C47" s="6" t="s">
        <v>21</v>
      </c>
      <c r="D47" s="6" t="s">
        <v>22</v>
      </c>
      <c r="E47" s="6">
        <v>27131</v>
      </c>
      <c r="F47" s="6" t="s">
        <v>93</v>
      </c>
      <c r="G47" s="6" t="s">
        <v>126</v>
      </c>
      <c r="H47" s="7">
        <v>43781</v>
      </c>
      <c r="I47" s="6">
        <v>17</v>
      </c>
      <c r="J47" s="6" t="s">
        <v>26</v>
      </c>
      <c r="K47" s="6" t="s">
        <v>88</v>
      </c>
      <c r="L47" s="6" t="s">
        <v>89</v>
      </c>
      <c r="M47" s="6">
        <v>-1</v>
      </c>
      <c r="N47" s="8">
        <v>-10479</v>
      </c>
      <c r="O47" s="6" t="s">
        <v>29</v>
      </c>
      <c r="P47" s="6" t="s">
        <v>30</v>
      </c>
      <c r="Q47" s="6" t="s">
        <v>31</v>
      </c>
      <c r="R47" s="6" t="s">
        <v>32</v>
      </c>
      <c r="S47" s="6" t="s">
        <v>29</v>
      </c>
    </row>
    <row r="48" spans="1:26" x14ac:dyDescent="0.25">
      <c r="A48" s="5" t="s">
        <v>19</v>
      </c>
      <c r="B48" s="6" t="s">
        <v>20</v>
      </c>
      <c r="C48" s="6" t="s">
        <v>21</v>
      </c>
      <c r="D48" s="6" t="s">
        <v>22</v>
      </c>
      <c r="E48" s="6">
        <v>27410</v>
      </c>
      <c r="F48" s="6" t="s">
        <v>109</v>
      </c>
      <c r="G48" s="6" t="s">
        <v>133</v>
      </c>
      <c r="H48" s="7">
        <v>43781</v>
      </c>
      <c r="I48" s="6">
        <v>17</v>
      </c>
      <c r="J48" s="6" t="s">
        <v>26</v>
      </c>
      <c r="K48" s="6" t="s">
        <v>88</v>
      </c>
      <c r="L48" s="6" t="s">
        <v>89</v>
      </c>
      <c r="M48" s="6">
        <v>-1</v>
      </c>
      <c r="N48" s="8">
        <v>-5042</v>
      </c>
      <c r="O48" s="6" t="s">
        <v>29</v>
      </c>
      <c r="P48" s="6" t="s">
        <v>30</v>
      </c>
      <c r="Q48" s="6" t="s">
        <v>31</v>
      </c>
      <c r="R48" s="6" t="s">
        <v>32</v>
      </c>
      <c r="S48" s="6" t="s">
        <v>29</v>
      </c>
    </row>
    <row r="49" spans="1:19" x14ac:dyDescent="0.25">
      <c r="A49" s="5" t="s">
        <v>19</v>
      </c>
      <c r="B49" s="6" t="s">
        <v>20</v>
      </c>
      <c r="C49" s="6" t="s">
        <v>21</v>
      </c>
      <c r="D49" s="6" t="s">
        <v>22</v>
      </c>
      <c r="E49" s="6" t="s">
        <v>134</v>
      </c>
      <c r="F49" s="6" t="s">
        <v>109</v>
      </c>
      <c r="G49" s="6" t="s">
        <v>133</v>
      </c>
      <c r="H49" s="7">
        <v>43781</v>
      </c>
      <c r="I49" s="6">
        <v>17</v>
      </c>
      <c r="J49" s="6" t="s">
        <v>26</v>
      </c>
      <c r="K49" s="6" t="s">
        <v>88</v>
      </c>
      <c r="L49" s="6" t="s">
        <v>89</v>
      </c>
      <c r="M49" s="6">
        <v>-1</v>
      </c>
      <c r="N49" s="8">
        <v>-1681</v>
      </c>
      <c r="O49" s="6" t="s">
        <v>29</v>
      </c>
      <c r="P49" s="6" t="s">
        <v>30</v>
      </c>
      <c r="Q49" s="6" t="s">
        <v>31</v>
      </c>
      <c r="R49" s="6" t="s">
        <v>32</v>
      </c>
      <c r="S49" s="6" t="s">
        <v>29</v>
      </c>
    </row>
    <row r="50" spans="1:19" x14ac:dyDescent="0.25">
      <c r="A50" s="5" t="s">
        <v>19</v>
      </c>
      <c r="B50" s="6" t="s">
        <v>20</v>
      </c>
      <c r="C50" s="6" t="s">
        <v>21</v>
      </c>
      <c r="D50" s="6" t="s">
        <v>22</v>
      </c>
      <c r="E50" s="6" t="s">
        <v>135</v>
      </c>
      <c r="F50" s="6" t="s">
        <v>99</v>
      </c>
      <c r="G50" s="6" t="s">
        <v>133</v>
      </c>
      <c r="H50" s="7">
        <v>43781</v>
      </c>
      <c r="I50" s="6">
        <v>17</v>
      </c>
      <c r="J50" s="6" t="s">
        <v>26</v>
      </c>
      <c r="K50" s="6" t="s">
        <v>88</v>
      </c>
      <c r="L50" s="6" t="s">
        <v>89</v>
      </c>
      <c r="M50" s="6">
        <v>-1</v>
      </c>
      <c r="N50" s="8">
        <v>-9000</v>
      </c>
      <c r="O50" s="6" t="s">
        <v>29</v>
      </c>
      <c r="P50" s="6" t="s">
        <v>30</v>
      </c>
      <c r="Q50" s="6" t="s">
        <v>31</v>
      </c>
      <c r="R50" s="6" t="s">
        <v>32</v>
      </c>
      <c r="S50" s="6" t="s">
        <v>29</v>
      </c>
    </row>
    <row r="51" spans="1:19" x14ac:dyDescent="0.25">
      <c r="A51" s="5" t="s">
        <v>19</v>
      </c>
      <c r="B51" s="6" t="s">
        <v>20</v>
      </c>
      <c r="C51" s="6" t="s">
        <v>21</v>
      </c>
      <c r="D51" s="6" t="s">
        <v>22</v>
      </c>
      <c r="E51" s="6" t="s">
        <v>136</v>
      </c>
      <c r="F51" s="6" t="s">
        <v>99</v>
      </c>
      <c r="G51" s="6" t="s">
        <v>133</v>
      </c>
      <c r="H51" s="7">
        <v>43781</v>
      </c>
      <c r="I51" s="6">
        <v>17</v>
      </c>
      <c r="J51" s="6" t="s">
        <v>26</v>
      </c>
      <c r="K51" s="6" t="s">
        <v>88</v>
      </c>
      <c r="L51" s="6" t="s">
        <v>89</v>
      </c>
      <c r="M51" s="6">
        <v>-1</v>
      </c>
      <c r="N51" s="8">
        <v>-3782</v>
      </c>
      <c r="O51" s="6" t="s">
        <v>29</v>
      </c>
      <c r="P51" s="6" t="s">
        <v>30</v>
      </c>
      <c r="Q51" s="6" t="s">
        <v>31</v>
      </c>
      <c r="R51" s="6" t="s">
        <v>32</v>
      </c>
      <c r="S51" s="6" t="s">
        <v>29</v>
      </c>
    </row>
    <row r="52" spans="1:19" x14ac:dyDescent="0.25">
      <c r="A52" s="5" t="s">
        <v>19</v>
      </c>
      <c r="B52" s="6" t="s">
        <v>20</v>
      </c>
      <c r="C52" s="6" t="s">
        <v>21</v>
      </c>
      <c r="D52" s="6" t="s">
        <v>22</v>
      </c>
      <c r="E52" s="6" t="s">
        <v>137</v>
      </c>
      <c r="F52" s="6" t="s">
        <v>106</v>
      </c>
      <c r="G52" s="6" t="s">
        <v>133</v>
      </c>
      <c r="H52" s="7">
        <v>43781</v>
      </c>
      <c r="I52" s="6">
        <v>17</v>
      </c>
      <c r="J52" s="6" t="s">
        <v>26</v>
      </c>
      <c r="K52" s="6" t="s">
        <v>88</v>
      </c>
      <c r="L52" s="6" t="s">
        <v>89</v>
      </c>
      <c r="M52" s="6">
        <v>-1</v>
      </c>
      <c r="N52" s="8">
        <v>-13866</v>
      </c>
      <c r="O52" s="6" t="s">
        <v>29</v>
      </c>
      <c r="P52" s="6" t="s">
        <v>30</v>
      </c>
      <c r="Q52" s="6" t="s">
        <v>31</v>
      </c>
      <c r="R52" s="6" t="s">
        <v>32</v>
      </c>
      <c r="S52" s="6" t="s">
        <v>29</v>
      </c>
    </row>
    <row r="53" spans="1:19" x14ac:dyDescent="0.25">
      <c r="A53" s="5" t="s">
        <v>19</v>
      </c>
      <c r="B53" s="6" t="s">
        <v>20</v>
      </c>
      <c r="C53" s="6" t="s">
        <v>21</v>
      </c>
      <c r="D53" s="6" t="s">
        <v>22</v>
      </c>
      <c r="E53" s="6" t="s">
        <v>138</v>
      </c>
      <c r="F53" s="6" t="s">
        <v>106</v>
      </c>
      <c r="G53" s="6" t="s">
        <v>133</v>
      </c>
      <c r="H53" s="7">
        <v>43781</v>
      </c>
      <c r="I53" s="6">
        <v>17</v>
      </c>
      <c r="J53" s="6" t="s">
        <v>26</v>
      </c>
      <c r="K53" s="6" t="s">
        <v>88</v>
      </c>
      <c r="L53" s="6" t="s">
        <v>89</v>
      </c>
      <c r="M53" s="6">
        <v>-1</v>
      </c>
      <c r="N53" s="8">
        <v>-16387</v>
      </c>
      <c r="O53" s="6" t="s">
        <v>29</v>
      </c>
      <c r="P53" s="6" t="s">
        <v>30</v>
      </c>
      <c r="Q53" s="6" t="s">
        <v>31</v>
      </c>
      <c r="R53" s="6" t="s">
        <v>32</v>
      </c>
      <c r="S53" s="6" t="s">
        <v>29</v>
      </c>
    </row>
    <row r="54" spans="1:19" x14ac:dyDescent="0.25">
      <c r="A54" s="5" t="s">
        <v>19</v>
      </c>
      <c r="B54" s="6" t="s">
        <v>20</v>
      </c>
      <c r="C54" s="6" t="s">
        <v>21</v>
      </c>
      <c r="D54" s="6" t="s">
        <v>22</v>
      </c>
      <c r="E54" s="6" t="s">
        <v>139</v>
      </c>
      <c r="F54" s="6" t="s">
        <v>109</v>
      </c>
      <c r="G54" s="6" t="s">
        <v>133</v>
      </c>
      <c r="H54" s="7">
        <v>43781</v>
      </c>
      <c r="I54" s="6">
        <v>17</v>
      </c>
      <c r="J54" s="6" t="s">
        <v>26</v>
      </c>
      <c r="K54" s="6" t="s">
        <v>88</v>
      </c>
      <c r="L54" s="6" t="s">
        <v>89</v>
      </c>
      <c r="M54" s="6">
        <v>-1</v>
      </c>
      <c r="N54" s="8">
        <v>-4277</v>
      </c>
      <c r="O54" s="6" t="s">
        <v>29</v>
      </c>
      <c r="P54" s="6" t="s">
        <v>30</v>
      </c>
      <c r="Q54" s="6" t="s">
        <v>31</v>
      </c>
      <c r="R54" s="6" t="s">
        <v>32</v>
      </c>
      <c r="S54" s="6" t="s">
        <v>29</v>
      </c>
    </row>
    <row r="55" spans="1:19" x14ac:dyDescent="0.25">
      <c r="A55" s="5" t="s">
        <v>19</v>
      </c>
      <c r="B55" s="6" t="s">
        <v>20</v>
      </c>
      <c r="C55" s="6" t="s">
        <v>21</v>
      </c>
      <c r="D55" s="6" t="s">
        <v>22</v>
      </c>
      <c r="E55" s="6" t="s">
        <v>140</v>
      </c>
      <c r="F55" s="6" t="s">
        <v>99</v>
      </c>
      <c r="G55" s="6" t="s">
        <v>133</v>
      </c>
      <c r="H55" s="7">
        <v>43781</v>
      </c>
      <c r="I55" s="6">
        <v>17</v>
      </c>
      <c r="J55" s="6" t="s">
        <v>26</v>
      </c>
      <c r="K55" s="6" t="s">
        <v>88</v>
      </c>
      <c r="L55" s="6" t="s">
        <v>89</v>
      </c>
      <c r="M55" s="6">
        <v>-1</v>
      </c>
      <c r="N55" s="8">
        <v>-10504</v>
      </c>
      <c r="O55" s="6" t="s">
        <v>29</v>
      </c>
      <c r="P55" s="6" t="s">
        <v>30</v>
      </c>
      <c r="Q55" s="6" t="s">
        <v>31</v>
      </c>
      <c r="R55" s="6" t="s">
        <v>32</v>
      </c>
      <c r="S55" s="6" t="s">
        <v>29</v>
      </c>
    </row>
    <row r="56" spans="1:19" x14ac:dyDescent="0.25">
      <c r="A56" s="5" t="s">
        <v>19</v>
      </c>
      <c r="B56" s="6" t="s">
        <v>20</v>
      </c>
      <c r="C56" s="6" t="s">
        <v>21</v>
      </c>
      <c r="D56" s="6" t="s">
        <v>22</v>
      </c>
      <c r="E56" s="6">
        <v>27122</v>
      </c>
      <c r="F56" s="6" t="s">
        <v>109</v>
      </c>
      <c r="G56" s="6" t="s">
        <v>133</v>
      </c>
      <c r="H56" s="7">
        <v>43781</v>
      </c>
      <c r="I56" s="6">
        <v>17</v>
      </c>
      <c r="J56" s="6" t="s">
        <v>26</v>
      </c>
      <c r="K56" s="6" t="s">
        <v>88</v>
      </c>
      <c r="L56" s="6" t="s">
        <v>89</v>
      </c>
      <c r="M56" s="6">
        <v>-1</v>
      </c>
      <c r="N56" s="8">
        <v>-2101</v>
      </c>
      <c r="O56" s="6" t="s">
        <v>29</v>
      </c>
      <c r="P56" s="6" t="s">
        <v>30</v>
      </c>
      <c r="Q56" s="6" t="s">
        <v>31</v>
      </c>
      <c r="R56" s="6" t="s">
        <v>32</v>
      </c>
      <c r="S56" s="6" t="s">
        <v>29</v>
      </c>
    </row>
    <row r="57" spans="1:19" x14ac:dyDescent="0.25">
      <c r="A57" s="5" t="s">
        <v>19</v>
      </c>
      <c r="B57" s="6" t="s">
        <v>20</v>
      </c>
      <c r="C57" s="6" t="s">
        <v>21</v>
      </c>
      <c r="D57" s="6" t="s">
        <v>22</v>
      </c>
      <c r="E57" s="6" t="s">
        <v>141</v>
      </c>
      <c r="F57" s="6" t="s">
        <v>109</v>
      </c>
      <c r="G57" s="6" t="s">
        <v>133</v>
      </c>
      <c r="H57" s="7">
        <v>43781</v>
      </c>
      <c r="I57" s="6">
        <v>17</v>
      </c>
      <c r="J57" s="6" t="s">
        <v>26</v>
      </c>
      <c r="K57" s="6" t="s">
        <v>88</v>
      </c>
      <c r="L57" s="6" t="s">
        <v>89</v>
      </c>
      <c r="M57" s="6">
        <v>-1</v>
      </c>
      <c r="N57" s="8">
        <v>-3109</v>
      </c>
      <c r="O57" s="6" t="s">
        <v>29</v>
      </c>
      <c r="P57" s="6" t="s">
        <v>30</v>
      </c>
      <c r="Q57" s="6" t="s">
        <v>31</v>
      </c>
      <c r="R57" s="6" t="s">
        <v>32</v>
      </c>
      <c r="S57" s="6" t="s">
        <v>29</v>
      </c>
    </row>
    <row r="58" spans="1:19" x14ac:dyDescent="0.25">
      <c r="A58" s="5" t="s">
        <v>19</v>
      </c>
      <c r="B58" s="6" t="s">
        <v>20</v>
      </c>
      <c r="C58" s="6" t="s">
        <v>21</v>
      </c>
      <c r="D58" s="6" t="s">
        <v>22</v>
      </c>
      <c r="E58" s="6">
        <v>27064</v>
      </c>
      <c r="F58" s="6" t="s">
        <v>93</v>
      </c>
      <c r="G58" s="6" t="s">
        <v>133</v>
      </c>
      <c r="H58" s="7">
        <v>43781</v>
      </c>
      <c r="I58" s="6">
        <v>17</v>
      </c>
      <c r="J58" s="6" t="s">
        <v>26</v>
      </c>
      <c r="K58" s="6" t="s">
        <v>88</v>
      </c>
      <c r="L58" s="6" t="s">
        <v>89</v>
      </c>
      <c r="M58" s="6">
        <v>-1</v>
      </c>
      <c r="N58" s="8">
        <v>-7555</v>
      </c>
      <c r="O58" s="6" t="s">
        <v>29</v>
      </c>
      <c r="P58" s="6" t="s">
        <v>30</v>
      </c>
      <c r="Q58" s="6" t="s">
        <v>31</v>
      </c>
      <c r="R58" s="6" t="s">
        <v>32</v>
      </c>
      <c r="S58" s="6" t="s">
        <v>29</v>
      </c>
    </row>
    <row r="59" spans="1:19" x14ac:dyDescent="0.25">
      <c r="A59" s="5" t="s">
        <v>19</v>
      </c>
      <c r="B59" s="6" t="s">
        <v>20</v>
      </c>
      <c r="C59" s="6" t="s">
        <v>21</v>
      </c>
      <c r="D59" s="6" t="s">
        <v>22</v>
      </c>
      <c r="E59" s="6" t="s">
        <v>142</v>
      </c>
      <c r="F59" s="6" t="s">
        <v>112</v>
      </c>
      <c r="G59" s="6" t="s">
        <v>133</v>
      </c>
      <c r="H59" s="7">
        <v>43781</v>
      </c>
      <c r="I59" s="6">
        <v>17</v>
      </c>
      <c r="J59" s="6" t="s">
        <v>26</v>
      </c>
      <c r="K59" s="6" t="s">
        <v>88</v>
      </c>
      <c r="L59" s="6" t="s">
        <v>89</v>
      </c>
      <c r="M59" s="6">
        <v>-1</v>
      </c>
      <c r="N59" s="8">
        <v>-25034</v>
      </c>
      <c r="O59" s="6" t="s">
        <v>29</v>
      </c>
      <c r="P59" s="6" t="s">
        <v>30</v>
      </c>
      <c r="Q59" s="6" t="s">
        <v>31</v>
      </c>
      <c r="R59" s="6" t="s">
        <v>32</v>
      </c>
      <c r="S59" s="6" t="s">
        <v>29</v>
      </c>
    </row>
    <row r="60" spans="1:19" x14ac:dyDescent="0.25">
      <c r="A60" s="5" t="s">
        <v>19</v>
      </c>
      <c r="B60" s="6" t="s">
        <v>20</v>
      </c>
      <c r="C60" s="6" t="s">
        <v>21</v>
      </c>
      <c r="D60" s="6" t="s">
        <v>22</v>
      </c>
      <c r="E60" s="6" t="s">
        <v>143</v>
      </c>
      <c r="F60" s="6" t="s">
        <v>93</v>
      </c>
      <c r="G60" s="6" t="s">
        <v>133</v>
      </c>
      <c r="H60" s="7">
        <v>43781</v>
      </c>
      <c r="I60" s="6">
        <v>17</v>
      </c>
      <c r="J60" s="6" t="s">
        <v>26</v>
      </c>
      <c r="K60" s="6" t="s">
        <v>88</v>
      </c>
      <c r="L60" s="6" t="s">
        <v>89</v>
      </c>
      <c r="M60" s="6">
        <v>-1</v>
      </c>
      <c r="N60" s="8">
        <v>-45378</v>
      </c>
      <c r="O60" s="6" t="s">
        <v>29</v>
      </c>
      <c r="P60" s="6" t="s">
        <v>30</v>
      </c>
      <c r="Q60" s="6" t="s">
        <v>31</v>
      </c>
      <c r="R60" s="6" t="s">
        <v>32</v>
      </c>
      <c r="S60" s="6" t="s">
        <v>29</v>
      </c>
    </row>
    <row r="61" spans="1:19" x14ac:dyDescent="0.25">
      <c r="A61" s="5" t="s">
        <v>19</v>
      </c>
      <c r="B61" s="6" t="s">
        <v>20</v>
      </c>
      <c r="C61" s="6" t="s">
        <v>21</v>
      </c>
      <c r="D61" s="6" t="s">
        <v>22</v>
      </c>
      <c r="E61" s="6" t="s">
        <v>144</v>
      </c>
      <c r="F61" s="6" t="s">
        <v>112</v>
      </c>
      <c r="G61" s="6" t="s">
        <v>133</v>
      </c>
      <c r="H61" s="7">
        <v>43781</v>
      </c>
      <c r="I61" s="6">
        <v>17</v>
      </c>
      <c r="J61" s="6" t="s">
        <v>26</v>
      </c>
      <c r="K61" s="6" t="s">
        <v>88</v>
      </c>
      <c r="L61" s="6" t="s">
        <v>89</v>
      </c>
      <c r="M61" s="6">
        <v>-1</v>
      </c>
      <c r="N61" s="8">
        <v>-7563</v>
      </c>
      <c r="O61" s="6" t="s">
        <v>29</v>
      </c>
      <c r="P61" s="6" t="s">
        <v>30</v>
      </c>
      <c r="Q61" s="6" t="s">
        <v>31</v>
      </c>
      <c r="R61" s="6" t="s">
        <v>32</v>
      </c>
      <c r="S61" s="6" t="s">
        <v>29</v>
      </c>
    </row>
    <row r="62" spans="1:19" x14ac:dyDescent="0.25">
      <c r="A62" s="5" t="s">
        <v>19</v>
      </c>
      <c r="B62" s="6" t="s">
        <v>20</v>
      </c>
      <c r="C62" s="6" t="s">
        <v>21</v>
      </c>
      <c r="D62" s="6" t="s">
        <v>22</v>
      </c>
      <c r="E62" s="6">
        <v>27133</v>
      </c>
      <c r="F62" s="6" t="s">
        <v>93</v>
      </c>
      <c r="G62" s="6" t="s">
        <v>133</v>
      </c>
      <c r="H62" s="7">
        <v>43781</v>
      </c>
      <c r="I62" s="6">
        <v>17</v>
      </c>
      <c r="J62" s="6" t="s">
        <v>26</v>
      </c>
      <c r="K62" s="6" t="s">
        <v>88</v>
      </c>
      <c r="L62" s="6" t="s">
        <v>89</v>
      </c>
      <c r="M62" s="6">
        <v>-1</v>
      </c>
      <c r="N62" s="8">
        <v>-16387</v>
      </c>
      <c r="O62" s="6" t="s">
        <v>29</v>
      </c>
      <c r="P62" s="6" t="s">
        <v>30</v>
      </c>
      <c r="Q62" s="6" t="s">
        <v>31</v>
      </c>
      <c r="R62" s="6" t="s">
        <v>32</v>
      </c>
      <c r="S62" s="6" t="s">
        <v>29</v>
      </c>
    </row>
    <row r="63" spans="1:19" x14ac:dyDescent="0.25">
      <c r="A63" s="5" t="s">
        <v>19</v>
      </c>
      <c r="B63" s="6" t="s">
        <v>20</v>
      </c>
      <c r="C63" s="6" t="s">
        <v>21</v>
      </c>
      <c r="D63" s="6" t="s">
        <v>22</v>
      </c>
      <c r="E63" s="6">
        <v>27270</v>
      </c>
      <c r="F63" s="6" t="s">
        <v>145</v>
      </c>
      <c r="G63" s="6" t="s">
        <v>133</v>
      </c>
      <c r="H63" s="7">
        <v>43781</v>
      </c>
      <c r="I63" s="6">
        <v>17</v>
      </c>
      <c r="J63" s="6" t="s">
        <v>26</v>
      </c>
      <c r="K63" s="6" t="s">
        <v>88</v>
      </c>
      <c r="L63" s="6" t="s">
        <v>89</v>
      </c>
      <c r="M63" s="6">
        <v>-1</v>
      </c>
      <c r="N63" s="8">
        <v>-17647</v>
      </c>
      <c r="O63" s="6" t="s">
        <v>29</v>
      </c>
      <c r="P63" s="6" t="s">
        <v>30</v>
      </c>
      <c r="Q63" s="6" t="s">
        <v>31</v>
      </c>
      <c r="R63" s="6" t="s">
        <v>32</v>
      </c>
      <c r="S63" s="6" t="s">
        <v>29</v>
      </c>
    </row>
    <row r="64" spans="1:19" x14ac:dyDescent="0.25">
      <c r="A64" s="5" t="s">
        <v>19</v>
      </c>
      <c r="B64" s="6" t="s">
        <v>20</v>
      </c>
      <c r="C64" s="6" t="s">
        <v>21</v>
      </c>
      <c r="D64" s="6" t="s">
        <v>22</v>
      </c>
      <c r="E64" s="6" t="s">
        <v>146</v>
      </c>
      <c r="F64" s="6" t="s">
        <v>147</v>
      </c>
      <c r="G64" s="6" t="s">
        <v>148</v>
      </c>
      <c r="H64" s="7">
        <v>43781</v>
      </c>
      <c r="I64" s="6">
        <v>17</v>
      </c>
      <c r="J64" s="6" t="s">
        <v>26</v>
      </c>
      <c r="K64" s="6" t="s">
        <v>88</v>
      </c>
      <c r="L64" s="6" t="s">
        <v>89</v>
      </c>
      <c r="M64" s="6">
        <v>-1</v>
      </c>
      <c r="N64" s="8">
        <v>-30924</v>
      </c>
      <c r="O64" s="6" t="s">
        <v>29</v>
      </c>
      <c r="P64" s="6" t="s">
        <v>30</v>
      </c>
      <c r="Q64" s="6" t="s">
        <v>31</v>
      </c>
      <c r="R64" s="6" t="s">
        <v>32</v>
      </c>
      <c r="S64" s="6" t="s">
        <v>29</v>
      </c>
    </row>
    <row r="65" spans="1:19" x14ac:dyDescent="0.25">
      <c r="A65" s="5" t="s">
        <v>19</v>
      </c>
      <c r="B65" s="6" t="s">
        <v>20</v>
      </c>
      <c r="C65" s="6" t="s">
        <v>21</v>
      </c>
      <c r="D65" s="6" t="s">
        <v>22</v>
      </c>
      <c r="E65" s="6">
        <v>27173</v>
      </c>
      <c r="F65" s="6" t="s">
        <v>106</v>
      </c>
      <c r="G65" s="6" t="s">
        <v>148</v>
      </c>
      <c r="H65" s="7">
        <v>43781</v>
      </c>
      <c r="I65" s="6">
        <v>17</v>
      </c>
      <c r="J65" s="6" t="s">
        <v>26</v>
      </c>
      <c r="K65" s="6" t="s">
        <v>88</v>
      </c>
      <c r="L65" s="6" t="s">
        <v>89</v>
      </c>
      <c r="M65" s="6">
        <v>-1</v>
      </c>
      <c r="N65" s="8">
        <v>-4790</v>
      </c>
      <c r="O65" s="6" t="s">
        <v>29</v>
      </c>
      <c r="P65" s="6" t="s">
        <v>30</v>
      </c>
      <c r="Q65" s="6" t="s">
        <v>31</v>
      </c>
      <c r="R65" s="6" t="s">
        <v>32</v>
      </c>
      <c r="S65" s="6" t="s">
        <v>29</v>
      </c>
    </row>
    <row r="66" spans="1:19" x14ac:dyDescent="0.25">
      <c r="A66" s="5" t="s">
        <v>19</v>
      </c>
      <c r="B66" s="6" t="s">
        <v>20</v>
      </c>
      <c r="C66" s="6" t="s">
        <v>21</v>
      </c>
      <c r="D66" s="6" t="s">
        <v>22</v>
      </c>
      <c r="E66" s="6">
        <v>1188</v>
      </c>
      <c r="F66" s="6" t="s">
        <v>109</v>
      </c>
      <c r="G66" s="6" t="s">
        <v>149</v>
      </c>
      <c r="H66" s="7">
        <v>43781</v>
      </c>
      <c r="I66" s="6">
        <v>17</v>
      </c>
      <c r="J66" s="6" t="s">
        <v>26</v>
      </c>
      <c r="K66" s="6" t="s">
        <v>88</v>
      </c>
      <c r="L66" s="6" t="s">
        <v>89</v>
      </c>
      <c r="M66" s="6">
        <v>-1</v>
      </c>
      <c r="N66" s="8">
        <v>-8731</v>
      </c>
      <c r="O66" s="6" t="s">
        <v>29</v>
      </c>
      <c r="P66" s="6" t="s">
        <v>30</v>
      </c>
      <c r="Q66" s="6" t="s">
        <v>31</v>
      </c>
      <c r="R66" s="6" t="s">
        <v>32</v>
      </c>
      <c r="S66" s="6" t="s">
        <v>29</v>
      </c>
    </row>
    <row r="67" spans="1:19" x14ac:dyDescent="0.25">
      <c r="A67" s="5" t="s">
        <v>19</v>
      </c>
      <c r="B67" s="6" t="s">
        <v>20</v>
      </c>
      <c r="C67" s="6" t="s">
        <v>21</v>
      </c>
      <c r="D67" s="6" t="s">
        <v>22</v>
      </c>
      <c r="E67" s="6">
        <v>40036</v>
      </c>
      <c r="F67" s="6" t="s">
        <v>150</v>
      </c>
      <c r="G67" s="6" t="s">
        <v>151</v>
      </c>
      <c r="H67" s="7">
        <v>43781</v>
      </c>
      <c r="I67" s="6">
        <v>17</v>
      </c>
      <c r="J67" s="6" t="s">
        <v>26</v>
      </c>
      <c r="K67" s="6" t="s">
        <v>88</v>
      </c>
      <c r="L67" s="6" t="s">
        <v>89</v>
      </c>
      <c r="M67" s="6">
        <v>-8</v>
      </c>
      <c r="N67" s="8">
        <v>-856496</v>
      </c>
      <c r="O67" s="6" t="s">
        <v>37</v>
      </c>
      <c r="P67" s="6" t="s">
        <v>30</v>
      </c>
      <c r="Q67" s="6" t="s">
        <v>31</v>
      </c>
      <c r="R67" s="6" t="s">
        <v>32</v>
      </c>
      <c r="S67" s="6" t="s">
        <v>37</v>
      </c>
    </row>
    <row r="68" spans="1:19" x14ac:dyDescent="0.25">
      <c r="A68" s="5" t="s">
        <v>19</v>
      </c>
      <c r="B68" s="6" t="s">
        <v>20</v>
      </c>
      <c r="C68" s="6" t="s">
        <v>21</v>
      </c>
      <c r="D68" s="6" t="s">
        <v>22</v>
      </c>
      <c r="E68" s="6" t="s">
        <v>152</v>
      </c>
      <c r="F68" s="6" t="s">
        <v>153</v>
      </c>
      <c r="G68" s="6" t="s">
        <v>154</v>
      </c>
      <c r="H68" s="7">
        <v>43865</v>
      </c>
      <c r="I68" s="6">
        <v>17</v>
      </c>
      <c r="J68" s="6" t="s">
        <v>26</v>
      </c>
      <c r="K68" s="6" t="s">
        <v>155</v>
      </c>
      <c r="L68" s="6" t="s">
        <v>156</v>
      </c>
      <c r="M68" s="6">
        <v>-1</v>
      </c>
      <c r="N68" s="8">
        <v>-73358</v>
      </c>
      <c r="O68" s="6" t="s">
        <v>29</v>
      </c>
      <c r="P68" s="6" t="s">
        <v>30</v>
      </c>
      <c r="Q68" s="6" t="s">
        <v>31</v>
      </c>
      <c r="R68" s="6" t="s">
        <v>32</v>
      </c>
      <c r="S68" s="6" t="s">
        <v>37</v>
      </c>
    </row>
    <row r="69" spans="1:19" x14ac:dyDescent="0.25">
      <c r="A69" s="5" t="s">
        <v>19</v>
      </c>
      <c r="B69" s="6" t="s">
        <v>20</v>
      </c>
      <c r="C69" s="6" t="s">
        <v>21</v>
      </c>
      <c r="D69" s="6" t="s">
        <v>22</v>
      </c>
      <c r="E69" s="6" t="s">
        <v>152</v>
      </c>
      <c r="F69" s="6" t="s">
        <v>153</v>
      </c>
      <c r="G69" s="6" t="s">
        <v>157</v>
      </c>
      <c r="H69" s="7">
        <v>43865</v>
      </c>
      <c r="I69" s="6">
        <v>17</v>
      </c>
      <c r="J69" s="6" t="s">
        <v>26</v>
      </c>
      <c r="K69" s="6" t="s">
        <v>155</v>
      </c>
      <c r="L69" s="6" t="s">
        <v>156</v>
      </c>
      <c r="M69" s="6">
        <v>-1</v>
      </c>
      <c r="N69" s="8">
        <v>-73358</v>
      </c>
      <c r="O69" s="6" t="s">
        <v>29</v>
      </c>
      <c r="P69" s="6" t="s">
        <v>30</v>
      </c>
      <c r="Q69" s="6" t="s">
        <v>31</v>
      </c>
      <c r="R69" s="6" t="s">
        <v>32</v>
      </c>
      <c r="S69" s="6" t="s">
        <v>37</v>
      </c>
    </row>
    <row r="70" spans="1:19" x14ac:dyDescent="0.25">
      <c r="A70" s="5" t="s">
        <v>19</v>
      </c>
      <c r="B70" s="6" t="s">
        <v>20</v>
      </c>
      <c r="C70" s="6" t="s">
        <v>21</v>
      </c>
      <c r="D70" s="6" t="s">
        <v>22</v>
      </c>
      <c r="E70" s="6" t="s">
        <v>158</v>
      </c>
      <c r="F70" s="6" t="s">
        <v>159</v>
      </c>
      <c r="G70" s="6" t="s">
        <v>160</v>
      </c>
      <c r="H70" s="7">
        <v>43868</v>
      </c>
      <c r="I70" s="6">
        <v>17</v>
      </c>
      <c r="J70" s="6" t="s">
        <v>26</v>
      </c>
      <c r="K70" s="6" t="s">
        <v>161</v>
      </c>
      <c r="L70" s="6" t="s">
        <v>162</v>
      </c>
      <c r="M70" s="6">
        <v>-1</v>
      </c>
      <c r="N70" s="8">
        <v>-106057</v>
      </c>
      <c r="O70" s="6" t="s">
        <v>29</v>
      </c>
      <c r="P70" s="6" t="s">
        <v>30</v>
      </c>
      <c r="Q70" s="6" t="s">
        <v>31</v>
      </c>
      <c r="R70" s="6" t="s">
        <v>32</v>
      </c>
      <c r="S70" s="6" t="s">
        <v>29</v>
      </c>
    </row>
    <row r="71" spans="1:19" x14ac:dyDescent="0.25">
      <c r="A71" s="5" t="s">
        <v>19</v>
      </c>
      <c r="B71" s="6" t="s">
        <v>20</v>
      </c>
      <c r="C71" s="6" t="s">
        <v>21</v>
      </c>
      <c r="D71" s="6" t="s">
        <v>22</v>
      </c>
      <c r="E71" s="6" t="s">
        <v>163</v>
      </c>
      <c r="F71" s="6" t="s">
        <v>164</v>
      </c>
      <c r="G71" s="6" t="s">
        <v>160</v>
      </c>
      <c r="H71" s="7">
        <v>43868</v>
      </c>
      <c r="I71" s="6">
        <v>17</v>
      </c>
      <c r="J71" s="6" t="s">
        <v>26</v>
      </c>
      <c r="K71" s="6" t="s">
        <v>161</v>
      </c>
      <c r="L71" s="6" t="s">
        <v>162</v>
      </c>
      <c r="M71" s="6">
        <v>-6</v>
      </c>
      <c r="N71" s="8">
        <v>-131190</v>
      </c>
      <c r="O71" s="6" t="s">
        <v>29</v>
      </c>
      <c r="P71" s="6" t="s">
        <v>30</v>
      </c>
      <c r="Q71" s="6" t="s">
        <v>31</v>
      </c>
      <c r="R71" s="6" t="s">
        <v>32</v>
      </c>
      <c r="S71" s="6" t="s">
        <v>29</v>
      </c>
    </row>
    <row r="72" spans="1:19" x14ac:dyDescent="0.25">
      <c r="A72" s="5" t="s">
        <v>19</v>
      </c>
      <c r="B72" s="6" t="s">
        <v>20</v>
      </c>
      <c r="C72" s="6" t="s">
        <v>21</v>
      </c>
      <c r="D72" s="6" t="s">
        <v>22</v>
      </c>
      <c r="E72" s="6" t="s">
        <v>165</v>
      </c>
      <c r="F72" s="6" t="s">
        <v>166</v>
      </c>
      <c r="G72" s="6" t="s">
        <v>160</v>
      </c>
      <c r="H72" s="7">
        <v>43868</v>
      </c>
      <c r="I72" s="6">
        <v>17</v>
      </c>
      <c r="J72" s="6" t="s">
        <v>26</v>
      </c>
      <c r="K72" s="6" t="s">
        <v>161</v>
      </c>
      <c r="L72" s="6" t="s">
        <v>162</v>
      </c>
      <c r="M72" s="6">
        <v>-6</v>
      </c>
      <c r="N72" s="8">
        <v>-216858</v>
      </c>
      <c r="O72" s="6" t="s">
        <v>29</v>
      </c>
      <c r="P72" s="6" t="s">
        <v>30</v>
      </c>
      <c r="Q72" s="6" t="s">
        <v>31</v>
      </c>
      <c r="R72" s="6" t="s">
        <v>32</v>
      </c>
      <c r="S72" s="6" t="s">
        <v>29</v>
      </c>
    </row>
    <row r="73" spans="1:19" x14ac:dyDescent="0.25">
      <c r="A73" s="5" t="s">
        <v>19</v>
      </c>
      <c r="B73" s="6" t="s">
        <v>20</v>
      </c>
      <c r="C73" s="6" t="s">
        <v>21</v>
      </c>
      <c r="D73" s="6" t="s">
        <v>22</v>
      </c>
      <c r="E73" s="6" t="s">
        <v>167</v>
      </c>
      <c r="F73" s="6" t="s">
        <v>168</v>
      </c>
      <c r="G73" s="6" t="s">
        <v>169</v>
      </c>
      <c r="H73" s="7">
        <v>43868</v>
      </c>
      <c r="I73" s="6">
        <v>17</v>
      </c>
      <c r="J73" s="6" t="s">
        <v>26</v>
      </c>
      <c r="K73" s="6" t="s">
        <v>161</v>
      </c>
      <c r="L73" s="6" t="s">
        <v>162</v>
      </c>
      <c r="M73" s="6">
        <v>-1</v>
      </c>
      <c r="N73" s="8">
        <v>-44578</v>
      </c>
      <c r="O73" s="6" t="s">
        <v>29</v>
      </c>
      <c r="P73" s="6" t="s">
        <v>30</v>
      </c>
      <c r="Q73" s="6" t="s">
        <v>31</v>
      </c>
      <c r="R73" s="6" t="s">
        <v>32</v>
      </c>
      <c r="S73" s="6" t="s">
        <v>29</v>
      </c>
    </row>
    <row r="74" spans="1:19" x14ac:dyDescent="0.25">
      <c r="A74" s="5" t="s">
        <v>19</v>
      </c>
      <c r="B74" s="6" t="s">
        <v>20</v>
      </c>
      <c r="C74" s="6" t="s">
        <v>21</v>
      </c>
      <c r="D74" s="6" t="s">
        <v>22</v>
      </c>
      <c r="E74" s="6" t="s">
        <v>170</v>
      </c>
      <c r="F74" s="6" t="s">
        <v>171</v>
      </c>
      <c r="G74" s="6" t="s">
        <v>172</v>
      </c>
      <c r="H74" s="7">
        <v>43868</v>
      </c>
      <c r="I74" s="6">
        <v>17</v>
      </c>
      <c r="J74" s="6" t="s">
        <v>26</v>
      </c>
      <c r="K74" s="6" t="s">
        <v>161</v>
      </c>
      <c r="L74" s="6" t="s">
        <v>162</v>
      </c>
      <c r="M74" s="6">
        <v>-6</v>
      </c>
      <c r="N74" s="8">
        <v>-76284</v>
      </c>
      <c r="O74" s="6" t="s">
        <v>29</v>
      </c>
      <c r="P74" s="6" t="s">
        <v>30</v>
      </c>
      <c r="Q74" s="6" t="s">
        <v>31</v>
      </c>
      <c r="R74" s="6" t="s">
        <v>32</v>
      </c>
      <c r="S74" s="6" t="s">
        <v>29</v>
      </c>
    </row>
    <row r="75" spans="1:19" x14ac:dyDescent="0.25">
      <c r="A75" s="5" t="s">
        <v>19</v>
      </c>
      <c r="B75" s="6" t="s">
        <v>20</v>
      </c>
      <c r="C75" s="6" t="s">
        <v>21</v>
      </c>
      <c r="D75" s="6" t="s">
        <v>22</v>
      </c>
      <c r="E75" s="6">
        <v>40070</v>
      </c>
      <c r="F75" s="6" t="s">
        <v>173</v>
      </c>
      <c r="G75" s="6" t="s">
        <v>174</v>
      </c>
      <c r="H75" s="7">
        <v>43871</v>
      </c>
      <c r="I75" s="6">
        <v>17</v>
      </c>
      <c r="J75" s="6" t="s">
        <v>26</v>
      </c>
      <c r="K75" s="6" t="s">
        <v>155</v>
      </c>
      <c r="L75" s="6" t="s">
        <v>156</v>
      </c>
      <c r="M75" s="6">
        <v>-1</v>
      </c>
      <c r="N75" s="8">
        <v>-151252</v>
      </c>
      <c r="O75" s="6" t="s">
        <v>37</v>
      </c>
      <c r="P75" s="6" t="s">
        <v>30</v>
      </c>
      <c r="Q75" s="6" t="s">
        <v>31</v>
      </c>
      <c r="R75" s="6" t="s">
        <v>32</v>
      </c>
      <c r="S75" s="6" t="s">
        <v>37</v>
      </c>
    </row>
    <row r="76" spans="1:19" x14ac:dyDescent="0.25">
      <c r="A76" s="5" t="s">
        <v>19</v>
      </c>
      <c r="B76" s="6" t="s">
        <v>20</v>
      </c>
      <c r="C76" s="6" t="s">
        <v>21</v>
      </c>
      <c r="D76" s="6" t="s">
        <v>22</v>
      </c>
      <c r="E76" s="6" t="s">
        <v>175</v>
      </c>
      <c r="F76" s="6" t="s">
        <v>176</v>
      </c>
      <c r="G76" s="6" t="s">
        <v>177</v>
      </c>
      <c r="H76" s="7">
        <v>43878</v>
      </c>
      <c r="I76" s="6">
        <v>17</v>
      </c>
      <c r="J76" s="6" t="s">
        <v>26</v>
      </c>
      <c r="K76" s="6" t="s">
        <v>155</v>
      </c>
      <c r="L76" s="6" t="s">
        <v>156</v>
      </c>
      <c r="M76" s="6">
        <v>-4</v>
      </c>
      <c r="N76" s="8">
        <v>-58408</v>
      </c>
      <c r="O76" s="6" t="s">
        <v>29</v>
      </c>
      <c r="P76" s="6" t="s">
        <v>30</v>
      </c>
      <c r="Q76" s="6" t="s">
        <v>31</v>
      </c>
      <c r="R76" s="6" t="s">
        <v>32</v>
      </c>
      <c r="S76" s="6" t="s">
        <v>37</v>
      </c>
    </row>
    <row r="77" spans="1:19" x14ac:dyDescent="0.25">
      <c r="A77" s="5" t="s">
        <v>19</v>
      </c>
      <c r="B77" s="6" t="s">
        <v>20</v>
      </c>
      <c r="C77" s="6" t="s">
        <v>21</v>
      </c>
      <c r="D77" s="6" t="s">
        <v>22</v>
      </c>
      <c r="E77" s="6">
        <v>47531</v>
      </c>
      <c r="F77" s="6" t="s">
        <v>178</v>
      </c>
      <c r="G77" s="6" t="s">
        <v>179</v>
      </c>
      <c r="H77" s="7">
        <v>43888</v>
      </c>
      <c r="I77" s="6">
        <v>17</v>
      </c>
      <c r="J77" s="6" t="s">
        <v>26</v>
      </c>
      <c r="K77" s="6" t="s">
        <v>180</v>
      </c>
      <c r="L77" s="6" t="s">
        <v>181</v>
      </c>
      <c r="M77" s="6">
        <v>-2</v>
      </c>
      <c r="N77" s="8">
        <v>-242000</v>
      </c>
      <c r="O77" s="6" t="s">
        <v>37</v>
      </c>
      <c r="P77" s="6" t="s">
        <v>30</v>
      </c>
      <c r="Q77" s="6" t="s">
        <v>31</v>
      </c>
      <c r="R77" s="6" t="s">
        <v>32</v>
      </c>
      <c r="S77" s="6" t="s">
        <v>37</v>
      </c>
    </row>
    <row r="78" spans="1:19" x14ac:dyDescent="0.25">
      <c r="A78" s="5" t="s">
        <v>19</v>
      </c>
      <c r="B78" s="6" t="s">
        <v>20</v>
      </c>
      <c r="C78" s="6" t="s">
        <v>21</v>
      </c>
      <c r="D78" s="6" t="s">
        <v>22</v>
      </c>
      <c r="E78" s="6" t="s">
        <v>182</v>
      </c>
      <c r="F78" s="6" t="s">
        <v>183</v>
      </c>
      <c r="G78" s="6" t="s">
        <v>179</v>
      </c>
      <c r="H78" s="7">
        <v>43888</v>
      </c>
      <c r="I78" s="6">
        <v>17</v>
      </c>
      <c r="J78" s="6" t="s">
        <v>26</v>
      </c>
      <c r="K78" s="6" t="s">
        <v>180</v>
      </c>
      <c r="L78" s="6" t="s">
        <v>181</v>
      </c>
      <c r="M78" s="6">
        <v>-2</v>
      </c>
      <c r="N78" s="8">
        <v>-11428</v>
      </c>
      <c r="O78" s="6" t="s">
        <v>184</v>
      </c>
      <c r="P78" s="6" t="s">
        <v>30</v>
      </c>
      <c r="Q78" s="6" t="s">
        <v>31</v>
      </c>
      <c r="R78" s="6" t="s">
        <v>32</v>
      </c>
      <c r="S78" s="6" t="s">
        <v>184</v>
      </c>
    </row>
    <row r="79" spans="1:19" x14ac:dyDescent="0.25">
      <c r="A79" s="5" t="s">
        <v>19</v>
      </c>
      <c r="B79" s="6" t="s">
        <v>20</v>
      </c>
      <c r="C79" s="6" t="s">
        <v>21</v>
      </c>
      <c r="D79" s="6" t="s">
        <v>22</v>
      </c>
      <c r="E79" s="6" t="s">
        <v>185</v>
      </c>
      <c r="F79" s="6" t="s">
        <v>186</v>
      </c>
      <c r="G79" s="6" t="s">
        <v>179</v>
      </c>
      <c r="H79" s="7">
        <v>43888</v>
      </c>
      <c r="I79" s="6">
        <v>17</v>
      </c>
      <c r="J79" s="6" t="s">
        <v>26</v>
      </c>
      <c r="K79" s="6" t="s">
        <v>180</v>
      </c>
      <c r="L79" s="6" t="s">
        <v>181</v>
      </c>
      <c r="M79" s="6">
        <v>-1</v>
      </c>
      <c r="N79" s="8">
        <v>-14538</v>
      </c>
      <c r="O79" s="6" t="s">
        <v>184</v>
      </c>
      <c r="P79" s="6" t="s">
        <v>30</v>
      </c>
      <c r="Q79" s="6" t="s">
        <v>31</v>
      </c>
      <c r="R79" s="6" t="s">
        <v>32</v>
      </c>
      <c r="S79" s="6" t="s">
        <v>184</v>
      </c>
    </row>
    <row r="80" spans="1:19" x14ac:dyDescent="0.25">
      <c r="A80" s="5" t="s">
        <v>19</v>
      </c>
      <c r="B80" s="6" t="s">
        <v>20</v>
      </c>
      <c r="C80" s="6" t="s">
        <v>21</v>
      </c>
      <c r="D80" s="6" t="s">
        <v>22</v>
      </c>
      <c r="E80" s="6" t="s">
        <v>187</v>
      </c>
      <c r="F80" s="6" t="s">
        <v>188</v>
      </c>
      <c r="G80" s="6" t="s">
        <v>179</v>
      </c>
      <c r="H80" s="7">
        <v>43888</v>
      </c>
      <c r="I80" s="6">
        <v>17</v>
      </c>
      <c r="J80" s="6" t="s">
        <v>26</v>
      </c>
      <c r="K80" s="6" t="s">
        <v>180</v>
      </c>
      <c r="L80" s="6" t="s">
        <v>181</v>
      </c>
      <c r="M80" s="6">
        <v>-2</v>
      </c>
      <c r="N80" s="8">
        <v>-12606</v>
      </c>
      <c r="O80" s="6" t="s">
        <v>184</v>
      </c>
      <c r="P80" s="6" t="s">
        <v>30</v>
      </c>
      <c r="Q80" s="6" t="s">
        <v>31</v>
      </c>
      <c r="R80" s="6" t="s">
        <v>32</v>
      </c>
      <c r="S80" s="6" t="s">
        <v>184</v>
      </c>
    </row>
    <row r="81" spans="1:19" x14ac:dyDescent="0.25">
      <c r="A81" s="5" t="s">
        <v>19</v>
      </c>
      <c r="B81" s="6" t="s">
        <v>20</v>
      </c>
      <c r="C81" s="6" t="s">
        <v>21</v>
      </c>
      <c r="D81" s="6" t="s">
        <v>22</v>
      </c>
      <c r="E81" s="6" t="s">
        <v>189</v>
      </c>
      <c r="F81" s="6" t="s">
        <v>190</v>
      </c>
      <c r="G81" s="6" t="s">
        <v>191</v>
      </c>
      <c r="H81" s="7">
        <v>43732</v>
      </c>
      <c r="I81" s="6">
        <v>17</v>
      </c>
      <c r="J81" s="6" t="s">
        <v>26</v>
      </c>
      <c r="K81" s="6" t="s">
        <v>192</v>
      </c>
      <c r="L81" s="6" t="s">
        <v>193</v>
      </c>
      <c r="M81" s="6">
        <v>105</v>
      </c>
      <c r="N81" s="8">
        <v>172515</v>
      </c>
      <c r="O81" s="6" t="s">
        <v>29</v>
      </c>
      <c r="P81" s="6" t="s">
        <v>30</v>
      </c>
      <c r="Q81" s="6" t="s">
        <v>69</v>
      </c>
      <c r="R81" s="6" t="s">
        <v>194</v>
      </c>
      <c r="S81" s="6" t="s">
        <v>37</v>
      </c>
    </row>
    <row r="82" spans="1:19" x14ac:dyDescent="0.25">
      <c r="A82" s="5" t="s">
        <v>19</v>
      </c>
      <c r="B82" s="6" t="s">
        <v>20</v>
      </c>
      <c r="C82" s="6" t="s">
        <v>21</v>
      </c>
      <c r="D82" s="6" t="s">
        <v>22</v>
      </c>
      <c r="E82" s="6" t="s">
        <v>189</v>
      </c>
      <c r="F82" s="6" t="s">
        <v>190</v>
      </c>
      <c r="G82" s="6" t="s">
        <v>195</v>
      </c>
      <c r="H82" s="7">
        <v>43732</v>
      </c>
      <c r="I82" s="6">
        <v>17</v>
      </c>
      <c r="J82" s="6" t="s">
        <v>26</v>
      </c>
      <c r="K82" s="6" t="s">
        <v>192</v>
      </c>
      <c r="L82" s="6" t="s">
        <v>193</v>
      </c>
      <c r="M82" s="6">
        <v>38</v>
      </c>
      <c r="N82" s="8">
        <v>62434</v>
      </c>
      <c r="O82" s="6" t="s">
        <v>29</v>
      </c>
      <c r="P82" s="6" t="s">
        <v>30</v>
      </c>
      <c r="Q82" s="6" t="s">
        <v>69</v>
      </c>
      <c r="R82" s="6" t="s">
        <v>194</v>
      </c>
      <c r="S82" s="6" t="s">
        <v>37</v>
      </c>
    </row>
    <row r="83" spans="1:19" x14ac:dyDescent="0.25">
      <c r="A83" s="5" t="s">
        <v>19</v>
      </c>
      <c r="B83" s="6" t="s">
        <v>20</v>
      </c>
      <c r="C83" s="6" t="s">
        <v>21</v>
      </c>
      <c r="D83" s="6" t="s">
        <v>22</v>
      </c>
      <c r="E83" s="6" t="s">
        <v>189</v>
      </c>
      <c r="F83" s="6" t="s">
        <v>190</v>
      </c>
      <c r="G83" s="6" t="s">
        <v>196</v>
      </c>
      <c r="H83" s="7">
        <v>43732</v>
      </c>
      <c r="I83" s="6">
        <v>17</v>
      </c>
      <c r="J83" s="6" t="s">
        <v>26</v>
      </c>
      <c r="K83" s="6" t="s">
        <v>192</v>
      </c>
      <c r="L83" s="6" t="s">
        <v>193</v>
      </c>
      <c r="M83" s="6">
        <v>20</v>
      </c>
      <c r="N83" s="8">
        <v>32860</v>
      </c>
      <c r="O83" s="6" t="s">
        <v>29</v>
      </c>
      <c r="P83" s="6" t="s">
        <v>30</v>
      </c>
      <c r="Q83" s="6" t="s">
        <v>69</v>
      </c>
      <c r="R83" s="6" t="s">
        <v>32</v>
      </c>
      <c r="S83" s="6" t="s">
        <v>37</v>
      </c>
    </row>
    <row r="84" spans="1:19" x14ac:dyDescent="0.25">
      <c r="A84" s="5" t="s">
        <v>19</v>
      </c>
      <c r="B84" s="6" t="s">
        <v>20</v>
      </c>
      <c r="C84" s="6" t="s">
        <v>21</v>
      </c>
      <c r="D84" s="6" t="s">
        <v>22</v>
      </c>
      <c r="E84" s="6" t="s">
        <v>189</v>
      </c>
      <c r="F84" s="6" t="s">
        <v>190</v>
      </c>
      <c r="G84" s="6" t="s">
        <v>197</v>
      </c>
      <c r="H84" s="7">
        <v>43732</v>
      </c>
      <c r="I84" s="6">
        <v>17</v>
      </c>
      <c r="J84" s="6" t="s">
        <v>26</v>
      </c>
      <c r="K84" s="6" t="s">
        <v>192</v>
      </c>
      <c r="L84" s="6" t="s">
        <v>193</v>
      </c>
      <c r="M84" s="6">
        <v>10</v>
      </c>
      <c r="N84" s="8">
        <v>16430</v>
      </c>
      <c r="O84" s="6" t="s">
        <v>29</v>
      </c>
      <c r="P84" s="6" t="s">
        <v>30</v>
      </c>
      <c r="Q84" s="6" t="s">
        <v>69</v>
      </c>
      <c r="R84" s="6" t="s">
        <v>32</v>
      </c>
      <c r="S84" s="6" t="s">
        <v>37</v>
      </c>
    </row>
    <row r="85" spans="1:19" x14ac:dyDescent="0.25">
      <c r="A85" s="5" t="s">
        <v>19</v>
      </c>
      <c r="B85" s="6" t="s">
        <v>20</v>
      </c>
      <c r="C85" s="6" t="s">
        <v>21</v>
      </c>
      <c r="D85" s="6" t="s">
        <v>22</v>
      </c>
      <c r="E85" s="6" t="s">
        <v>189</v>
      </c>
      <c r="F85" s="6" t="s">
        <v>190</v>
      </c>
      <c r="G85" s="6" t="s">
        <v>198</v>
      </c>
      <c r="H85" s="7">
        <v>43732</v>
      </c>
      <c r="I85" s="6">
        <v>17</v>
      </c>
      <c r="J85" s="6" t="s">
        <v>26</v>
      </c>
      <c r="K85" s="6" t="s">
        <v>192</v>
      </c>
      <c r="L85" s="6" t="s">
        <v>193</v>
      </c>
      <c r="M85" s="6">
        <v>20</v>
      </c>
      <c r="N85" s="8">
        <v>32860</v>
      </c>
      <c r="O85" s="6" t="s">
        <v>29</v>
      </c>
      <c r="P85" s="6" t="s">
        <v>30</v>
      </c>
      <c r="Q85" s="6" t="s">
        <v>69</v>
      </c>
      <c r="R85" s="6" t="s">
        <v>32</v>
      </c>
      <c r="S85" s="6" t="s">
        <v>37</v>
      </c>
    </row>
    <row r="86" spans="1:19" x14ac:dyDescent="0.25">
      <c r="A86" s="5" t="s">
        <v>19</v>
      </c>
      <c r="B86" s="6" t="s">
        <v>20</v>
      </c>
      <c r="C86" s="6" t="s">
        <v>21</v>
      </c>
      <c r="D86" s="6" t="s">
        <v>22</v>
      </c>
      <c r="E86" s="6" t="s">
        <v>189</v>
      </c>
      <c r="F86" s="6" t="s">
        <v>190</v>
      </c>
      <c r="G86" s="6" t="s">
        <v>199</v>
      </c>
      <c r="H86" s="7">
        <v>43732</v>
      </c>
      <c r="I86" s="6">
        <v>17</v>
      </c>
      <c r="J86" s="6" t="s">
        <v>26</v>
      </c>
      <c r="K86" s="6" t="s">
        <v>192</v>
      </c>
      <c r="L86" s="6" t="s">
        <v>193</v>
      </c>
      <c r="M86" s="6">
        <v>8</v>
      </c>
      <c r="N86" s="8">
        <v>13144</v>
      </c>
      <c r="O86" s="6" t="s">
        <v>29</v>
      </c>
      <c r="P86" s="6" t="s">
        <v>30</v>
      </c>
      <c r="Q86" s="6" t="s">
        <v>69</v>
      </c>
      <c r="R86" s="6" t="s">
        <v>32</v>
      </c>
      <c r="S86" s="6" t="s">
        <v>37</v>
      </c>
    </row>
    <row r="87" spans="1:19" x14ac:dyDescent="0.25">
      <c r="A87" s="5" t="s">
        <v>19</v>
      </c>
      <c r="B87" s="6" t="s">
        <v>20</v>
      </c>
      <c r="C87" s="6" t="s">
        <v>21</v>
      </c>
      <c r="D87" s="6" t="s">
        <v>22</v>
      </c>
      <c r="E87" s="6" t="s">
        <v>200</v>
      </c>
      <c r="F87" s="6" t="s">
        <v>201</v>
      </c>
      <c r="G87" s="6" t="s">
        <v>202</v>
      </c>
      <c r="H87" s="7">
        <v>43742</v>
      </c>
      <c r="I87" s="6">
        <v>17</v>
      </c>
      <c r="J87" s="6" t="s">
        <v>26</v>
      </c>
      <c r="K87" s="6" t="s">
        <v>192</v>
      </c>
      <c r="L87" s="6" t="s">
        <v>193</v>
      </c>
      <c r="M87" s="6">
        <v>1</v>
      </c>
      <c r="N87" s="8">
        <v>37614</v>
      </c>
      <c r="O87" s="6" t="s">
        <v>29</v>
      </c>
      <c r="P87" s="6" t="s">
        <v>30</v>
      </c>
      <c r="Q87" s="6" t="s">
        <v>69</v>
      </c>
      <c r="R87" s="6" t="s">
        <v>32</v>
      </c>
      <c r="S87" s="6" t="s">
        <v>37</v>
      </c>
    </row>
    <row r="88" spans="1:19" x14ac:dyDescent="0.25">
      <c r="A88" s="5" t="s">
        <v>19</v>
      </c>
      <c r="B88" s="6" t="s">
        <v>20</v>
      </c>
      <c r="C88" s="6" t="s">
        <v>21</v>
      </c>
      <c r="D88" s="6" t="s">
        <v>22</v>
      </c>
      <c r="E88" s="6" t="s">
        <v>203</v>
      </c>
      <c r="F88" s="6" t="s">
        <v>204</v>
      </c>
      <c r="G88" s="6" t="s">
        <v>205</v>
      </c>
      <c r="H88" s="7">
        <v>43749</v>
      </c>
      <c r="I88" s="6">
        <v>17</v>
      </c>
      <c r="J88" s="6" t="s">
        <v>26</v>
      </c>
      <c r="K88" s="6" t="s">
        <v>192</v>
      </c>
      <c r="L88" s="6" t="s">
        <v>193</v>
      </c>
      <c r="M88" s="6">
        <v>18</v>
      </c>
      <c r="N88" s="8">
        <v>89496</v>
      </c>
      <c r="O88" s="6" t="s">
        <v>29</v>
      </c>
      <c r="P88" s="6" t="s">
        <v>30</v>
      </c>
      <c r="Q88" s="6" t="s">
        <v>69</v>
      </c>
      <c r="R88" s="6" t="s">
        <v>32</v>
      </c>
      <c r="S88" s="6" t="s">
        <v>37</v>
      </c>
    </row>
    <row r="89" spans="1:19" x14ac:dyDescent="0.25">
      <c r="A89" s="5" t="s">
        <v>19</v>
      </c>
      <c r="B89" s="6" t="s">
        <v>20</v>
      </c>
      <c r="C89" s="6" t="s">
        <v>21</v>
      </c>
      <c r="D89" s="6" t="s">
        <v>22</v>
      </c>
      <c r="E89" s="6" t="s">
        <v>189</v>
      </c>
      <c r="F89" s="6" t="s">
        <v>190</v>
      </c>
      <c r="G89" s="6" t="s">
        <v>206</v>
      </c>
      <c r="H89" s="7">
        <v>43761</v>
      </c>
      <c r="I89" s="6">
        <v>17</v>
      </c>
      <c r="J89" s="6" t="s">
        <v>26</v>
      </c>
      <c r="K89" s="6" t="s">
        <v>192</v>
      </c>
      <c r="L89" s="6" t="s">
        <v>193</v>
      </c>
      <c r="M89" s="6">
        <v>100</v>
      </c>
      <c r="N89" s="8">
        <v>171400</v>
      </c>
      <c r="O89" s="6" t="s">
        <v>29</v>
      </c>
      <c r="P89" s="6" t="s">
        <v>30</v>
      </c>
      <c r="Q89" s="6" t="s">
        <v>69</v>
      </c>
      <c r="R89" s="6" t="s">
        <v>32</v>
      </c>
      <c r="S89" s="6" t="s">
        <v>37</v>
      </c>
    </row>
    <row r="90" spans="1:19" x14ac:dyDescent="0.25">
      <c r="A90" s="5" t="s">
        <v>19</v>
      </c>
      <c r="B90" s="6" t="s">
        <v>20</v>
      </c>
      <c r="C90" s="6" t="s">
        <v>21</v>
      </c>
      <c r="D90" s="6" t="s">
        <v>22</v>
      </c>
      <c r="E90" s="6" t="s">
        <v>207</v>
      </c>
      <c r="F90" s="6" t="s">
        <v>208</v>
      </c>
      <c r="G90" s="6" t="s">
        <v>209</v>
      </c>
      <c r="H90" s="7">
        <v>43761</v>
      </c>
      <c r="I90" s="6">
        <v>17</v>
      </c>
      <c r="J90" s="6" t="s">
        <v>26</v>
      </c>
      <c r="K90" s="6" t="s">
        <v>192</v>
      </c>
      <c r="L90" s="6" t="s">
        <v>193</v>
      </c>
      <c r="M90" s="6">
        <v>1</v>
      </c>
      <c r="N90" s="8">
        <v>46693</v>
      </c>
      <c r="O90" s="6" t="s">
        <v>29</v>
      </c>
      <c r="P90" s="6" t="s">
        <v>30</v>
      </c>
      <c r="Q90" s="6" t="s">
        <v>69</v>
      </c>
      <c r="R90" s="6" t="s">
        <v>32</v>
      </c>
      <c r="S90" s="6" t="s">
        <v>37</v>
      </c>
    </row>
    <row r="91" spans="1:19" x14ac:dyDescent="0.25">
      <c r="A91" s="5" t="s">
        <v>19</v>
      </c>
      <c r="B91" s="6" t="s">
        <v>20</v>
      </c>
      <c r="C91" s="6" t="s">
        <v>21</v>
      </c>
      <c r="D91" s="6" t="s">
        <v>22</v>
      </c>
      <c r="E91" s="6">
        <v>4310</v>
      </c>
      <c r="F91" s="6" t="s">
        <v>210</v>
      </c>
      <c r="G91" s="6" t="s">
        <v>211</v>
      </c>
      <c r="H91" s="7">
        <v>43763</v>
      </c>
      <c r="I91" s="6">
        <v>17</v>
      </c>
      <c r="J91" s="6" t="s">
        <v>26</v>
      </c>
      <c r="K91" s="6" t="s">
        <v>212</v>
      </c>
      <c r="L91" s="6" t="s">
        <v>213</v>
      </c>
      <c r="M91" s="6">
        <v>1</v>
      </c>
      <c r="N91" s="8">
        <v>47925</v>
      </c>
      <c r="O91" s="6" t="s">
        <v>81</v>
      </c>
      <c r="P91" s="6" t="s">
        <v>30</v>
      </c>
      <c r="Q91" s="6" t="s">
        <v>69</v>
      </c>
      <c r="R91" s="6" t="s">
        <v>32</v>
      </c>
      <c r="S91" s="6" t="s">
        <v>37</v>
      </c>
    </row>
    <row r="92" spans="1:19" x14ac:dyDescent="0.25">
      <c r="A92" s="5" t="s">
        <v>19</v>
      </c>
      <c r="B92" s="6" t="s">
        <v>20</v>
      </c>
      <c r="C92" s="6" t="s">
        <v>21</v>
      </c>
      <c r="D92" s="6" t="s">
        <v>22</v>
      </c>
      <c r="E92" s="6">
        <v>73</v>
      </c>
      <c r="F92" s="6" t="s">
        <v>214</v>
      </c>
      <c r="G92" s="6" t="s">
        <v>215</v>
      </c>
      <c r="H92" s="7">
        <v>43768</v>
      </c>
      <c r="I92" s="6">
        <v>17</v>
      </c>
      <c r="J92" s="6" t="s">
        <v>26</v>
      </c>
      <c r="K92" s="6" t="s">
        <v>212</v>
      </c>
      <c r="L92" s="6" t="s">
        <v>213</v>
      </c>
      <c r="M92" s="6">
        <v>2</v>
      </c>
      <c r="N92" s="8">
        <v>20404</v>
      </c>
      <c r="O92" s="6" t="s">
        <v>81</v>
      </c>
      <c r="P92" s="6" t="s">
        <v>30</v>
      </c>
      <c r="Q92" s="6" t="s">
        <v>69</v>
      </c>
      <c r="R92" s="6" t="s">
        <v>32</v>
      </c>
      <c r="S92" s="6" t="s">
        <v>37</v>
      </c>
    </row>
    <row r="93" spans="1:19" x14ac:dyDescent="0.25">
      <c r="A93" s="5" t="s">
        <v>19</v>
      </c>
      <c r="B93" s="6" t="s">
        <v>20</v>
      </c>
      <c r="C93" s="6" t="s">
        <v>21</v>
      </c>
      <c r="D93" s="6" t="s">
        <v>22</v>
      </c>
      <c r="E93" s="6">
        <v>45627</v>
      </c>
      <c r="F93" s="6" t="s">
        <v>216</v>
      </c>
      <c r="G93" s="6" t="s">
        <v>217</v>
      </c>
      <c r="H93" s="7">
        <v>43782</v>
      </c>
      <c r="I93" s="6">
        <v>17</v>
      </c>
      <c r="J93" s="6" t="s">
        <v>26</v>
      </c>
      <c r="K93" s="6" t="s">
        <v>212</v>
      </c>
      <c r="L93" s="6" t="s">
        <v>213</v>
      </c>
      <c r="M93" s="6">
        <v>4</v>
      </c>
      <c r="N93" s="8">
        <v>470556</v>
      </c>
      <c r="O93" s="6" t="s">
        <v>37</v>
      </c>
      <c r="P93" s="6" t="s">
        <v>30</v>
      </c>
      <c r="Q93" s="6" t="s">
        <v>69</v>
      </c>
      <c r="R93" s="6" t="s">
        <v>32</v>
      </c>
      <c r="S93" s="6" t="s">
        <v>37</v>
      </c>
    </row>
    <row r="94" spans="1:19" x14ac:dyDescent="0.25">
      <c r="A94" s="5" t="s">
        <v>19</v>
      </c>
      <c r="B94" s="6" t="s">
        <v>20</v>
      </c>
      <c r="C94" s="6" t="s">
        <v>21</v>
      </c>
      <c r="D94" s="6" t="s">
        <v>22</v>
      </c>
      <c r="E94" s="6" t="s">
        <v>189</v>
      </c>
      <c r="F94" s="6" t="s">
        <v>190</v>
      </c>
      <c r="G94" s="6" t="s">
        <v>218</v>
      </c>
      <c r="H94" s="7">
        <v>43782</v>
      </c>
      <c r="I94" s="6">
        <v>17</v>
      </c>
      <c r="J94" s="6" t="s">
        <v>26</v>
      </c>
      <c r="K94" s="6" t="s">
        <v>192</v>
      </c>
      <c r="L94" s="6" t="s">
        <v>193</v>
      </c>
      <c r="M94" s="6">
        <v>170</v>
      </c>
      <c r="N94" s="8">
        <v>291380</v>
      </c>
      <c r="O94" s="6" t="s">
        <v>29</v>
      </c>
      <c r="P94" s="6" t="s">
        <v>30</v>
      </c>
      <c r="Q94" s="6" t="s">
        <v>69</v>
      </c>
      <c r="R94" s="6" t="s">
        <v>32</v>
      </c>
      <c r="S94" s="6" t="s">
        <v>37</v>
      </c>
    </row>
    <row r="95" spans="1:19" x14ac:dyDescent="0.25">
      <c r="A95" s="5" t="s">
        <v>19</v>
      </c>
      <c r="B95" s="6" t="s">
        <v>20</v>
      </c>
      <c r="C95" s="6" t="s">
        <v>21</v>
      </c>
      <c r="D95" s="6" t="s">
        <v>22</v>
      </c>
      <c r="E95" s="6" t="s">
        <v>189</v>
      </c>
      <c r="F95" s="6" t="s">
        <v>190</v>
      </c>
      <c r="G95" s="6" t="s">
        <v>219</v>
      </c>
      <c r="H95" s="7">
        <v>43782</v>
      </c>
      <c r="I95" s="6">
        <v>17</v>
      </c>
      <c r="J95" s="6" t="s">
        <v>26</v>
      </c>
      <c r="K95" s="6" t="s">
        <v>192</v>
      </c>
      <c r="L95" s="6" t="s">
        <v>193</v>
      </c>
      <c r="M95" s="6">
        <v>30</v>
      </c>
      <c r="N95" s="8">
        <v>51420</v>
      </c>
      <c r="O95" s="6" t="s">
        <v>29</v>
      </c>
      <c r="P95" s="6" t="s">
        <v>30</v>
      </c>
      <c r="Q95" s="6" t="s">
        <v>69</v>
      </c>
      <c r="R95" s="6" t="s">
        <v>32</v>
      </c>
      <c r="S95" s="6" t="s">
        <v>37</v>
      </c>
    </row>
    <row r="96" spans="1:19" x14ac:dyDescent="0.25">
      <c r="A96" s="5" t="s">
        <v>19</v>
      </c>
      <c r="B96" s="6" t="s">
        <v>20</v>
      </c>
      <c r="C96" s="6" t="s">
        <v>21</v>
      </c>
      <c r="D96" s="6" t="s">
        <v>22</v>
      </c>
      <c r="E96" s="6" t="s">
        <v>220</v>
      </c>
      <c r="F96" s="6" t="s">
        <v>221</v>
      </c>
      <c r="G96" s="6" t="s">
        <v>222</v>
      </c>
      <c r="H96" s="7">
        <v>43785</v>
      </c>
      <c r="I96" s="6">
        <v>17</v>
      </c>
      <c r="J96" s="6" t="s">
        <v>26</v>
      </c>
      <c r="K96" s="6" t="s">
        <v>212</v>
      </c>
      <c r="L96" s="6" t="s">
        <v>213</v>
      </c>
      <c r="M96" s="6">
        <v>4</v>
      </c>
      <c r="N96" s="8">
        <v>27564</v>
      </c>
      <c r="O96" s="6" t="s">
        <v>184</v>
      </c>
      <c r="P96" s="6" t="s">
        <v>30</v>
      </c>
      <c r="Q96" s="6" t="s">
        <v>69</v>
      </c>
      <c r="R96" s="6" t="s">
        <v>32</v>
      </c>
      <c r="S96" s="6" t="s">
        <v>184</v>
      </c>
    </row>
    <row r="97" spans="1:19" x14ac:dyDescent="0.25">
      <c r="A97" s="5" t="s">
        <v>19</v>
      </c>
      <c r="B97" s="6" t="s">
        <v>20</v>
      </c>
      <c r="C97" s="6" t="s">
        <v>21</v>
      </c>
      <c r="D97" s="6" t="s">
        <v>22</v>
      </c>
      <c r="E97" s="6">
        <v>50663</v>
      </c>
      <c r="F97" s="6" t="s">
        <v>223</v>
      </c>
      <c r="G97" s="6" t="s">
        <v>224</v>
      </c>
      <c r="H97" s="7">
        <v>43790</v>
      </c>
      <c r="I97" s="6">
        <v>17</v>
      </c>
      <c r="J97" s="6" t="s">
        <v>26</v>
      </c>
      <c r="K97" s="6" t="s">
        <v>212</v>
      </c>
      <c r="L97" s="6" t="s">
        <v>213</v>
      </c>
      <c r="M97" s="6">
        <v>4</v>
      </c>
      <c r="N97" s="8">
        <v>460472</v>
      </c>
      <c r="O97" s="6" t="s">
        <v>37</v>
      </c>
      <c r="P97" s="6" t="s">
        <v>30</v>
      </c>
      <c r="Q97" s="6" t="s">
        <v>69</v>
      </c>
      <c r="R97" s="6" t="s">
        <v>32</v>
      </c>
      <c r="S97" s="6" t="s">
        <v>37</v>
      </c>
    </row>
    <row r="98" spans="1:19" x14ac:dyDescent="0.25">
      <c r="A98" s="5" t="s">
        <v>19</v>
      </c>
      <c r="B98" s="6" t="s">
        <v>20</v>
      </c>
      <c r="C98" s="6" t="s">
        <v>21</v>
      </c>
      <c r="D98" s="6" t="s">
        <v>22</v>
      </c>
      <c r="E98" s="6">
        <v>45627</v>
      </c>
      <c r="F98" s="6" t="s">
        <v>216</v>
      </c>
      <c r="G98" s="6" t="s">
        <v>225</v>
      </c>
      <c r="H98" s="7">
        <v>43790</v>
      </c>
      <c r="I98" s="6">
        <v>17</v>
      </c>
      <c r="J98" s="6" t="s">
        <v>26</v>
      </c>
      <c r="K98" s="6" t="s">
        <v>212</v>
      </c>
      <c r="L98" s="6" t="s">
        <v>213</v>
      </c>
      <c r="M98" s="6">
        <v>3</v>
      </c>
      <c r="N98" s="8">
        <v>352917</v>
      </c>
      <c r="O98" s="6" t="s">
        <v>37</v>
      </c>
      <c r="P98" s="6" t="s">
        <v>30</v>
      </c>
      <c r="Q98" s="6" t="s">
        <v>69</v>
      </c>
      <c r="R98" s="6" t="s">
        <v>32</v>
      </c>
      <c r="S98" s="6" t="s">
        <v>37</v>
      </c>
    </row>
    <row r="99" spans="1:19" x14ac:dyDescent="0.25">
      <c r="A99" s="5" t="s">
        <v>19</v>
      </c>
      <c r="B99" s="6" t="s">
        <v>20</v>
      </c>
      <c r="C99" s="6" t="s">
        <v>21</v>
      </c>
      <c r="D99" s="6" t="s">
        <v>22</v>
      </c>
      <c r="E99" s="6" t="s">
        <v>226</v>
      </c>
      <c r="F99" s="6" t="s">
        <v>227</v>
      </c>
      <c r="G99" s="6" t="s">
        <v>228</v>
      </c>
      <c r="H99" s="7">
        <v>43790</v>
      </c>
      <c r="I99" s="6">
        <v>17</v>
      </c>
      <c r="J99" s="6" t="s">
        <v>26</v>
      </c>
      <c r="K99" s="6" t="s">
        <v>212</v>
      </c>
      <c r="L99" s="6" t="s">
        <v>213</v>
      </c>
      <c r="M99" s="6">
        <v>1</v>
      </c>
      <c r="N99" s="8">
        <v>21849</v>
      </c>
      <c r="O99" s="6" t="s">
        <v>184</v>
      </c>
      <c r="P99" s="6" t="s">
        <v>30</v>
      </c>
      <c r="Q99" s="6" t="s">
        <v>69</v>
      </c>
      <c r="R99" s="6" t="s">
        <v>32</v>
      </c>
      <c r="S99" s="6" t="s">
        <v>184</v>
      </c>
    </row>
    <row r="100" spans="1:19" x14ac:dyDescent="0.25">
      <c r="A100" s="5" t="s">
        <v>19</v>
      </c>
      <c r="B100" s="6" t="s">
        <v>20</v>
      </c>
      <c r="C100" s="6" t="s">
        <v>21</v>
      </c>
      <c r="D100" s="6" t="s">
        <v>22</v>
      </c>
      <c r="E100" s="6" t="s">
        <v>229</v>
      </c>
      <c r="F100" s="6" t="s">
        <v>230</v>
      </c>
      <c r="G100" s="6" t="s">
        <v>228</v>
      </c>
      <c r="H100" s="7">
        <v>43790</v>
      </c>
      <c r="I100" s="6">
        <v>17</v>
      </c>
      <c r="J100" s="6" t="s">
        <v>26</v>
      </c>
      <c r="K100" s="6" t="s">
        <v>212</v>
      </c>
      <c r="L100" s="6" t="s">
        <v>213</v>
      </c>
      <c r="M100" s="6">
        <v>2</v>
      </c>
      <c r="N100" s="8">
        <v>12606</v>
      </c>
      <c r="O100" s="6" t="s">
        <v>184</v>
      </c>
      <c r="P100" s="6" t="s">
        <v>30</v>
      </c>
      <c r="Q100" s="6" t="s">
        <v>69</v>
      </c>
      <c r="R100" s="6" t="s">
        <v>32</v>
      </c>
      <c r="S100" s="6" t="s">
        <v>184</v>
      </c>
    </row>
    <row r="101" spans="1:19" x14ac:dyDescent="0.25">
      <c r="A101" s="5" t="s">
        <v>19</v>
      </c>
      <c r="B101" s="6" t="s">
        <v>20</v>
      </c>
      <c r="C101" s="6" t="s">
        <v>21</v>
      </c>
      <c r="D101" s="6" t="s">
        <v>22</v>
      </c>
      <c r="E101" s="6" t="s">
        <v>220</v>
      </c>
      <c r="F101" s="6" t="s">
        <v>221</v>
      </c>
      <c r="G101" s="6" t="s">
        <v>228</v>
      </c>
      <c r="H101" s="7">
        <v>43790</v>
      </c>
      <c r="I101" s="6">
        <v>17</v>
      </c>
      <c r="J101" s="6" t="s">
        <v>26</v>
      </c>
      <c r="K101" s="6" t="s">
        <v>212</v>
      </c>
      <c r="L101" s="6" t="s">
        <v>213</v>
      </c>
      <c r="M101" s="6">
        <v>2</v>
      </c>
      <c r="N101" s="8">
        <v>13782</v>
      </c>
      <c r="O101" s="6" t="s">
        <v>184</v>
      </c>
      <c r="P101" s="6" t="s">
        <v>30</v>
      </c>
      <c r="Q101" s="6" t="s">
        <v>69</v>
      </c>
      <c r="R101" s="6" t="s">
        <v>32</v>
      </c>
      <c r="S101" s="6" t="s">
        <v>184</v>
      </c>
    </row>
    <row r="102" spans="1:19" x14ac:dyDescent="0.25">
      <c r="A102" s="5" t="s">
        <v>19</v>
      </c>
      <c r="B102" s="6" t="s">
        <v>20</v>
      </c>
      <c r="C102" s="6" t="s">
        <v>21</v>
      </c>
      <c r="D102" s="6" t="s">
        <v>22</v>
      </c>
      <c r="E102" s="6">
        <v>45627</v>
      </c>
      <c r="F102" s="6" t="s">
        <v>216</v>
      </c>
      <c r="G102" s="6" t="s">
        <v>231</v>
      </c>
      <c r="H102" s="7">
        <v>43819</v>
      </c>
      <c r="I102" s="6">
        <v>17</v>
      </c>
      <c r="J102" s="6" t="s">
        <v>26</v>
      </c>
      <c r="K102" s="6" t="s">
        <v>212</v>
      </c>
      <c r="L102" s="6" t="s">
        <v>213</v>
      </c>
      <c r="M102" s="6">
        <v>4</v>
      </c>
      <c r="N102" s="8">
        <v>484000</v>
      </c>
      <c r="O102" s="6" t="s">
        <v>37</v>
      </c>
      <c r="P102" s="6" t="s">
        <v>30</v>
      </c>
      <c r="Q102" s="6" t="s">
        <v>69</v>
      </c>
      <c r="R102" s="6" t="s">
        <v>32</v>
      </c>
      <c r="S102" s="6" t="s">
        <v>37</v>
      </c>
    </row>
    <row r="103" spans="1:19" x14ac:dyDescent="0.25">
      <c r="A103" s="5" t="s">
        <v>19</v>
      </c>
      <c r="B103" s="6" t="s">
        <v>20</v>
      </c>
      <c r="C103" s="6" t="s">
        <v>21</v>
      </c>
      <c r="D103" s="6" t="s">
        <v>22</v>
      </c>
      <c r="E103" s="6">
        <v>44331</v>
      </c>
      <c r="F103" s="6" t="s">
        <v>232</v>
      </c>
      <c r="G103" s="6" t="s">
        <v>233</v>
      </c>
      <c r="H103" s="7">
        <v>43860</v>
      </c>
      <c r="I103" s="6">
        <v>17</v>
      </c>
      <c r="J103" s="6" t="s">
        <v>26</v>
      </c>
      <c r="K103" s="6" t="s">
        <v>234</v>
      </c>
      <c r="L103" s="6" t="s">
        <v>235</v>
      </c>
      <c r="M103" s="6">
        <v>4</v>
      </c>
      <c r="N103" s="8">
        <v>287164</v>
      </c>
      <c r="O103" s="6" t="s">
        <v>37</v>
      </c>
      <c r="P103" s="6" t="s">
        <v>30</v>
      </c>
      <c r="Q103" s="6" t="s">
        <v>69</v>
      </c>
      <c r="R103" s="6" t="s">
        <v>32</v>
      </c>
      <c r="S103" s="6" t="s">
        <v>37</v>
      </c>
    </row>
    <row r="104" spans="1:19" x14ac:dyDescent="0.25">
      <c r="A104" s="5" t="s">
        <v>19</v>
      </c>
      <c r="B104" s="6" t="s">
        <v>20</v>
      </c>
      <c r="C104" s="6" t="s">
        <v>21</v>
      </c>
      <c r="D104" s="6" t="s">
        <v>22</v>
      </c>
      <c r="E104" s="6" t="s">
        <v>236</v>
      </c>
      <c r="F104" s="6" t="s">
        <v>237</v>
      </c>
      <c r="G104" s="6" t="s">
        <v>233</v>
      </c>
      <c r="H104" s="7">
        <v>43860</v>
      </c>
      <c r="I104" s="6">
        <v>17</v>
      </c>
      <c r="J104" s="6" t="s">
        <v>26</v>
      </c>
      <c r="K104" s="6" t="s">
        <v>234</v>
      </c>
      <c r="L104" s="6" t="s">
        <v>235</v>
      </c>
      <c r="M104" s="6">
        <v>1</v>
      </c>
      <c r="N104" s="8">
        <v>13193</v>
      </c>
      <c r="O104" s="6" t="s">
        <v>184</v>
      </c>
      <c r="P104" s="6" t="s">
        <v>30</v>
      </c>
      <c r="Q104" s="6" t="s">
        <v>69</v>
      </c>
      <c r="R104" s="6" t="s">
        <v>32</v>
      </c>
      <c r="S104" s="6" t="s">
        <v>184</v>
      </c>
    </row>
    <row r="105" spans="1:19" x14ac:dyDescent="0.25">
      <c r="A105" s="5" t="s">
        <v>19</v>
      </c>
      <c r="B105" s="6" t="s">
        <v>20</v>
      </c>
      <c r="C105" s="6" t="s">
        <v>21</v>
      </c>
      <c r="D105" s="6" t="s">
        <v>22</v>
      </c>
      <c r="E105" s="6" t="s">
        <v>238</v>
      </c>
      <c r="F105" s="6" t="s">
        <v>239</v>
      </c>
      <c r="G105" s="6" t="s">
        <v>233</v>
      </c>
      <c r="H105" s="7">
        <v>43860</v>
      </c>
      <c r="I105" s="6">
        <v>17</v>
      </c>
      <c r="J105" s="6" t="s">
        <v>26</v>
      </c>
      <c r="K105" s="6" t="s">
        <v>234</v>
      </c>
      <c r="L105" s="6" t="s">
        <v>235</v>
      </c>
      <c r="M105" s="6">
        <v>4</v>
      </c>
      <c r="N105" s="8">
        <v>10756</v>
      </c>
      <c r="O105" s="6" t="s">
        <v>184</v>
      </c>
      <c r="P105" s="6" t="s">
        <v>30</v>
      </c>
      <c r="Q105" s="6" t="s">
        <v>69</v>
      </c>
      <c r="R105" s="6" t="s">
        <v>32</v>
      </c>
      <c r="S105" s="6" t="s">
        <v>184</v>
      </c>
    </row>
    <row r="106" spans="1:19" x14ac:dyDescent="0.25">
      <c r="A106" s="5" t="s">
        <v>19</v>
      </c>
      <c r="B106" s="6" t="s">
        <v>20</v>
      </c>
      <c r="C106" s="6" t="s">
        <v>21</v>
      </c>
      <c r="D106" s="6" t="s">
        <v>22</v>
      </c>
      <c r="E106" s="6" t="s">
        <v>240</v>
      </c>
      <c r="F106" s="6" t="s">
        <v>241</v>
      </c>
      <c r="G106" s="6" t="s">
        <v>233</v>
      </c>
      <c r="H106" s="7">
        <v>43860</v>
      </c>
      <c r="I106" s="6">
        <v>17</v>
      </c>
      <c r="J106" s="6" t="s">
        <v>26</v>
      </c>
      <c r="K106" s="6" t="s">
        <v>234</v>
      </c>
      <c r="L106" s="6" t="s">
        <v>235</v>
      </c>
      <c r="M106" s="6">
        <v>4</v>
      </c>
      <c r="N106" s="8">
        <v>12436</v>
      </c>
      <c r="O106" s="6" t="s">
        <v>184</v>
      </c>
      <c r="P106" s="6" t="s">
        <v>30</v>
      </c>
      <c r="Q106" s="6" t="s">
        <v>69</v>
      </c>
      <c r="R106" s="6" t="s">
        <v>32</v>
      </c>
      <c r="S106" s="6" t="s">
        <v>184</v>
      </c>
    </row>
    <row r="107" spans="1:19" x14ac:dyDescent="0.25">
      <c r="A107" s="5" t="s">
        <v>19</v>
      </c>
      <c r="B107" s="6" t="s">
        <v>20</v>
      </c>
      <c r="C107" s="6" t="s">
        <v>21</v>
      </c>
      <c r="D107" s="6" t="s">
        <v>22</v>
      </c>
      <c r="E107" s="6">
        <v>50657</v>
      </c>
      <c r="F107" s="6" t="s">
        <v>242</v>
      </c>
      <c r="G107" s="6" t="s">
        <v>243</v>
      </c>
      <c r="H107" s="7">
        <v>43860</v>
      </c>
      <c r="I107" s="6">
        <v>17</v>
      </c>
      <c r="J107" s="6" t="s">
        <v>26</v>
      </c>
      <c r="K107" s="6" t="s">
        <v>234</v>
      </c>
      <c r="L107" s="6" t="s">
        <v>235</v>
      </c>
      <c r="M107" s="6">
        <v>4</v>
      </c>
      <c r="N107" s="8">
        <v>433580</v>
      </c>
      <c r="O107" s="6" t="s">
        <v>37</v>
      </c>
      <c r="P107" s="6" t="s">
        <v>30</v>
      </c>
      <c r="Q107" s="6" t="s">
        <v>69</v>
      </c>
      <c r="R107" s="6" t="s">
        <v>32</v>
      </c>
      <c r="S107" s="6" t="s">
        <v>37</v>
      </c>
    </row>
    <row r="108" spans="1:19" x14ac:dyDescent="0.25">
      <c r="A108" s="5" t="s">
        <v>19</v>
      </c>
      <c r="B108" s="6" t="s">
        <v>20</v>
      </c>
      <c r="C108" s="6" t="s">
        <v>21</v>
      </c>
      <c r="D108" s="6" t="s">
        <v>22</v>
      </c>
      <c r="E108" s="6">
        <v>40038</v>
      </c>
      <c r="F108" s="6" t="s">
        <v>244</v>
      </c>
      <c r="G108" s="6" t="s">
        <v>245</v>
      </c>
      <c r="H108" s="7">
        <v>43885</v>
      </c>
      <c r="I108" s="6">
        <v>17</v>
      </c>
      <c r="J108" s="6" t="s">
        <v>26</v>
      </c>
      <c r="K108" s="6" t="s">
        <v>234</v>
      </c>
      <c r="L108" s="6" t="s">
        <v>235</v>
      </c>
      <c r="M108" s="6">
        <v>4</v>
      </c>
      <c r="N108" s="8">
        <v>587264</v>
      </c>
      <c r="O108" s="6" t="s">
        <v>37</v>
      </c>
      <c r="P108" s="6" t="s">
        <v>30</v>
      </c>
      <c r="Q108" s="6" t="s">
        <v>69</v>
      </c>
      <c r="R108" s="6" t="s">
        <v>32</v>
      </c>
      <c r="S108" s="6" t="s">
        <v>37</v>
      </c>
    </row>
    <row r="109" spans="1:19" x14ac:dyDescent="0.25">
      <c r="A109" s="5" t="s">
        <v>19</v>
      </c>
      <c r="B109" s="6" t="s">
        <v>20</v>
      </c>
      <c r="C109" s="6" t="s">
        <v>21</v>
      </c>
      <c r="D109" s="6" t="s">
        <v>22</v>
      </c>
      <c r="E109" s="6">
        <v>36021</v>
      </c>
      <c r="F109" s="6" t="s">
        <v>246</v>
      </c>
      <c r="G109" s="6" t="s">
        <v>245</v>
      </c>
      <c r="H109" s="7">
        <v>43885</v>
      </c>
      <c r="I109" s="6">
        <v>17</v>
      </c>
      <c r="J109" s="6" t="s">
        <v>26</v>
      </c>
      <c r="K109" s="6" t="s">
        <v>234</v>
      </c>
      <c r="L109" s="6" t="s">
        <v>235</v>
      </c>
      <c r="M109" s="6">
        <v>4</v>
      </c>
      <c r="N109" s="8">
        <v>141176</v>
      </c>
      <c r="O109" s="6" t="s">
        <v>37</v>
      </c>
      <c r="P109" s="6" t="s">
        <v>30</v>
      </c>
      <c r="Q109" s="6" t="s">
        <v>69</v>
      </c>
      <c r="R109" s="6" t="s">
        <v>32</v>
      </c>
      <c r="S109" s="6" t="s">
        <v>37</v>
      </c>
    </row>
    <row r="110" spans="1:19" x14ac:dyDescent="0.25">
      <c r="A110" s="5" t="s">
        <v>19</v>
      </c>
      <c r="B110" s="6" t="s">
        <v>20</v>
      </c>
      <c r="C110" s="6" t="s">
        <v>21</v>
      </c>
      <c r="D110" s="6" t="s">
        <v>22</v>
      </c>
      <c r="E110" s="6" t="s">
        <v>220</v>
      </c>
      <c r="F110" s="6" t="s">
        <v>221</v>
      </c>
      <c r="G110" s="6" t="s">
        <v>245</v>
      </c>
      <c r="H110" s="7">
        <v>43885</v>
      </c>
      <c r="I110" s="6">
        <v>17</v>
      </c>
      <c r="J110" s="6" t="s">
        <v>26</v>
      </c>
      <c r="K110" s="6" t="s">
        <v>234</v>
      </c>
      <c r="L110" s="6" t="s">
        <v>235</v>
      </c>
      <c r="M110" s="6">
        <v>4</v>
      </c>
      <c r="N110" s="8">
        <v>27564</v>
      </c>
      <c r="O110" s="6" t="s">
        <v>184</v>
      </c>
      <c r="P110" s="6" t="s">
        <v>30</v>
      </c>
      <c r="Q110" s="6" t="s">
        <v>69</v>
      </c>
      <c r="R110" s="6" t="s">
        <v>32</v>
      </c>
      <c r="S110" s="6" t="s">
        <v>184</v>
      </c>
    </row>
    <row r="111" spans="1:19" x14ac:dyDescent="0.25">
      <c r="A111" s="5" t="s">
        <v>19</v>
      </c>
      <c r="B111" s="6" t="s">
        <v>20</v>
      </c>
      <c r="C111" s="6" t="s">
        <v>21</v>
      </c>
      <c r="D111" s="6" t="s">
        <v>22</v>
      </c>
      <c r="E111" s="6">
        <v>40038</v>
      </c>
      <c r="F111" s="6" t="s">
        <v>244</v>
      </c>
      <c r="G111" s="6" t="s">
        <v>247</v>
      </c>
      <c r="H111" s="7">
        <v>43889</v>
      </c>
      <c r="I111" s="6">
        <v>17</v>
      </c>
      <c r="J111" s="6" t="s">
        <v>26</v>
      </c>
      <c r="K111" s="6" t="s">
        <v>248</v>
      </c>
      <c r="L111" s="6" t="s">
        <v>249</v>
      </c>
      <c r="M111" s="6">
        <v>4</v>
      </c>
      <c r="N111" s="8">
        <v>587264</v>
      </c>
      <c r="O111" s="6" t="s">
        <v>37</v>
      </c>
      <c r="P111" s="6" t="s">
        <v>30</v>
      </c>
      <c r="Q111" s="6" t="s">
        <v>69</v>
      </c>
      <c r="R111" s="6" t="s">
        <v>32</v>
      </c>
      <c r="S111" s="6" t="s">
        <v>37</v>
      </c>
    </row>
    <row r="112" spans="1:19" x14ac:dyDescent="0.25">
      <c r="A112" s="5" t="s">
        <v>19</v>
      </c>
      <c r="B112" s="6" t="s">
        <v>20</v>
      </c>
      <c r="C112" s="6" t="s">
        <v>21</v>
      </c>
      <c r="D112" s="6" t="s">
        <v>22</v>
      </c>
      <c r="E112" s="6">
        <v>36021</v>
      </c>
      <c r="F112" s="6" t="s">
        <v>246</v>
      </c>
      <c r="G112" s="6" t="s">
        <v>247</v>
      </c>
      <c r="H112" s="7">
        <v>43889</v>
      </c>
      <c r="I112" s="6">
        <v>17</v>
      </c>
      <c r="J112" s="6" t="s">
        <v>26</v>
      </c>
      <c r="K112" s="6" t="s">
        <v>248</v>
      </c>
      <c r="L112" s="6" t="s">
        <v>249</v>
      </c>
      <c r="M112" s="6">
        <v>4</v>
      </c>
      <c r="N112" s="8">
        <v>141176</v>
      </c>
      <c r="O112" s="6" t="s">
        <v>37</v>
      </c>
      <c r="P112" s="6" t="s">
        <v>30</v>
      </c>
      <c r="Q112" s="6" t="s">
        <v>69</v>
      </c>
      <c r="R112" s="6" t="s">
        <v>32</v>
      </c>
      <c r="S112" s="6" t="s">
        <v>37</v>
      </c>
    </row>
    <row r="113" spans="1:19" x14ac:dyDescent="0.25">
      <c r="A113" s="5" t="s">
        <v>19</v>
      </c>
      <c r="B113" s="6" t="s">
        <v>20</v>
      </c>
      <c r="C113" s="6" t="s">
        <v>21</v>
      </c>
      <c r="D113" s="6" t="s">
        <v>22</v>
      </c>
      <c r="E113" s="6" t="s">
        <v>250</v>
      </c>
      <c r="F113" s="6" t="s">
        <v>251</v>
      </c>
      <c r="G113" s="6" t="s">
        <v>247</v>
      </c>
      <c r="H113" s="7">
        <v>43889</v>
      </c>
      <c r="I113" s="6">
        <v>17</v>
      </c>
      <c r="J113" s="6" t="s">
        <v>26</v>
      </c>
      <c r="K113" s="6" t="s">
        <v>248</v>
      </c>
      <c r="L113" s="6" t="s">
        <v>249</v>
      </c>
      <c r="M113" s="6">
        <v>4</v>
      </c>
      <c r="N113" s="8">
        <v>19496</v>
      </c>
      <c r="O113" s="6" t="s">
        <v>184</v>
      </c>
      <c r="P113" s="6" t="s">
        <v>30</v>
      </c>
      <c r="Q113" s="6" t="s">
        <v>69</v>
      </c>
      <c r="R113" s="6" t="s">
        <v>32</v>
      </c>
      <c r="S113" s="6" t="s">
        <v>184</v>
      </c>
    </row>
    <row r="114" spans="1:19" x14ac:dyDescent="0.25">
      <c r="A114" s="5" t="s">
        <v>19</v>
      </c>
      <c r="B114" s="6" t="s">
        <v>20</v>
      </c>
      <c r="C114" s="6" t="s">
        <v>21</v>
      </c>
      <c r="D114" s="6" t="s">
        <v>22</v>
      </c>
      <c r="E114" s="6">
        <v>50657</v>
      </c>
      <c r="F114" s="6" t="s">
        <v>242</v>
      </c>
      <c r="G114" s="6" t="s">
        <v>252</v>
      </c>
      <c r="H114" s="7">
        <v>43894</v>
      </c>
      <c r="I114" s="6">
        <v>17</v>
      </c>
      <c r="J114" s="6" t="s">
        <v>26</v>
      </c>
      <c r="K114" s="6" t="s">
        <v>27</v>
      </c>
      <c r="L114" s="6" t="s">
        <v>28</v>
      </c>
      <c r="M114" s="6">
        <v>4</v>
      </c>
      <c r="N114" s="8">
        <v>433580</v>
      </c>
      <c r="O114" s="6" t="s">
        <v>37</v>
      </c>
      <c r="P114" s="6" t="s">
        <v>30</v>
      </c>
      <c r="Q114" s="6" t="s">
        <v>69</v>
      </c>
      <c r="R114" s="6" t="s">
        <v>194</v>
      </c>
      <c r="S114" s="6" t="s">
        <v>37</v>
      </c>
    </row>
    <row r="115" spans="1:19" x14ac:dyDescent="0.25">
      <c r="A115" s="5" t="s">
        <v>19</v>
      </c>
      <c r="B115" s="6" t="s">
        <v>20</v>
      </c>
      <c r="C115" s="6" t="s">
        <v>21</v>
      </c>
      <c r="D115" s="6" t="s">
        <v>22</v>
      </c>
      <c r="E115" s="6">
        <v>46713</v>
      </c>
      <c r="F115" s="6" t="s">
        <v>253</v>
      </c>
      <c r="G115" s="6" t="s">
        <v>254</v>
      </c>
      <c r="H115" s="7">
        <v>43908</v>
      </c>
      <c r="I115" s="6">
        <v>17</v>
      </c>
      <c r="J115" s="6" t="s">
        <v>26</v>
      </c>
      <c r="K115" s="6" t="s">
        <v>161</v>
      </c>
      <c r="L115" s="6" t="s">
        <v>162</v>
      </c>
      <c r="M115" s="6">
        <v>4</v>
      </c>
      <c r="N115" s="8">
        <v>606624</v>
      </c>
      <c r="O115" s="6" t="s">
        <v>37</v>
      </c>
      <c r="P115" s="6" t="s">
        <v>30</v>
      </c>
      <c r="Q115" s="6" t="s">
        <v>69</v>
      </c>
      <c r="R115" s="6" t="s">
        <v>194</v>
      </c>
      <c r="S115" s="6" t="s">
        <v>37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2020_07_08696608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2020-08-04T20:00:59Z</dcterms:created>
  <dcterms:modified xsi:type="dcterms:W3CDTF">2020-08-04T20:01:00Z</dcterms:modified>
</cp:coreProperties>
</file>