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envl-my.sharepoint.com/personal/cristian_cerda_caren_cl/Documents/Desktop/RECURSOS HUMANOS CAREN MIO/Remuneraciones/2020/10 octubre/Detalle Facturas/Facturas/"/>
    </mc:Choice>
  </mc:AlternateContent>
  <xr:revisionPtr revIDLastSave="0" documentId="8_{0777BE5B-0CD0-4BF1-8578-9E0E309C4D89}" xr6:coauthVersionLast="45" xr6:coauthVersionMax="45" xr10:uidLastSave="{00000000-0000-0000-0000-000000000000}"/>
  <bookViews>
    <workbookView xWindow="-108" yWindow="-108" windowWidth="23256" windowHeight="12576" xr2:uid="{BC685209-D0B0-4107-BE17-351D664F5641}"/>
  </bookViews>
  <sheets>
    <sheet name="2020_10_08454066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4" i="1"/>
  <c r="V36" i="1" s="1"/>
  <c r="V33" i="1"/>
  <c r="V32" i="1"/>
  <c r="V31" i="1"/>
  <c r="V27" i="1"/>
  <c r="V22" i="1"/>
  <c r="V21" i="1"/>
  <c r="V23" i="1" s="1"/>
  <c r="V17" i="1"/>
  <c r="V12" i="1"/>
  <c r="V11" i="1"/>
  <c r="V13" i="1" s="1"/>
  <c r="V6" i="1"/>
  <c r="V5" i="1"/>
  <c r="V4" i="1"/>
  <c r="V14" i="1" l="1"/>
  <c r="V16" i="1" s="1"/>
  <c r="V24" i="1"/>
  <c r="V26" i="1" s="1"/>
  <c r="V43" i="1"/>
  <c r="V45" i="1" s="1"/>
  <c r="Y33" i="1" l="1"/>
</calcChain>
</file>

<file path=xl/sharedStrings.xml><?xml version="1.0" encoding="utf-8"?>
<sst xmlns="http://schemas.openxmlformats.org/spreadsheetml/2006/main" count="1860" uniqueCount="340">
  <si>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</si>
  <si>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</si>
  <si>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</si>
  <si>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</si>
  <si>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</si>
  <si>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</si>
  <si>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</si>
  <si>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</si>
  <si>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</si>
  <si>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</si>
  <si>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</si>
  <si>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</si>
  <si>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</si>
  <si>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</si>
  <si>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</si>
  <si>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</si>
  <si>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</si>
  <si>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</si>
  <si>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</si>
  <si>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2020_10_08454066</t>
  </si>
  <si>
    <t>KUHN BECERRA ALEJANDRO MAURICIO</t>
  </si>
  <si>
    <t>MK</t>
  </si>
  <si>
    <t>08454066-8</t>
  </si>
  <si>
    <t xml:space="preserve">295/80R22.5 16PR 150/147M CR976A GOODR </t>
  </si>
  <si>
    <t>FV-A-0000-02244523</t>
  </si>
  <si>
    <t xml:space="preserve">RANCAGUA FLOTACENTRO </t>
  </si>
  <si>
    <t>0010472648-8-0</t>
  </si>
  <si>
    <t xml:space="preserve">OGAZ OGAZ MARIO JESUS </t>
  </si>
  <si>
    <t>Neumaticos</t>
  </si>
  <si>
    <t>Otros meses</t>
  </si>
  <si>
    <t>Factura</t>
  </si>
  <si>
    <t>Venta Pendiente</t>
  </si>
  <si>
    <t xml:space="preserve">295/80R22.5 152/148L KMAX D GOODYEAR </t>
  </si>
  <si>
    <t>FV-A-0000-02246568</t>
  </si>
  <si>
    <t>0076250790-0-0</t>
  </si>
  <si>
    <t xml:space="preserve">SOC.DE TRANSPORTES YANEZ HNOS.LTDA. </t>
  </si>
  <si>
    <t>Venta Normal</t>
  </si>
  <si>
    <t xml:space="preserve">C5171 </t>
  </si>
  <si>
    <t xml:space="preserve">LLANTA 9.00X22.5 10H TUB. DISCO EUROPEO </t>
  </si>
  <si>
    <t>FV-A-0000-02246771</t>
  </si>
  <si>
    <t>0096118000-7-0</t>
  </si>
  <si>
    <t xml:space="preserve">OOT.CHILE S.A </t>
  </si>
  <si>
    <t>Nombre</t>
  </si>
  <si>
    <t xml:space="preserve">215/80R16 XL 107S SL369 GOODR </t>
  </si>
  <si>
    <t>FV-A-0000-02251260</t>
  </si>
  <si>
    <t>0076089196-7-0</t>
  </si>
  <si>
    <t xml:space="preserve">JEDIMAQ.EIRL. </t>
  </si>
  <si>
    <t>Cod Vendedor</t>
  </si>
  <si>
    <t xml:space="preserve">215/75R17.5 16PR 135/133J CR976A GOODR </t>
  </si>
  <si>
    <t>FV-A-0000-02251340</t>
  </si>
  <si>
    <t>Rut</t>
  </si>
  <si>
    <t xml:space="preserve">215/75R17.5 14PR 126/124M GSR+1 GOODR </t>
  </si>
  <si>
    <t>Mes Pago</t>
  </si>
  <si>
    <t xml:space="preserve">295/80R22.5 18PR 152/149M AT127S AUSTO </t>
  </si>
  <si>
    <t>FV-A-0000-02251727</t>
  </si>
  <si>
    <t>0076230425-2-0</t>
  </si>
  <si>
    <t xml:space="preserve">TRANSPORTES TRANSGRESUR LTDA </t>
  </si>
  <si>
    <t>FV-A-0000-02251755</t>
  </si>
  <si>
    <t xml:space="preserve">C5658 </t>
  </si>
  <si>
    <t>LLANTA ALUMINIO 8.25X22.5 DISCO AMERICAN</t>
  </si>
  <si>
    <t>FV-A-0000-02251786</t>
  </si>
  <si>
    <t>COMISION REPUESTOS</t>
  </si>
  <si>
    <t>Tabla de Cumplimiento Repuestos</t>
  </si>
  <si>
    <t xml:space="preserve">11R22.5 16PR 148/145M AT27S AUSTO </t>
  </si>
  <si>
    <t>FV-A-0000-02252642</t>
  </si>
  <si>
    <t>0006658017-2-0</t>
  </si>
  <si>
    <t xml:space="preserve">SILVA CARRASCO FRANCISCO HERNAN </t>
  </si>
  <si>
    <t>VENTA TOTAL PERIODO ACTUAL</t>
  </si>
  <si>
    <t>Ventas</t>
  </si>
  <si>
    <t>% Comisión</t>
  </si>
  <si>
    <t xml:space="preserve">295/80R22.5 152/148M HS3 CONTI </t>
  </si>
  <si>
    <t>FV-A-0000-02253149</t>
  </si>
  <si>
    <t>0077045482-4-0</t>
  </si>
  <si>
    <t xml:space="preserve">LOGISTICA Y TRANSPORTES ANGA SPA </t>
  </si>
  <si>
    <t>VENTA NORMAL</t>
  </si>
  <si>
    <t>Desde</t>
  </si>
  <si>
    <t>Hasta</t>
  </si>
  <si>
    <t>FV-A-0000-02253175</t>
  </si>
  <si>
    <t>COMISION NORMAL (%)</t>
  </si>
  <si>
    <t>o mas</t>
  </si>
  <si>
    <t xml:space="preserve">275/70R22.5 16PR 148/145M CR976A GOODR </t>
  </si>
  <si>
    <t>FV-A-0000-02256166</t>
  </si>
  <si>
    <t>COMISION NORMAL ($)</t>
  </si>
  <si>
    <t xml:space="preserve">295/80R22.5 18PR 152/149M AT161 GOODR </t>
  </si>
  <si>
    <t>FV-A-0000-02261206</t>
  </si>
  <si>
    <t>0077669830-K-0</t>
  </si>
  <si>
    <t xml:space="preserve">TRANSPORTES VALENCIA ABARCA LTDA </t>
  </si>
  <si>
    <t xml:space="preserve">295/80R22.5 16PR 150/147M CM993W GOODR </t>
  </si>
  <si>
    <t>FV-A-0000-02261689</t>
  </si>
  <si>
    <t>0076233387-2-0</t>
  </si>
  <si>
    <t xml:space="preserve">TRANSPORTES JUAN FARIAS E.I.R.L. </t>
  </si>
  <si>
    <t>TOTAL COMISION REPUESTOS</t>
  </si>
  <si>
    <t>FV-A-0000-02261833</t>
  </si>
  <si>
    <t>0008205777-3-0</t>
  </si>
  <si>
    <t xml:space="preserve">FUENZALIDA RAMIREZ XIMENA CONSUELO </t>
  </si>
  <si>
    <t>VENTA POR DOCUMENTAR  A LA FECHA DE CORTE</t>
  </si>
  <si>
    <t xml:space="preserve">295/80R22.5 18PR 152/149L AD153 GOODR </t>
  </si>
  <si>
    <t>FV-A-0000-02262880</t>
  </si>
  <si>
    <t>0076166852-8-0</t>
  </si>
  <si>
    <t xml:space="preserve">SOCIEDAD COMERCIAL Y DE TRANSPORTES LIZ </t>
  </si>
  <si>
    <t>COMISION NEUMATICOS, LUBRICANTES, BATERIAS Y REMOLQUE</t>
  </si>
  <si>
    <t>Tabla de Cumplimiento Neumaticos, Lubricantes, Baterias y Remolques</t>
  </si>
  <si>
    <t>FV-A-0000-02263246</t>
  </si>
  <si>
    <t>0076327974-K-0</t>
  </si>
  <si>
    <t xml:space="preserve">SERVICIO DE TRANSPORTES PETROHUE LTDA. </t>
  </si>
  <si>
    <t xml:space="preserve">295/35RZ21 107Y/XL PZERO PIRELLI </t>
  </si>
  <si>
    <t>FV-A-0000-02264073</t>
  </si>
  <si>
    <t>0076276767-8-0</t>
  </si>
  <si>
    <t xml:space="preserve">SOCIEDAD DE TRANSPORTES MESSEN TRANSPORT </t>
  </si>
  <si>
    <t xml:space="preserve">1200R24 20PR 160/157K SET CR926B GOODR </t>
  </si>
  <si>
    <t>FV-A-0000-02264086</t>
  </si>
  <si>
    <t xml:space="preserve">12R22.5 16PR 150/147F CB972 GOODR </t>
  </si>
  <si>
    <t>FV-A-0000-02264341</t>
  </si>
  <si>
    <t>FV-A-0000-02265327</t>
  </si>
  <si>
    <t>0005358723-2-0</t>
  </si>
  <si>
    <t xml:space="preserve">TONCIO BRAVO MANUEL AUGUSTO </t>
  </si>
  <si>
    <t xml:space="preserve">1200R24 18PR 158/155F SET CB972 GOODR </t>
  </si>
  <si>
    <t>FV-A-0000-02265633</t>
  </si>
  <si>
    <t>TOTAL COMISION NEU / LUB / BAT / REM</t>
  </si>
  <si>
    <t>FV-A-0000-02265699</t>
  </si>
  <si>
    <t>FV-A-0000-02266847</t>
  </si>
  <si>
    <t xml:space="preserve">295/80R22.5 18PR 152/149M AT115 AUSTO </t>
  </si>
  <si>
    <t xml:space="preserve">12R22.5 18PR 152/149L MD777 GOODR </t>
  </si>
  <si>
    <t>FV-A-0000-02267163</t>
  </si>
  <si>
    <t>0015976791-4-0</t>
  </si>
  <si>
    <t xml:space="preserve">DIEZ DE MEDINA MUNOZ KAREN </t>
  </si>
  <si>
    <t>COMISION SERVICIOS</t>
  </si>
  <si>
    <t>Tabla de Cumplimiento Servicios</t>
  </si>
  <si>
    <t>FV-A-0000-02267715</t>
  </si>
  <si>
    <t>Comisión</t>
  </si>
  <si>
    <t xml:space="preserve">12R22.5 18PR 152/149L CR926W GOODR </t>
  </si>
  <si>
    <t>TOTAL VARIABLE</t>
  </si>
  <si>
    <t xml:space="preserve">ZAA02 </t>
  </si>
  <si>
    <t xml:space="preserve">ALINEACION CAMION/BUS - CAREN </t>
  </si>
  <si>
    <t>FV-A-0000-02267892</t>
  </si>
  <si>
    <t>0010562619-3-0</t>
  </si>
  <si>
    <t xml:space="preserve">ACEVEDO DONOSO ANITA MARIA </t>
  </si>
  <si>
    <t>Servicios</t>
  </si>
  <si>
    <t xml:space="preserve">ZBA05 </t>
  </si>
  <si>
    <t xml:space="preserve">BALANCEO CAMION/BUS FIERRO - CAREN </t>
  </si>
  <si>
    <t>TOTAL COMISION SERVICIOS</t>
  </si>
  <si>
    <t>FV-A-0000-02269031</t>
  </si>
  <si>
    <t xml:space="preserve">11R22.5 16PR 148/145M AT35S AUSTO </t>
  </si>
  <si>
    <t>FV-A-0000-02269050</t>
  </si>
  <si>
    <t>0010524097-K-0</t>
  </si>
  <si>
    <t xml:space="preserve">OLMEDO MOYA JOSE ARTURO </t>
  </si>
  <si>
    <t xml:space="preserve">EURODIESEL E-4 15W40 CI-4 TB 208 LT </t>
  </si>
  <si>
    <t>FV-A-0000-02269598</t>
  </si>
  <si>
    <t>0076695806-0-0</t>
  </si>
  <si>
    <t xml:space="preserve">TRANSPORTE JOSE CARLOS GONZALEZ MARCHAT </t>
  </si>
  <si>
    <t>Lubricantes</t>
  </si>
  <si>
    <t>COMISION IMPULSO</t>
  </si>
  <si>
    <t xml:space="preserve">175/70R13 82T RP28 GOODR </t>
  </si>
  <si>
    <t>FV-A-0000-02271725</t>
  </si>
  <si>
    <t>0076295097-9-0</t>
  </si>
  <si>
    <t xml:space="preserve">SOCIEDAD J.J. NEUMATICOS LTDA </t>
  </si>
  <si>
    <t xml:space="preserve">175/65R14 82H RP28 GOODR </t>
  </si>
  <si>
    <t>FV-A-0000-02272522</t>
  </si>
  <si>
    <t xml:space="preserve">195/50R15 82V RP28 GOODR </t>
  </si>
  <si>
    <t xml:space="preserve">185/70R13 86T RP28 GOODRIDE </t>
  </si>
  <si>
    <t xml:space="preserve">750R16 14PR CR926 SET GOODR </t>
  </si>
  <si>
    <t>FV-A-0000-02272881</t>
  </si>
  <si>
    <t>0007338380-3-0</t>
  </si>
  <si>
    <t xml:space="preserve">UGALDE PINTO EUSEBIO </t>
  </si>
  <si>
    <t xml:space="preserve">215/55R18 XL 99V SA37 GOODR </t>
  </si>
  <si>
    <t>FV-A-0000-02272911</t>
  </si>
  <si>
    <t>FV-A-0000-02272955</t>
  </si>
  <si>
    <t>FV-A-0000-02272959</t>
  </si>
  <si>
    <t>0077011741-0-0</t>
  </si>
  <si>
    <t xml:space="preserve">TRANSPORTES GUSTAVO MOYA EIRL </t>
  </si>
  <si>
    <t>FV-A-0000-02273036</t>
  </si>
  <si>
    <t>0078412790-7-0</t>
  </si>
  <si>
    <t xml:space="preserve">SOC. DE TRANSPORTES RIALTO LTDA. </t>
  </si>
  <si>
    <t>CV-A-0000-00225617</t>
  </si>
  <si>
    <t>0076117389-8-0</t>
  </si>
  <si>
    <t xml:space="preserve">TRANSPORTES CACHAPOAL LTDA. </t>
  </si>
  <si>
    <t>Actual</t>
  </si>
  <si>
    <t>Nota Crédito</t>
  </si>
  <si>
    <t>CV-A-0000-00225824</t>
  </si>
  <si>
    <t>CV-A-0000-00226252</t>
  </si>
  <si>
    <t>0077001291-0-0</t>
  </si>
  <si>
    <t xml:space="preserve">TRANSPORTES Y LOGISTICA SAN ESTEBAN SPA </t>
  </si>
  <si>
    <t xml:space="preserve">FILTRO AIRE DONALDSON </t>
  </si>
  <si>
    <t>CV-A-0000-00226349</t>
  </si>
  <si>
    <t>0016491032-6-0</t>
  </si>
  <si>
    <t xml:space="preserve">VIDAL GALVEZ MARCOS FABIAN </t>
  </si>
  <si>
    <t>Repuestos</t>
  </si>
  <si>
    <t>CV-A-0000-00226367</t>
  </si>
  <si>
    <t>0076493703-1-0</t>
  </si>
  <si>
    <t xml:space="preserve">TRANSPORTES FRANCISCA ADASME ALVAREZ EIR </t>
  </si>
  <si>
    <t>CV-A-0000-00226704</t>
  </si>
  <si>
    <t>0012914923-K-0</t>
  </si>
  <si>
    <t xml:space="preserve">MORALES LIRA CLAUDIO ENRIQUE </t>
  </si>
  <si>
    <t xml:space="preserve">235/75R15 8PR 110/107S GIANTSAVER MAZZI </t>
  </si>
  <si>
    <t>CV-A-0000-00226814</t>
  </si>
  <si>
    <t>0076472521-2-0</t>
  </si>
  <si>
    <t xml:space="preserve">TRANSPORTES CARVAJAL SPA. </t>
  </si>
  <si>
    <t>FV-A-0000-02273731</t>
  </si>
  <si>
    <t>FV-A-0000-02273732</t>
  </si>
  <si>
    <t xml:space="preserve">12.5/80-18 14PR EL53 TL R4 GOODR </t>
  </si>
  <si>
    <t>FV-A-0000-02274133</t>
  </si>
  <si>
    <t>0018261202-2-0</t>
  </si>
  <si>
    <t xml:space="preserve">ESCANOR PADILLA MAXIMILIANO ENRIQUE </t>
  </si>
  <si>
    <t xml:space="preserve">MOP06 </t>
  </si>
  <si>
    <t xml:space="preserve">MONTAJE NEUM CAMION/BUS FIERRO - FLOTA </t>
  </si>
  <si>
    <t>FV-A-0000-02274399</t>
  </si>
  <si>
    <t>0008061652-K-0</t>
  </si>
  <si>
    <t xml:space="preserve">PENA URBINA EDUARDO MAURICIO </t>
  </si>
  <si>
    <t xml:space="preserve">ZBA06 </t>
  </si>
  <si>
    <t xml:space="preserve">BALANCEO CAMION/BUS FIERRO - FLOTA </t>
  </si>
  <si>
    <t xml:space="preserve">165/60R14 75H RP28 GOODR </t>
  </si>
  <si>
    <t>FV-A-0000-02274834</t>
  </si>
  <si>
    <t xml:space="preserve">195/60R15 88H RP28 GOODR </t>
  </si>
  <si>
    <t xml:space="preserve">185/65R15 88H RP28 GOODR </t>
  </si>
  <si>
    <t>FV-A-0000-02274903</t>
  </si>
  <si>
    <t>FV-A-0000-02275270</t>
  </si>
  <si>
    <t xml:space="preserve">AS101 </t>
  </si>
  <si>
    <t xml:space="preserve">BATERIA 100 AMP 750 CCA PERNO ASAHI </t>
  </si>
  <si>
    <t xml:space="preserve">295/80R22.5 18PR 154/149M GSR1W GOODR </t>
  </si>
  <si>
    <t>FV-A-0000-02275346</t>
  </si>
  <si>
    <t>FV-A-0000-02275541</t>
  </si>
  <si>
    <t>0076171234-9-0</t>
  </si>
  <si>
    <t xml:space="preserve">TRANSPORTES SERGIO LEIVA HENRIQUEZ EIRL </t>
  </si>
  <si>
    <t>FV-A-0000-02275674</t>
  </si>
  <si>
    <t xml:space="preserve">295/80R22.5 16PR 150/147K CM997W GOODR </t>
  </si>
  <si>
    <t>FV-A-0000-02276333</t>
  </si>
  <si>
    <t>0076416125-4-0</t>
  </si>
  <si>
    <t xml:space="preserve">MARCOS VIDAL GALVEZ EIRL </t>
  </si>
  <si>
    <t xml:space="preserve">14.9-28 8PR CB538 SET GOODRIDE </t>
  </si>
  <si>
    <t>FV-A-0000-02279128</t>
  </si>
  <si>
    <t>0009325820-7-0</t>
  </si>
  <si>
    <t xml:space="preserve">LIRA ORELLANA FIDEL JULIO </t>
  </si>
  <si>
    <t>FV-A-0000-02279129</t>
  </si>
  <si>
    <t>0009683773-9-0</t>
  </si>
  <si>
    <t xml:space="preserve">ALARCON ABARCA RAFAEL ALEJANDRO </t>
  </si>
  <si>
    <t xml:space="preserve">11R22.5 16PR 148/145M CR926DW GOODR </t>
  </si>
  <si>
    <t>FV-A-0000-02280321</t>
  </si>
  <si>
    <t>0011812931-8-0</t>
  </si>
  <si>
    <t xml:space="preserve">TORRES UBILLA RODRIGO MARCELO </t>
  </si>
  <si>
    <t>FV-A-0000-02280506</t>
  </si>
  <si>
    <t>FV-A-0000-02281163</t>
  </si>
  <si>
    <t>FV-A-0000-02281179</t>
  </si>
  <si>
    <t>0076702667-6-0</t>
  </si>
  <si>
    <t xml:space="preserve">TRANSP. SAN ESTEBAN SPA </t>
  </si>
  <si>
    <t xml:space="preserve">165/70R14 81T RP28 GOODR </t>
  </si>
  <si>
    <t>FV-A-0000-02281729</t>
  </si>
  <si>
    <t>0007178566-1-0</t>
  </si>
  <si>
    <t xml:space="preserve">CASTRO DROGUETT GRACIELA DE LAS MERCEDES </t>
  </si>
  <si>
    <t xml:space="preserve">155/65R13 73T RP28 GOODR </t>
  </si>
  <si>
    <t xml:space="preserve">275/70R22.5 18PR 148/145M AT115 AUSTO </t>
  </si>
  <si>
    <t>FV-A-0000-02281788</t>
  </si>
  <si>
    <t>FV-A-0000-02281837</t>
  </si>
  <si>
    <t>FV-A-0000-02282421</t>
  </si>
  <si>
    <t>0076614663-5-0</t>
  </si>
  <si>
    <t xml:space="preserve">TRANSPORTE DE CARGA Y COMPRA VENTA DE RE </t>
  </si>
  <si>
    <t>FV-A-0000-02282422</t>
  </si>
  <si>
    <t>245/75R16 10PR 120/116S GIANTSAVER MAZZI</t>
  </si>
  <si>
    <t>FV-A-0000-02282710</t>
  </si>
  <si>
    <t>0076559680-7-0</t>
  </si>
  <si>
    <t xml:space="preserve">ARIDOS SAN RAMIRO LTDA. </t>
  </si>
  <si>
    <t xml:space="preserve">11R22.5 16PR 148/145L AS678 GOODR </t>
  </si>
  <si>
    <t>FV-A-0000-02282753</t>
  </si>
  <si>
    <t>0076821966-4-0</t>
  </si>
  <si>
    <t xml:space="preserve">ROMASA SPA </t>
  </si>
  <si>
    <t>FV-A-0000-02282925</t>
  </si>
  <si>
    <t>FV-A-0000-02282944</t>
  </si>
  <si>
    <t>0013265603-7-0</t>
  </si>
  <si>
    <t xml:space="preserve">ATENAS VEGA ALEJANDRO ADOLFO </t>
  </si>
  <si>
    <t>FV-A-0000-02282980</t>
  </si>
  <si>
    <t>0076195182-3-0</t>
  </si>
  <si>
    <t xml:space="preserve">TRANSPORTES CANCINO LTDA. </t>
  </si>
  <si>
    <t xml:space="preserve">11R22.5 16PR 148/145J CB972W GOODR </t>
  </si>
  <si>
    <t>FV-A-0000-02283027</t>
  </si>
  <si>
    <t xml:space="preserve">185/55R16 83V RP28 GOODR </t>
  </si>
  <si>
    <t>FV-A-0000-02283045</t>
  </si>
  <si>
    <t>FV-A-0000-02283135</t>
  </si>
  <si>
    <t>0077100931-K-0</t>
  </si>
  <si>
    <t xml:space="preserve">MADERERA CONSTITUCION SPA </t>
  </si>
  <si>
    <t>FV-A-0000-02283136</t>
  </si>
  <si>
    <t xml:space="preserve">275/80R22.5 16PR 149/145M CR976A GOODR </t>
  </si>
  <si>
    <t>FV-A-0000-02283766</t>
  </si>
  <si>
    <t>0076227632-1-0</t>
  </si>
  <si>
    <t xml:space="preserve">SOC.DE TRANSPORTES ROA LIMITADA. </t>
  </si>
  <si>
    <t>FV-A-0000-02284161</t>
  </si>
  <si>
    <t xml:space="preserve">235/75R17.5 16PR MD738 GOODR </t>
  </si>
  <si>
    <t>FV-A-0000-02284220</t>
  </si>
  <si>
    <t>0017166253-2-0</t>
  </si>
  <si>
    <t xml:space="preserve">AFANDI ZAMORANO PABLO CESAR </t>
  </si>
  <si>
    <t>FV-A-0000-02285885</t>
  </si>
  <si>
    <t xml:space="preserve">700R16 14PR CR926 SET GOODR </t>
  </si>
  <si>
    <t>FV-A-0000-02286208</t>
  </si>
  <si>
    <t>0012294678-9-0</t>
  </si>
  <si>
    <t xml:space="preserve">CARIZ ANDRADE JOSE IVAN </t>
  </si>
  <si>
    <t>FV-A-0000-02286319</t>
  </si>
  <si>
    <t>0076669161-7-0</t>
  </si>
  <si>
    <t xml:space="preserve">TRANSPORTES DIEGO ALEXIS CONTRERAS ZENTE </t>
  </si>
  <si>
    <t>FV-A-0000-02286660</t>
  </si>
  <si>
    <t>FV-A-0000-02286863</t>
  </si>
  <si>
    <t>FV-A-0000-02286886</t>
  </si>
  <si>
    <t>0008511406-9-0</t>
  </si>
  <si>
    <t xml:space="preserve">PENA URBINA ERICK E. </t>
  </si>
  <si>
    <t>FV-A-0000-02287194</t>
  </si>
  <si>
    <t>0076499598-8-0</t>
  </si>
  <si>
    <t xml:space="preserve">AGROSERVICIOS PINO SPA </t>
  </si>
  <si>
    <t>FV-A-0000-02287382</t>
  </si>
  <si>
    <t>0016879515-7-0</t>
  </si>
  <si>
    <t xml:space="preserve">MARQUEZ SEBASTIAN </t>
  </si>
  <si>
    <t>FV-A-0000-02287383</t>
  </si>
  <si>
    <t>FV-A-0000-02287799</t>
  </si>
  <si>
    <t>FV-A-0000-02288652</t>
  </si>
  <si>
    <t xml:space="preserve">EURODIESEL E-4 15W40 CI-4 BL 19 LT </t>
  </si>
  <si>
    <t>FV-A-0000-02288738</t>
  </si>
  <si>
    <t>0076913877-3-0</t>
  </si>
  <si>
    <t xml:space="preserve">THOMAS KUHN COMERCIAL SPA </t>
  </si>
  <si>
    <t xml:space="preserve">295/80R22.5 154/149M FUEL MAX GOODYEAR </t>
  </si>
  <si>
    <t>FV-A-0000-02288766</t>
  </si>
  <si>
    <t>0076085723-8-0</t>
  </si>
  <si>
    <t xml:space="preserve">TRANSPORTES OMARMOLES LTDA. </t>
  </si>
  <si>
    <t>FV-A-0000-02288767</t>
  </si>
  <si>
    <t>0004740700-1-0</t>
  </si>
  <si>
    <t xml:space="preserve">VIDAL VERGARA RAUL SEGUNDO </t>
  </si>
  <si>
    <t>FV-A-0000-02288866</t>
  </si>
  <si>
    <t>FV-A-0000-02289645</t>
  </si>
  <si>
    <t>0076370780-6-0</t>
  </si>
  <si>
    <t xml:space="preserve">TRANSPORTES NISSI E.I.R.L </t>
  </si>
  <si>
    <t>FV-A-0000-02290707</t>
  </si>
  <si>
    <t>FV-A-0000-02290902</t>
  </si>
  <si>
    <t>FV-A-0000-02290970</t>
  </si>
  <si>
    <t>FV-A-0000-02291394</t>
  </si>
  <si>
    <t>FV-A-0000-02291581</t>
  </si>
  <si>
    <t>0077171336-K-0</t>
  </si>
  <si>
    <t xml:space="preserve">AGRICOLA FRUFER SPA </t>
  </si>
  <si>
    <t xml:space="preserve">295/80R22.5 18PR 152/149M AT27 AUSTO </t>
  </si>
  <si>
    <t>FV-A-0000-02291897</t>
  </si>
  <si>
    <t>0076501543-K-0</t>
  </si>
  <si>
    <t xml:space="preserve">TRANSPORTES BELEN LTDA </t>
  </si>
  <si>
    <t>FV-A-0000-02291934</t>
  </si>
  <si>
    <t>FV-A-0000-02292031</t>
  </si>
  <si>
    <t xml:space="preserve">295/80R22.5 152/148K HSC1 CONTI </t>
  </si>
  <si>
    <t>FV-A-0000-02292291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</si>
</sst>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ristian_cerda_caren_cl/Documents/Desktop/RECURSOS%20HUMANOS%20CAREN%20MIO/Remuneraciones/2020/10%20octubre/Detalle%20Facturas/1%20Macro%20Detalle%20Facturas%20Octu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0_08454066"/>
      <sheetName val="2020_10_14564262"/>
      <sheetName val="2020_10_14299120"/>
      <sheetName val="2020_10_08696608"/>
      <sheetName val="2020_10_15844468"/>
      <sheetName val="2020_10_12627090"/>
      <sheetName val="2020_10_13734802"/>
      <sheetName val="2020_10_15697716"/>
      <sheetName val="2020_10_09522003"/>
      <sheetName val="2020_10_09465502"/>
      <sheetName val="2020_10_13019613"/>
      <sheetName val="2020_10_13745305"/>
      <sheetName val="2020_10_10531678"/>
      <sheetName val="2020_10_15219446"/>
      <sheetName val="2020_10_08583868"/>
      <sheetName val="2020_10_15297806"/>
      <sheetName val="2020_10_11376107"/>
      <sheetName val="2020_10_12361758"/>
      <sheetName val="2020_10_14214693"/>
      <sheetName val="2020_10_11642869"/>
      <sheetName val="2020_10_14576869"/>
      <sheetName val="2020_10_11331606"/>
      <sheetName val="2020_10_09939941"/>
      <sheetName val="2020_10_13468487"/>
      <sheetName val="2020_10_15184119"/>
      <sheetName val="2020_10_12751886"/>
      <sheetName val="2020_10_09050054"/>
      <sheetName val="2020_10_14397938"/>
      <sheetName val="2020_10_13042860"/>
      <sheetName val="2020_10_16541254"/>
      <sheetName val="2020_10_18140210"/>
      <sheetName val="2020_10_14151321"/>
      <sheetName val="2020_10_10308569"/>
      <sheetName val="2020_10_08186073"/>
      <sheetName val="2020_10_14091721"/>
      <sheetName val="2020_10_07642559"/>
      <sheetName val="2020_10_14325933"/>
      <sheetName val="2020_10_12233748"/>
      <sheetName val="2020_10_12513252"/>
      <sheetName val="2020_10_09923652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B641D-5C1B-4E79-969A-8E890A9CE105}">
  <sheetPr codeName="Hoja1">
    <tabColor rgb="FFFF0000"/>
  </sheetPr>
  <dimension ref="A1:Z128"/>
  <sheetViews>
    <sheetView tabSelected="1" workbookViewId="0">
      <selection activeCell="J21" sqref="J21"/>
    </sheetView>
  </sheetViews>
  <sheetFormatPr baseColWidth="10" defaultRowHeight="14.4" x14ac:dyDescent="0.3"/>
  <cols>
    <col min="1" max="1" width="13" bestFit="1" customWidth="1"/>
    <col min="2" max="2" width="23.777343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0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6.5546875" bestFit="1" customWidth="1"/>
    <col min="11" max="11" width="11" bestFit="1" customWidth="1"/>
    <col min="12" max="12" width="30.554687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>
        <v>47531</v>
      </c>
      <c r="F2" s="6" t="s">
        <v>23</v>
      </c>
      <c r="G2" s="6" t="s">
        <v>24</v>
      </c>
      <c r="H2" s="7">
        <v>44033</v>
      </c>
      <c r="I2" s="6">
        <v>53</v>
      </c>
      <c r="J2" s="6" t="s">
        <v>25</v>
      </c>
      <c r="K2" s="6" t="s">
        <v>26</v>
      </c>
      <c r="L2" s="6" t="s">
        <v>27</v>
      </c>
      <c r="M2" s="6">
        <v>2</v>
      </c>
      <c r="N2" s="8">
        <v>247378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>
        <v>50594</v>
      </c>
      <c r="F3" s="6" t="s">
        <v>32</v>
      </c>
      <c r="G3" s="6" t="s">
        <v>33</v>
      </c>
      <c r="H3" s="7">
        <v>44036</v>
      </c>
      <c r="I3" s="6">
        <v>53</v>
      </c>
      <c r="J3" s="6" t="s">
        <v>25</v>
      </c>
      <c r="K3" s="6" t="s">
        <v>34</v>
      </c>
      <c r="L3" s="6" t="s">
        <v>35</v>
      </c>
      <c r="M3" s="6">
        <v>8</v>
      </c>
      <c r="N3" s="8">
        <v>2388648</v>
      </c>
      <c r="O3" s="6" t="s">
        <v>28</v>
      </c>
      <c r="P3" s="6" t="s">
        <v>29</v>
      </c>
      <c r="Q3" s="6" t="s">
        <v>30</v>
      </c>
      <c r="R3" s="6" t="s">
        <v>36</v>
      </c>
      <c r="S3" s="6" t="s">
        <v>28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 t="s">
        <v>37</v>
      </c>
      <c r="F4" s="6" t="s">
        <v>38</v>
      </c>
      <c r="G4" s="6" t="s">
        <v>39</v>
      </c>
      <c r="H4" s="7">
        <v>44036</v>
      </c>
      <c r="I4" s="6">
        <v>53</v>
      </c>
      <c r="J4" s="6" t="s">
        <v>25</v>
      </c>
      <c r="K4" s="6" t="s">
        <v>40</v>
      </c>
      <c r="L4" s="6" t="s">
        <v>41</v>
      </c>
      <c r="M4" s="6">
        <v>6</v>
      </c>
      <c r="N4" s="8">
        <v>302472</v>
      </c>
      <c r="O4" s="6" t="s">
        <v>28</v>
      </c>
      <c r="P4" s="6" t="s">
        <v>29</v>
      </c>
      <c r="Q4" s="6" t="s">
        <v>30</v>
      </c>
      <c r="R4" s="6" t="s">
        <v>36</v>
      </c>
      <c r="S4" s="6" t="s">
        <v>28</v>
      </c>
      <c r="U4" s="9" t="s">
        <v>42</v>
      </c>
      <c r="V4" s="9" t="str">
        <f>+$B$2</f>
        <v>KUHN BECERRA ALEJANDRO MAURICIO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>
        <v>40405</v>
      </c>
      <c r="F5" s="6" t="s">
        <v>43</v>
      </c>
      <c r="G5" s="6" t="s">
        <v>44</v>
      </c>
      <c r="H5" s="7">
        <v>44041</v>
      </c>
      <c r="I5" s="6">
        <v>53</v>
      </c>
      <c r="J5" s="6" t="s">
        <v>25</v>
      </c>
      <c r="K5" s="6" t="s">
        <v>45</v>
      </c>
      <c r="L5" s="6" t="s">
        <v>46</v>
      </c>
      <c r="M5" s="6">
        <v>4</v>
      </c>
      <c r="N5" s="8">
        <v>251400</v>
      </c>
      <c r="O5" s="6" t="s">
        <v>28</v>
      </c>
      <c r="P5" s="6" t="s">
        <v>29</v>
      </c>
      <c r="Q5" s="6" t="s">
        <v>30</v>
      </c>
      <c r="R5" s="6" t="s">
        <v>36</v>
      </c>
      <c r="S5" s="6" t="s">
        <v>28</v>
      </c>
      <c r="U5" s="9" t="s">
        <v>47</v>
      </c>
      <c r="V5" s="9" t="str">
        <f>+$C$2</f>
        <v>MK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>
        <v>47533</v>
      </c>
      <c r="F6" s="6" t="s">
        <v>48</v>
      </c>
      <c r="G6" s="6" t="s">
        <v>49</v>
      </c>
      <c r="H6" s="7">
        <v>44041</v>
      </c>
      <c r="I6" s="6">
        <v>53</v>
      </c>
      <c r="J6" s="6" t="s">
        <v>25</v>
      </c>
      <c r="K6" s="6" t="s">
        <v>26</v>
      </c>
      <c r="L6" s="6" t="s">
        <v>27</v>
      </c>
      <c r="M6" s="6">
        <v>2</v>
      </c>
      <c r="N6" s="8">
        <v>117630</v>
      </c>
      <c r="O6" s="6" t="s">
        <v>28</v>
      </c>
      <c r="P6" s="6" t="s">
        <v>29</v>
      </c>
      <c r="Q6" s="6" t="s">
        <v>30</v>
      </c>
      <c r="R6" s="6" t="s">
        <v>31</v>
      </c>
      <c r="S6" s="6" t="s">
        <v>28</v>
      </c>
      <c r="U6" s="9" t="s">
        <v>50</v>
      </c>
      <c r="V6" s="11" t="str">
        <f>+$D$2</f>
        <v>08454066-8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>
        <v>45616</v>
      </c>
      <c r="F7" s="6" t="s">
        <v>51</v>
      </c>
      <c r="G7" s="6" t="s">
        <v>49</v>
      </c>
      <c r="H7" s="7">
        <v>44041</v>
      </c>
      <c r="I7" s="6">
        <v>53</v>
      </c>
      <c r="J7" s="6" t="s">
        <v>25</v>
      </c>
      <c r="K7" s="6" t="s">
        <v>26</v>
      </c>
      <c r="L7" s="6" t="s">
        <v>27</v>
      </c>
      <c r="M7" s="6">
        <v>2</v>
      </c>
      <c r="N7" s="8">
        <v>129394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28</v>
      </c>
      <c r="U7" s="9" t="s">
        <v>52</v>
      </c>
      <c r="V7" s="12">
        <v>44105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>
        <v>40884</v>
      </c>
      <c r="F8" s="6" t="s">
        <v>53</v>
      </c>
      <c r="G8" s="6" t="s">
        <v>54</v>
      </c>
      <c r="H8" s="7">
        <v>44042</v>
      </c>
      <c r="I8" s="6">
        <v>53</v>
      </c>
      <c r="J8" s="6" t="s">
        <v>25</v>
      </c>
      <c r="K8" s="6" t="s">
        <v>55</v>
      </c>
      <c r="L8" s="6" t="s">
        <v>56</v>
      </c>
      <c r="M8" s="6">
        <v>6</v>
      </c>
      <c r="N8" s="8">
        <v>710964</v>
      </c>
      <c r="O8" s="6" t="s">
        <v>28</v>
      </c>
      <c r="P8" s="6" t="s">
        <v>29</v>
      </c>
      <c r="Q8" s="6" t="s">
        <v>30</v>
      </c>
      <c r="R8" s="6" t="s">
        <v>36</v>
      </c>
      <c r="S8" s="6" t="s">
        <v>28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>
        <v>40884</v>
      </c>
      <c r="F9" s="6" t="s">
        <v>53</v>
      </c>
      <c r="G9" s="6" t="s">
        <v>57</v>
      </c>
      <c r="H9" s="7">
        <v>44042</v>
      </c>
      <c r="I9" s="6">
        <v>53</v>
      </c>
      <c r="J9" s="6" t="s">
        <v>25</v>
      </c>
      <c r="K9" s="6" t="s">
        <v>55</v>
      </c>
      <c r="L9" s="6" t="s">
        <v>56</v>
      </c>
      <c r="M9" s="6">
        <v>54</v>
      </c>
      <c r="N9" s="8">
        <v>6398676</v>
      </c>
      <c r="O9" s="6" t="s">
        <v>28</v>
      </c>
      <c r="P9" s="6" t="s">
        <v>29</v>
      </c>
      <c r="Q9" s="6" t="s">
        <v>30</v>
      </c>
      <c r="R9" s="6" t="s">
        <v>36</v>
      </c>
      <c r="S9" s="6" t="s">
        <v>28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 t="s">
        <v>58</v>
      </c>
      <c r="F10" s="6" t="s">
        <v>59</v>
      </c>
      <c r="G10" s="6" t="s">
        <v>60</v>
      </c>
      <c r="H10" s="7">
        <v>44042</v>
      </c>
      <c r="I10" s="6">
        <v>53</v>
      </c>
      <c r="J10" s="6" t="s">
        <v>25</v>
      </c>
      <c r="K10" s="6" t="s">
        <v>34</v>
      </c>
      <c r="L10" s="6" t="s">
        <v>35</v>
      </c>
      <c r="M10" s="6">
        <v>2</v>
      </c>
      <c r="N10" s="8">
        <v>223512</v>
      </c>
      <c r="O10" s="6" t="s">
        <v>28</v>
      </c>
      <c r="P10" s="6" t="s">
        <v>29</v>
      </c>
      <c r="Q10" s="6" t="s">
        <v>30</v>
      </c>
      <c r="R10" s="6" t="s">
        <v>36</v>
      </c>
      <c r="S10" s="6" t="s">
        <v>28</v>
      </c>
      <c r="U10" s="15" t="s">
        <v>61</v>
      </c>
      <c r="V10" s="16"/>
      <c r="W10" s="6"/>
      <c r="X10" s="17" t="s">
        <v>62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>
        <v>50657</v>
      </c>
      <c r="F11" s="6" t="s">
        <v>63</v>
      </c>
      <c r="G11" s="6" t="s">
        <v>64</v>
      </c>
      <c r="H11" s="7">
        <v>44043</v>
      </c>
      <c r="I11" s="6">
        <v>53</v>
      </c>
      <c r="J11" s="6" t="s">
        <v>25</v>
      </c>
      <c r="K11" s="6" t="s">
        <v>65</v>
      </c>
      <c r="L11" s="6" t="s">
        <v>66</v>
      </c>
      <c r="M11" s="6">
        <v>12</v>
      </c>
      <c r="N11" s="8">
        <v>1315860</v>
      </c>
      <c r="O11" s="6" t="s">
        <v>28</v>
      </c>
      <c r="P11" s="6" t="s">
        <v>29</v>
      </c>
      <c r="Q11" s="6" t="s">
        <v>30</v>
      </c>
      <c r="R11" s="6" t="s">
        <v>36</v>
      </c>
      <c r="S11" s="6" t="s">
        <v>28</v>
      </c>
      <c r="U11" s="20" t="s">
        <v>67</v>
      </c>
      <c r="V11" s="21">
        <f>IF(SUMIFS(N2:N20000,S2:S20000,"Repuestos",P2:P20000,"Actual")&lt;0,0,SUMIFS(N2:N20000,S2:S20000,"Repuestos",P2:P20000,"Actual"))</f>
        <v>185295</v>
      </c>
      <c r="W11" s="5"/>
      <c r="X11" s="17" t="s">
        <v>68</v>
      </c>
      <c r="Y11" s="19"/>
      <c r="Z11" s="22" t="s">
        <v>69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>
        <v>47534</v>
      </c>
      <c r="F12" s="6" t="s">
        <v>70</v>
      </c>
      <c r="G12" s="6" t="s">
        <v>71</v>
      </c>
      <c r="H12" s="7">
        <v>44043</v>
      </c>
      <c r="I12" s="6">
        <v>53</v>
      </c>
      <c r="J12" s="6" t="s">
        <v>25</v>
      </c>
      <c r="K12" s="6" t="s">
        <v>72</v>
      </c>
      <c r="L12" s="6" t="s">
        <v>73</v>
      </c>
      <c r="M12" s="6">
        <v>4</v>
      </c>
      <c r="N12" s="8">
        <v>947864</v>
      </c>
      <c r="O12" s="6" t="s">
        <v>28</v>
      </c>
      <c r="P12" s="6" t="s">
        <v>29</v>
      </c>
      <c r="Q12" s="6" t="s">
        <v>30</v>
      </c>
      <c r="R12" s="6" t="s">
        <v>31</v>
      </c>
      <c r="S12" s="6" t="s">
        <v>28</v>
      </c>
      <c r="U12" s="20" t="s">
        <v>74</v>
      </c>
      <c r="V12" s="21">
        <f>IF(SUMIFS(N2:N20000,S2:S20000,"Repuestos",R2:R20000,"Venta Normal")&lt;0,0,SUMIFS(N2:N20000,S2:S20000,"Repuestos",R2:R20000,"Venta Normal"))</f>
        <v>0</v>
      </c>
      <c r="W12" s="5"/>
      <c r="X12" s="23" t="s">
        <v>75</v>
      </c>
      <c r="Y12" s="23" t="s">
        <v>76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 t="s">
        <v>58</v>
      </c>
      <c r="F13" s="6" t="s">
        <v>59</v>
      </c>
      <c r="G13" s="6" t="s">
        <v>77</v>
      </c>
      <c r="H13" s="7">
        <v>44043</v>
      </c>
      <c r="I13" s="6">
        <v>53</v>
      </c>
      <c r="J13" s="6" t="s">
        <v>25</v>
      </c>
      <c r="K13" s="6" t="s">
        <v>34</v>
      </c>
      <c r="L13" s="6" t="s">
        <v>35</v>
      </c>
      <c r="M13" s="6">
        <v>12</v>
      </c>
      <c r="N13" s="8">
        <v>1341072</v>
      </c>
      <c r="O13" s="6" t="s">
        <v>28</v>
      </c>
      <c r="P13" s="6" t="s">
        <v>29</v>
      </c>
      <c r="Q13" s="6" t="s">
        <v>30</v>
      </c>
      <c r="R13" s="6" t="s">
        <v>36</v>
      </c>
      <c r="S13" s="6" t="s">
        <v>28</v>
      </c>
      <c r="U13" s="20" t="s">
        <v>78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79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>
        <v>46715</v>
      </c>
      <c r="F14" s="6" t="s">
        <v>80</v>
      </c>
      <c r="G14" s="6" t="s">
        <v>81</v>
      </c>
      <c r="H14" s="7">
        <v>44049</v>
      </c>
      <c r="I14" s="6">
        <v>53</v>
      </c>
      <c r="J14" s="6" t="s">
        <v>25</v>
      </c>
      <c r="K14" s="6" t="s">
        <v>34</v>
      </c>
      <c r="L14" s="6" t="s">
        <v>35</v>
      </c>
      <c r="M14" s="6">
        <v>2</v>
      </c>
      <c r="N14" s="8">
        <v>264388</v>
      </c>
      <c r="O14" s="6" t="s">
        <v>28</v>
      </c>
      <c r="P14" s="6" t="s">
        <v>29</v>
      </c>
      <c r="Q14" s="6" t="s">
        <v>30</v>
      </c>
      <c r="R14" s="6" t="s">
        <v>36</v>
      </c>
      <c r="S14" s="6" t="s">
        <v>28</v>
      </c>
      <c r="U14" s="20" t="s">
        <v>82</v>
      </c>
      <c r="V14" s="21">
        <f>+V12*V13</f>
        <v>0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>
        <v>47416</v>
      </c>
      <c r="F15" s="6" t="s">
        <v>83</v>
      </c>
      <c r="G15" s="6" t="s">
        <v>84</v>
      </c>
      <c r="H15" s="7">
        <v>44056</v>
      </c>
      <c r="I15" s="6">
        <v>53</v>
      </c>
      <c r="J15" s="6" t="s">
        <v>25</v>
      </c>
      <c r="K15" s="6" t="s">
        <v>85</v>
      </c>
      <c r="L15" s="6" t="s">
        <v>86</v>
      </c>
      <c r="M15" s="6">
        <v>2</v>
      </c>
      <c r="N15" s="8">
        <v>252084</v>
      </c>
      <c r="O15" s="6" t="s">
        <v>28</v>
      </c>
      <c r="P15" s="6" t="s">
        <v>29</v>
      </c>
      <c r="Q15" s="6" t="s">
        <v>30</v>
      </c>
      <c r="R15" s="6" t="s">
        <v>36</v>
      </c>
      <c r="S15" s="6" t="s">
        <v>28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>
        <v>40070</v>
      </c>
      <c r="F16" s="6" t="s">
        <v>87</v>
      </c>
      <c r="G16" s="6" t="s">
        <v>88</v>
      </c>
      <c r="H16" s="7">
        <v>44057</v>
      </c>
      <c r="I16" s="6">
        <v>53</v>
      </c>
      <c r="J16" s="6" t="s">
        <v>25</v>
      </c>
      <c r="K16" s="6" t="s">
        <v>89</v>
      </c>
      <c r="L16" s="6" t="s">
        <v>90</v>
      </c>
      <c r="M16" s="6">
        <v>4</v>
      </c>
      <c r="N16" s="8">
        <v>572072</v>
      </c>
      <c r="O16" s="6" t="s">
        <v>28</v>
      </c>
      <c r="P16" s="6" t="s">
        <v>29</v>
      </c>
      <c r="Q16" s="6" t="s">
        <v>30</v>
      </c>
      <c r="R16" s="6" t="s">
        <v>36</v>
      </c>
      <c r="S16" s="6" t="s">
        <v>28</v>
      </c>
      <c r="U16" s="34" t="s">
        <v>91</v>
      </c>
      <c r="V16" s="35">
        <f>+V14</f>
        <v>0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>
        <v>40070</v>
      </c>
      <c r="F17" s="6" t="s">
        <v>87</v>
      </c>
      <c r="G17" s="6" t="s">
        <v>92</v>
      </c>
      <c r="H17" s="7">
        <v>44057</v>
      </c>
      <c r="I17" s="6">
        <v>53</v>
      </c>
      <c r="J17" s="6" t="s">
        <v>25</v>
      </c>
      <c r="K17" s="6" t="s">
        <v>93</v>
      </c>
      <c r="L17" s="6" t="s">
        <v>94</v>
      </c>
      <c r="M17" s="6">
        <v>8</v>
      </c>
      <c r="N17" s="8">
        <v>1144144</v>
      </c>
      <c r="O17" s="6" t="s">
        <v>28</v>
      </c>
      <c r="P17" s="6" t="s">
        <v>29</v>
      </c>
      <c r="Q17" s="6" t="s">
        <v>30</v>
      </c>
      <c r="R17" s="6" t="s">
        <v>36</v>
      </c>
      <c r="S17" s="6" t="s">
        <v>28</v>
      </c>
      <c r="U17" s="20" t="s">
        <v>95</v>
      </c>
      <c r="V17" s="21">
        <f>IF(SUMIFS(N2:N20000,S2:S20000,"Repuestos",R2:R20000,"Venta Pendiente")&lt;0,0,SUMIFS(N2:N20000,S2:S20000,"Repuestos",R2:R20000,"Venta Pendiente"))</f>
        <v>185295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>
        <v>47531</v>
      </c>
      <c r="F18" s="6" t="s">
        <v>23</v>
      </c>
      <c r="G18" s="6" t="s">
        <v>92</v>
      </c>
      <c r="H18" s="7">
        <v>44057</v>
      </c>
      <c r="I18" s="6">
        <v>53</v>
      </c>
      <c r="J18" s="6" t="s">
        <v>25</v>
      </c>
      <c r="K18" s="6" t="s">
        <v>93</v>
      </c>
      <c r="L18" s="6" t="s">
        <v>94</v>
      </c>
      <c r="M18" s="6">
        <v>8</v>
      </c>
      <c r="N18" s="8">
        <v>1008336</v>
      </c>
      <c r="O18" s="6" t="s">
        <v>28</v>
      </c>
      <c r="P18" s="6" t="s">
        <v>29</v>
      </c>
      <c r="Q18" s="6" t="s">
        <v>30</v>
      </c>
      <c r="R18" s="6" t="s">
        <v>36</v>
      </c>
      <c r="S18" s="6" t="s">
        <v>28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>
        <v>47664</v>
      </c>
      <c r="F19" s="6" t="s">
        <v>96</v>
      </c>
      <c r="G19" s="6" t="s">
        <v>92</v>
      </c>
      <c r="H19" s="7">
        <v>44057</v>
      </c>
      <c r="I19" s="6">
        <v>53</v>
      </c>
      <c r="J19" s="6" t="s">
        <v>25</v>
      </c>
      <c r="K19" s="6" t="s">
        <v>93</v>
      </c>
      <c r="L19" s="6" t="s">
        <v>94</v>
      </c>
      <c r="M19" s="6">
        <v>4</v>
      </c>
      <c r="N19" s="8">
        <v>572072</v>
      </c>
      <c r="O19" s="6" t="s">
        <v>28</v>
      </c>
      <c r="P19" s="6" t="s">
        <v>29</v>
      </c>
      <c r="Q19" s="6" t="s">
        <v>30</v>
      </c>
      <c r="R19" s="6" t="s">
        <v>36</v>
      </c>
      <c r="S19" s="6" t="s">
        <v>28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>
        <v>47664</v>
      </c>
      <c r="F20" s="6" t="s">
        <v>96</v>
      </c>
      <c r="G20" s="6" t="s">
        <v>97</v>
      </c>
      <c r="H20" s="7">
        <v>44060</v>
      </c>
      <c r="I20" s="6">
        <v>53</v>
      </c>
      <c r="J20" s="6" t="s">
        <v>25</v>
      </c>
      <c r="K20" s="6" t="s">
        <v>98</v>
      </c>
      <c r="L20" s="6" t="s">
        <v>99</v>
      </c>
      <c r="M20" s="6">
        <v>4</v>
      </c>
      <c r="N20" s="8">
        <v>541144</v>
      </c>
      <c r="O20" s="6" t="s">
        <v>28</v>
      </c>
      <c r="P20" s="6" t="s">
        <v>29</v>
      </c>
      <c r="Q20" s="6" t="s">
        <v>30</v>
      </c>
      <c r="R20" s="6" t="s">
        <v>36</v>
      </c>
      <c r="S20" s="6" t="s">
        <v>28</v>
      </c>
      <c r="U20" s="15" t="s">
        <v>100</v>
      </c>
      <c r="V20" s="16"/>
      <c r="W20" s="6"/>
      <c r="X20" s="17" t="s">
        <v>101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>
        <v>47664</v>
      </c>
      <c r="F21" s="6" t="s">
        <v>96</v>
      </c>
      <c r="G21" s="6" t="s">
        <v>102</v>
      </c>
      <c r="H21" s="7">
        <v>44061</v>
      </c>
      <c r="I21" s="6">
        <v>53</v>
      </c>
      <c r="J21" s="6" t="s">
        <v>25</v>
      </c>
      <c r="K21" s="6" t="s">
        <v>103</v>
      </c>
      <c r="L21" s="6" t="s">
        <v>104</v>
      </c>
      <c r="M21" s="6">
        <v>4</v>
      </c>
      <c r="N21" s="8">
        <v>541144</v>
      </c>
      <c r="O21" s="6" t="s">
        <v>28</v>
      </c>
      <c r="P21" s="6" t="s">
        <v>29</v>
      </c>
      <c r="Q21" s="6" t="s">
        <v>30</v>
      </c>
      <c r="R21" s="6" t="s">
        <v>36</v>
      </c>
      <c r="S21" s="6" t="s">
        <v>28</v>
      </c>
      <c r="U21" s="20" t="s">
        <v>67</v>
      </c>
      <c r="V21" s="21">
        <f>IF(SUMIFS(N2:N20000,S2:S20000,"Neumaticos",P2:P20000,"Actual")&lt;0,0,SUMIFS(N2:N20000,S2:S20000,"Neumaticos",P2:P20000,"Actual"))</f>
        <v>30428654</v>
      </c>
      <c r="W21" s="5"/>
      <c r="X21" s="42" t="s">
        <v>68</v>
      </c>
      <c r="Y21" s="43"/>
      <c r="Z21" s="22" t="s">
        <v>69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>
        <v>51328</v>
      </c>
      <c r="F22" s="6" t="s">
        <v>105</v>
      </c>
      <c r="G22" s="6" t="s">
        <v>106</v>
      </c>
      <c r="H22" s="7">
        <v>44062</v>
      </c>
      <c r="I22" s="6">
        <v>53</v>
      </c>
      <c r="J22" s="6" t="s">
        <v>25</v>
      </c>
      <c r="K22" s="6" t="s">
        <v>107</v>
      </c>
      <c r="L22" s="6" t="s">
        <v>108</v>
      </c>
      <c r="M22" s="6">
        <v>2</v>
      </c>
      <c r="N22" s="8">
        <v>558000</v>
      </c>
      <c r="O22" s="6" t="s">
        <v>28</v>
      </c>
      <c r="P22" s="6" t="s">
        <v>29</v>
      </c>
      <c r="Q22" s="6" t="s">
        <v>30</v>
      </c>
      <c r="R22" s="6" t="s">
        <v>31</v>
      </c>
      <c r="S22" s="6" t="s">
        <v>28</v>
      </c>
      <c r="U22" s="20" t="s">
        <v>74</v>
      </c>
      <c r="V22" s="21">
        <f>IF(SUMIFS(N2:N20000,S2:S20000,"Neumaticos",R2:R20000,"Venta Normal")&lt;0,0,SUMIFS(N2:N20000,S2:S20000,"Neumaticos",R2:R20000,"Venta Normal"))</f>
        <v>30534540</v>
      </c>
      <c r="W22" s="5"/>
      <c r="X22" s="23" t="s">
        <v>75</v>
      </c>
      <c r="Y22" s="23" t="s">
        <v>76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>
        <v>47271</v>
      </c>
      <c r="F23" s="6" t="s">
        <v>109</v>
      </c>
      <c r="G23" s="6" t="s">
        <v>110</v>
      </c>
      <c r="H23" s="7">
        <v>44062</v>
      </c>
      <c r="I23" s="6">
        <v>53</v>
      </c>
      <c r="J23" s="6" t="s">
        <v>25</v>
      </c>
      <c r="K23" s="6" t="s">
        <v>107</v>
      </c>
      <c r="L23" s="6" t="s">
        <v>108</v>
      </c>
      <c r="M23" s="6">
        <v>10</v>
      </c>
      <c r="N23" s="8">
        <v>1963620</v>
      </c>
      <c r="O23" s="6" t="s">
        <v>28</v>
      </c>
      <c r="P23" s="6" t="s">
        <v>29</v>
      </c>
      <c r="Q23" s="6" t="s">
        <v>30</v>
      </c>
      <c r="R23" s="6" t="s">
        <v>31</v>
      </c>
      <c r="S23" s="6" t="s">
        <v>28</v>
      </c>
      <c r="U23" s="20" t="s">
        <v>78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79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>
        <v>40049</v>
      </c>
      <c r="F24" s="6" t="s">
        <v>111</v>
      </c>
      <c r="G24" s="6" t="s">
        <v>112</v>
      </c>
      <c r="H24" s="7">
        <v>44062</v>
      </c>
      <c r="I24" s="6">
        <v>53</v>
      </c>
      <c r="J24" s="6" t="s">
        <v>25</v>
      </c>
      <c r="K24" s="6" t="s">
        <v>107</v>
      </c>
      <c r="L24" s="6" t="s">
        <v>108</v>
      </c>
      <c r="M24" s="6">
        <v>10</v>
      </c>
      <c r="N24" s="8">
        <v>1546130</v>
      </c>
      <c r="O24" s="6" t="s">
        <v>28</v>
      </c>
      <c r="P24" s="6" t="s">
        <v>29</v>
      </c>
      <c r="Q24" s="6" t="s">
        <v>30</v>
      </c>
      <c r="R24" s="6" t="s">
        <v>31</v>
      </c>
      <c r="S24" s="6" t="s">
        <v>28</v>
      </c>
      <c r="U24" s="20" t="s">
        <v>82</v>
      </c>
      <c r="V24" s="21">
        <f>+V22*V23</f>
        <v>748096.23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>
        <v>47531</v>
      </c>
      <c r="F25" s="6" t="s">
        <v>23</v>
      </c>
      <c r="G25" s="6" t="s">
        <v>113</v>
      </c>
      <c r="H25" s="7">
        <v>44063</v>
      </c>
      <c r="I25" s="6">
        <v>53</v>
      </c>
      <c r="J25" s="6" t="s">
        <v>25</v>
      </c>
      <c r="K25" s="6" t="s">
        <v>114</v>
      </c>
      <c r="L25" s="6" t="s">
        <v>115</v>
      </c>
      <c r="M25" s="6">
        <v>2</v>
      </c>
      <c r="N25" s="8">
        <v>252084</v>
      </c>
      <c r="O25" s="6" t="s">
        <v>28</v>
      </c>
      <c r="P25" s="6" t="s">
        <v>29</v>
      </c>
      <c r="Q25" s="6" t="s">
        <v>30</v>
      </c>
      <c r="R25" s="6" t="s">
        <v>36</v>
      </c>
      <c r="S25" s="6" t="s">
        <v>28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>
        <v>40055</v>
      </c>
      <c r="F26" s="6" t="s">
        <v>116</v>
      </c>
      <c r="G26" s="6" t="s">
        <v>117</v>
      </c>
      <c r="H26" s="7">
        <v>44063</v>
      </c>
      <c r="I26" s="6">
        <v>53</v>
      </c>
      <c r="J26" s="6" t="s">
        <v>25</v>
      </c>
      <c r="K26" s="6" t="s">
        <v>107</v>
      </c>
      <c r="L26" s="6" t="s">
        <v>108</v>
      </c>
      <c r="M26" s="6">
        <v>4</v>
      </c>
      <c r="N26" s="8">
        <v>840304</v>
      </c>
      <c r="O26" s="6" t="s">
        <v>28</v>
      </c>
      <c r="P26" s="6" t="s">
        <v>29</v>
      </c>
      <c r="Q26" s="6" t="s">
        <v>30</v>
      </c>
      <c r="R26" s="6" t="s">
        <v>31</v>
      </c>
      <c r="S26" s="6" t="s">
        <v>28</v>
      </c>
      <c r="U26" s="34" t="s">
        <v>118</v>
      </c>
      <c r="V26" s="35">
        <f>+V24</f>
        <v>748096.23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>
        <v>47271</v>
      </c>
      <c r="F27" s="6" t="s">
        <v>109</v>
      </c>
      <c r="G27" s="6" t="s">
        <v>119</v>
      </c>
      <c r="H27" s="7">
        <v>44063</v>
      </c>
      <c r="I27" s="6">
        <v>53</v>
      </c>
      <c r="J27" s="6" t="s">
        <v>25</v>
      </c>
      <c r="K27" s="6" t="s">
        <v>107</v>
      </c>
      <c r="L27" s="6" t="s">
        <v>108</v>
      </c>
      <c r="M27" s="6">
        <v>4</v>
      </c>
      <c r="N27" s="8">
        <v>785448</v>
      </c>
      <c r="O27" s="6" t="s">
        <v>28</v>
      </c>
      <c r="P27" s="6" t="s">
        <v>29</v>
      </c>
      <c r="Q27" s="6" t="s">
        <v>30</v>
      </c>
      <c r="R27" s="6" t="s">
        <v>31</v>
      </c>
      <c r="S27" s="6" t="s">
        <v>28</v>
      </c>
      <c r="U27" s="20" t="s">
        <v>95</v>
      </c>
      <c r="V27" s="21">
        <f>IF(SUMIFS(N2:N20000,S2:S20000,"Neumaticos",R2:R20000,"Venta Pendiente")&lt;0,0,SUMIFS(N2:N20000,S2:S20000,"Neumaticos",R2:R20000,"Venta Pendiente"))</f>
        <v>35685823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>
        <v>40884</v>
      </c>
      <c r="F28" s="6" t="s">
        <v>53</v>
      </c>
      <c r="G28" s="6" t="s">
        <v>120</v>
      </c>
      <c r="H28" s="7">
        <v>44065</v>
      </c>
      <c r="I28" s="6">
        <v>53</v>
      </c>
      <c r="J28" s="6" t="s">
        <v>25</v>
      </c>
      <c r="K28" s="6" t="s">
        <v>26</v>
      </c>
      <c r="L28" s="6" t="s">
        <v>27</v>
      </c>
      <c r="M28" s="6">
        <v>1</v>
      </c>
      <c r="N28" s="8">
        <v>128328</v>
      </c>
      <c r="O28" s="6" t="s">
        <v>28</v>
      </c>
      <c r="P28" s="6" t="s">
        <v>29</v>
      </c>
      <c r="Q28" s="6" t="s">
        <v>30</v>
      </c>
      <c r="R28" s="6" t="s">
        <v>31</v>
      </c>
      <c r="S28" s="6" t="s">
        <v>28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>
        <v>50662</v>
      </c>
      <c r="F29" s="6" t="s">
        <v>121</v>
      </c>
      <c r="G29" s="6" t="s">
        <v>120</v>
      </c>
      <c r="H29" s="7">
        <v>44065</v>
      </c>
      <c r="I29" s="6">
        <v>53</v>
      </c>
      <c r="J29" s="6" t="s">
        <v>25</v>
      </c>
      <c r="K29" s="6" t="s">
        <v>26</v>
      </c>
      <c r="L29" s="6" t="s">
        <v>27</v>
      </c>
      <c r="M29" s="6">
        <v>1</v>
      </c>
      <c r="N29" s="8">
        <v>120597</v>
      </c>
      <c r="O29" s="6" t="s">
        <v>28</v>
      </c>
      <c r="P29" s="6" t="s">
        <v>29</v>
      </c>
      <c r="Q29" s="6" t="s">
        <v>30</v>
      </c>
      <c r="R29" s="6" t="s">
        <v>31</v>
      </c>
      <c r="S29" s="6" t="s">
        <v>28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>
        <v>50935</v>
      </c>
      <c r="F30" s="6" t="s">
        <v>122</v>
      </c>
      <c r="G30" s="6" t="s">
        <v>123</v>
      </c>
      <c r="H30" s="7">
        <v>44065</v>
      </c>
      <c r="I30" s="6">
        <v>53</v>
      </c>
      <c r="J30" s="6" t="s">
        <v>25</v>
      </c>
      <c r="K30" s="6" t="s">
        <v>124</v>
      </c>
      <c r="L30" s="6" t="s">
        <v>125</v>
      </c>
      <c r="M30" s="6">
        <v>8</v>
      </c>
      <c r="N30" s="8">
        <v>1344472</v>
      </c>
      <c r="O30" s="6" t="s">
        <v>28</v>
      </c>
      <c r="P30" s="6" t="s">
        <v>29</v>
      </c>
      <c r="Q30" s="6" t="s">
        <v>30</v>
      </c>
      <c r="R30" s="6" t="s">
        <v>36</v>
      </c>
      <c r="S30" s="6" t="s">
        <v>28</v>
      </c>
      <c r="U30" s="15" t="s">
        <v>126</v>
      </c>
      <c r="V30" s="16"/>
      <c r="W30" s="6"/>
      <c r="X30" s="17" t="s">
        <v>127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>
        <v>40049</v>
      </c>
      <c r="F31" s="6" t="s">
        <v>111</v>
      </c>
      <c r="G31" s="6" t="s">
        <v>128</v>
      </c>
      <c r="H31" s="7">
        <v>44067</v>
      </c>
      <c r="I31" s="6">
        <v>53</v>
      </c>
      <c r="J31" s="6" t="s">
        <v>25</v>
      </c>
      <c r="K31" s="6" t="s">
        <v>107</v>
      </c>
      <c r="L31" s="6" t="s">
        <v>108</v>
      </c>
      <c r="M31" s="6">
        <v>8</v>
      </c>
      <c r="N31" s="8">
        <v>1236904</v>
      </c>
      <c r="O31" s="6" t="s">
        <v>28</v>
      </c>
      <c r="P31" s="6" t="s">
        <v>29</v>
      </c>
      <c r="Q31" s="6" t="s">
        <v>30</v>
      </c>
      <c r="R31" s="6" t="s">
        <v>31</v>
      </c>
      <c r="S31" s="6" t="s">
        <v>28</v>
      </c>
      <c r="U31" s="20" t="s">
        <v>67</v>
      </c>
      <c r="V31" s="21">
        <f>IF(SUMIFS(N2:N20000,S2:S20000,"Servicios",P2:P20000,"Actual")&lt;0,0,SUMIFS(N2:N20000,S2:S20000,"Servicios",P2:P20000,"Actual"))</f>
        <v>33024</v>
      </c>
      <c r="W31" s="5"/>
      <c r="X31" s="26" t="s">
        <v>129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>
        <v>40055</v>
      </c>
      <c r="F32" s="6" t="s">
        <v>116</v>
      </c>
      <c r="G32" s="6" t="s">
        <v>128</v>
      </c>
      <c r="H32" s="7">
        <v>44067</v>
      </c>
      <c r="I32" s="6">
        <v>53</v>
      </c>
      <c r="J32" s="6" t="s">
        <v>25</v>
      </c>
      <c r="K32" s="6" t="s">
        <v>107</v>
      </c>
      <c r="L32" s="6" t="s">
        <v>108</v>
      </c>
      <c r="M32" s="6">
        <v>8</v>
      </c>
      <c r="N32" s="8">
        <v>1680608</v>
      </c>
      <c r="O32" s="6" t="s">
        <v>28</v>
      </c>
      <c r="P32" s="6" t="s">
        <v>29</v>
      </c>
      <c r="Q32" s="6" t="s">
        <v>30</v>
      </c>
      <c r="R32" s="6" t="s">
        <v>31</v>
      </c>
      <c r="S32" s="6" t="s">
        <v>28</v>
      </c>
      <c r="U32" s="20" t="s">
        <v>74</v>
      </c>
      <c r="V32" s="21">
        <f>IF(SUMIFS(N2:N20000,S2:S20000,"Servicios",R2:R20000,"Venta Normal")&lt;0,0,SUMIFS(N2:N20000,S2:S20000,"Servicios",R2:R20000,"Venta Normal"))</f>
        <v>64116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>
        <v>40662</v>
      </c>
      <c r="F33" s="6" t="s">
        <v>130</v>
      </c>
      <c r="G33" s="6" t="s">
        <v>128</v>
      </c>
      <c r="H33" s="7">
        <v>44067</v>
      </c>
      <c r="I33" s="6">
        <v>53</v>
      </c>
      <c r="J33" s="6" t="s">
        <v>25</v>
      </c>
      <c r="K33" s="6" t="s">
        <v>107</v>
      </c>
      <c r="L33" s="6" t="s">
        <v>108</v>
      </c>
      <c r="M33" s="6">
        <v>2</v>
      </c>
      <c r="N33" s="8">
        <v>286036</v>
      </c>
      <c r="O33" s="6" t="s">
        <v>28</v>
      </c>
      <c r="P33" s="6" t="s">
        <v>29</v>
      </c>
      <c r="Q33" s="6" t="s">
        <v>30</v>
      </c>
      <c r="R33" s="6" t="s">
        <v>31</v>
      </c>
      <c r="S33" s="6" t="s">
        <v>28</v>
      </c>
      <c r="U33" s="20" t="s">
        <v>78</v>
      </c>
      <c r="V33" s="24">
        <f>+$Y$31</f>
        <v>2.5000000000000001E-2</v>
      </c>
      <c r="W33" s="36"/>
      <c r="X33" s="48" t="s">
        <v>131</v>
      </c>
      <c r="Y33" s="49">
        <f>+$V$16+$V$26+$V$36+$V$45</f>
        <v>749699.13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>
        <v>47271</v>
      </c>
      <c r="F34" s="6" t="s">
        <v>109</v>
      </c>
      <c r="G34" s="6" t="s">
        <v>128</v>
      </c>
      <c r="H34" s="7">
        <v>44067</v>
      </c>
      <c r="I34" s="6">
        <v>53</v>
      </c>
      <c r="J34" s="6" t="s">
        <v>25</v>
      </c>
      <c r="K34" s="6" t="s">
        <v>107</v>
      </c>
      <c r="L34" s="6" t="s">
        <v>108</v>
      </c>
      <c r="M34" s="6">
        <v>8</v>
      </c>
      <c r="N34" s="8">
        <v>1570896</v>
      </c>
      <c r="O34" s="6" t="s">
        <v>28</v>
      </c>
      <c r="P34" s="6" t="s">
        <v>29</v>
      </c>
      <c r="Q34" s="6" t="s">
        <v>30</v>
      </c>
      <c r="R34" s="6" t="s">
        <v>31</v>
      </c>
      <c r="S34" s="6" t="s">
        <v>28</v>
      </c>
      <c r="U34" s="20" t="s">
        <v>82</v>
      </c>
      <c r="V34" s="21">
        <f>+V32*V33</f>
        <v>1602.9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 t="s">
        <v>132</v>
      </c>
      <c r="F35" s="6" t="s">
        <v>133</v>
      </c>
      <c r="G35" s="6" t="s">
        <v>134</v>
      </c>
      <c r="H35" s="7">
        <v>44067</v>
      </c>
      <c r="I35" s="6">
        <v>53</v>
      </c>
      <c r="J35" s="6" t="s">
        <v>25</v>
      </c>
      <c r="K35" s="6" t="s">
        <v>135</v>
      </c>
      <c r="L35" s="6" t="s">
        <v>136</v>
      </c>
      <c r="M35" s="6">
        <v>1</v>
      </c>
      <c r="N35" s="8">
        <v>19664</v>
      </c>
      <c r="O35" s="6" t="s">
        <v>137</v>
      </c>
      <c r="P35" s="6" t="s">
        <v>29</v>
      </c>
      <c r="Q35" s="6" t="s">
        <v>30</v>
      </c>
      <c r="R35" s="6" t="s">
        <v>36</v>
      </c>
      <c r="S35" s="6" t="s">
        <v>137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 t="s">
        <v>138</v>
      </c>
      <c r="F36" s="6" t="s">
        <v>139</v>
      </c>
      <c r="G36" s="6" t="s">
        <v>134</v>
      </c>
      <c r="H36" s="7">
        <v>44067</v>
      </c>
      <c r="I36" s="6">
        <v>53</v>
      </c>
      <c r="J36" s="6" t="s">
        <v>25</v>
      </c>
      <c r="K36" s="6" t="s">
        <v>135</v>
      </c>
      <c r="L36" s="6" t="s">
        <v>136</v>
      </c>
      <c r="M36" s="6">
        <v>2</v>
      </c>
      <c r="N36" s="8">
        <v>11428</v>
      </c>
      <c r="O36" s="6" t="s">
        <v>137</v>
      </c>
      <c r="P36" s="6" t="s">
        <v>29</v>
      </c>
      <c r="Q36" s="6" t="s">
        <v>30</v>
      </c>
      <c r="R36" s="6" t="s">
        <v>36</v>
      </c>
      <c r="S36" s="6" t="s">
        <v>137</v>
      </c>
      <c r="U36" s="34" t="s">
        <v>140</v>
      </c>
      <c r="V36" s="35">
        <f>+V34</f>
        <v>1602.9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>
        <v>46715</v>
      </c>
      <c r="F37" s="6" t="s">
        <v>80</v>
      </c>
      <c r="G37" s="6" t="s">
        <v>141</v>
      </c>
      <c r="H37" s="7">
        <v>44068</v>
      </c>
      <c r="I37" s="6">
        <v>53</v>
      </c>
      <c r="J37" s="6" t="s">
        <v>25</v>
      </c>
      <c r="K37" s="6" t="s">
        <v>34</v>
      </c>
      <c r="L37" s="6" t="s">
        <v>35</v>
      </c>
      <c r="M37" s="6">
        <v>6</v>
      </c>
      <c r="N37" s="8">
        <v>793164</v>
      </c>
      <c r="O37" s="6" t="s">
        <v>28</v>
      </c>
      <c r="P37" s="6" t="s">
        <v>29</v>
      </c>
      <c r="Q37" s="6" t="s">
        <v>30</v>
      </c>
      <c r="R37" s="6" t="s">
        <v>36</v>
      </c>
      <c r="S37" s="6" t="s">
        <v>28</v>
      </c>
      <c r="U37" s="20" t="s">
        <v>95</v>
      </c>
      <c r="V37" s="21">
        <f>IF(SUMIFS(N2:N20000,S2:S20000,"Servicios",R2:R20000,"Venta Pendiente")&lt;0,0,SUMIFS(N2:N20000,S2:S20000,"Servicios",R2:R20000,"Venta Pendiente"))</f>
        <v>0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>
        <v>51174</v>
      </c>
      <c r="F38" s="6" t="s">
        <v>142</v>
      </c>
      <c r="G38" s="6" t="s">
        <v>143</v>
      </c>
      <c r="H38" s="7">
        <v>44068</v>
      </c>
      <c r="I38" s="6">
        <v>53</v>
      </c>
      <c r="J38" s="6" t="s">
        <v>25</v>
      </c>
      <c r="K38" s="6" t="s">
        <v>144</v>
      </c>
      <c r="L38" s="6" t="s">
        <v>145</v>
      </c>
      <c r="M38" s="6">
        <v>1</v>
      </c>
      <c r="N38" s="8">
        <v>108228</v>
      </c>
      <c r="O38" s="6" t="s">
        <v>28</v>
      </c>
      <c r="P38" s="6" t="s">
        <v>29</v>
      </c>
      <c r="Q38" s="6" t="s">
        <v>30</v>
      </c>
      <c r="R38" s="6" t="s">
        <v>36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>
        <v>4248</v>
      </c>
      <c r="F39" s="6" t="s">
        <v>146</v>
      </c>
      <c r="G39" s="6" t="s">
        <v>147</v>
      </c>
      <c r="H39" s="7">
        <v>44069</v>
      </c>
      <c r="I39" s="6">
        <v>53</v>
      </c>
      <c r="J39" s="6" t="s">
        <v>25</v>
      </c>
      <c r="K39" s="6" t="s">
        <v>148</v>
      </c>
      <c r="L39" s="6" t="s">
        <v>149</v>
      </c>
      <c r="M39" s="6">
        <v>1</v>
      </c>
      <c r="N39" s="8">
        <v>325202</v>
      </c>
      <c r="O39" s="6" t="s">
        <v>150</v>
      </c>
      <c r="P39" s="6" t="s">
        <v>29</v>
      </c>
      <c r="Q39" s="6" t="s">
        <v>30</v>
      </c>
      <c r="R39" s="6" t="s">
        <v>36</v>
      </c>
      <c r="S39" s="6" t="s">
        <v>28</v>
      </c>
      <c r="U39" s="15" t="s">
        <v>151</v>
      </c>
      <c r="V39" s="16"/>
      <c r="W39" s="6"/>
      <c r="X39" s="17" t="s">
        <v>62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>
        <v>40884</v>
      </c>
      <c r="F40" s="6" t="s">
        <v>53</v>
      </c>
      <c r="G40" s="6" t="s">
        <v>147</v>
      </c>
      <c r="H40" s="7">
        <v>44069</v>
      </c>
      <c r="I40" s="6">
        <v>53</v>
      </c>
      <c r="J40" s="6" t="s">
        <v>25</v>
      </c>
      <c r="K40" s="6" t="s">
        <v>148</v>
      </c>
      <c r="L40" s="6" t="s">
        <v>149</v>
      </c>
      <c r="M40" s="6">
        <v>4</v>
      </c>
      <c r="N40" s="8">
        <v>513312</v>
      </c>
      <c r="O40" s="6" t="s">
        <v>28</v>
      </c>
      <c r="P40" s="6" t="s">
        <v>29</v>
      </c>
      <c r="Q40" s="6" t="s">
        <v>30</v>
      </c>
      <c r="R40" s="6" t="s">
        <v>36</v>
      </c>
      <c r="S40" s="6" t="s">
        <v>28</v>
      </c>
      <c r="U40" s="20" t="s">
        <v>67</v>
      </c>
      <c r="V40" s="21">
        <f>IF(SUMIFS(N2:N20000,S2:S20000,"Impulso ",P2:P20000,"Actual")&lt;0,0,SUMIFS(N2:N20000,S2:S20000,"Impulso ",P2:P20000,"Actual"))</f>
        <v>0</v>
      </c>
      <c r="W40" s="6"/>
      <c r="X40" s="17" t="s">
        <v>68</v>
      </c>
      <c r="Y40" s="19"/>
      <c r="Z40" s="22" t="s">
        <v>69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>
        <v>47531</v>
      </c>
      <c r="F41" s="6" t="s">
        <v>23</v>
      </c>
      <c r="G41" s="6" t="s">
        <v>147</v>
      </c>
      <c r="H41" s="7">
        <v>44069</v>
      </c>
      <c r="I41" s="6">
        <v>53</v>
      </c>
      <c r="J41" s="6" t="s">
        <v>25</v>
      </c>
      <c r="K41" s="6" t="s">
        <v>148</v>
      </c>
      <c r="L41" s="6" t="s">
        <v>149</v>
      </c>
      <c r="M41" s="6">
        <v>4</v>
      </c>
      <c r="N41" s="8">
        <v>504168</v>
      </c>
      <c r="O41" s="6" t="s">
        <v>28</v>
      </c>
      <c r="P41" s="6" t="s">
        <v>29</v>
      </c>
      <c r="Q41" s="6" t="s">
        <v>30</v>
      </c>
      <c r="R41" s="6" t="s">
        <v>36</v>
      </c>
      <c r="S41" s="6" t="s">
        <v>28</v>
      </c>
      <c r="U41" s="20" t="s">
        <v>74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75</v>
      </c>
      <c r="Y41" s="23" t="s">
        <v>76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>
        <v>47628</v>
      </c>
      <c r="F42" s="6" t="s">
        <v>152</v>
      </c>
      <c r="G42" s="6" t="s">
        <v>153</v>
      </c>
      <c r="H42" s="7">
        <v>44071</v>
      </c>
      <c r="I42" s="6">
        <v>53</v>
      </c>
      <c r="J42" s="6" t="s">
        <v>25</v>
      </c>
      <c r="K42" s="6" t="s">
        <v>154</v>
      </c>
      <c r="L42" s="6" t="s">
        <v>155</v>
      </c>
      <c r="M42" s="6">
        <v>10</v>
      </c>
      <c r="N42" s="8">
        <v>171370</v>
      </c>
      <c r="O42" s="6" t="s">
        <v>28</v>
      </c>
      <c r="P42" s="6" t="s">
        <v>29</v>
      </c>
      <c r="Q42" s="6" t="s">
        <v>30</v>
      </c>
      <c r="R42" s="6" t="s">
        <v>36</v>
      </c>
      <c r="S42" s="6" t="s">
        <v>28</v>
      </c>
      <c r="U42" s="20" t="s">
        <v>78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79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>
        <v>47333</v>
      </c>
      <c r="F43" s="6" t="s">
        <v>156</v>
      </c>
      <c r="G43" s="6" t="s">
        <v>157</v>
      </c>
      <c r="H43" s="7">
        <v>44074</v>
      </c>
      <c r="I43" s="6">
        <v>53</v>
      </c>
      <c r="J43" s="6" t="s">
        <v>25</v>
      </c>
      <c r="K43" s="6" t="s">
        <v>154</v>
      </c>
      <c r="L43" s="6" t="s">
        <v>155</v>
      </c>
      <c r="M43" s="6">
        <v>6</v>
      </c>
      <c r="N43" s="8">
        <v>111396</v>
      </c>
      <c r="O43" s="6" t="s">
        <v>28</v>
      </c>
      <c r="P43" s="6" t="s">
        <v>29</v>
      </c>
      <c r="Q43" s="6" t="s">
        <v>30</v>
      </c>
      <c r="R43" s="6" t="s">
        <v>36</v>
      </c>
      <c r="S43" s="6" t="s">
        <v>28</v>
      </c>
      <c r="U43" s="20" t="s">
        <v>82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>
        <v>46589</v>
      </c>
      <c r="F44" s="6" t="s">
        <v>158</v>
      </c>
      <c r="G44" s="6" t="s">
        <v>157</v>
      </c>
      <c r="H44" s="7">
        <v>44074</v>
      </c>
      <c r="I44" s="6">
        <v>53</v>
      </c>
      <c r="J44" s="6" t="s">
        <v>25</v>
      </c>
      <c r="K44" s="6" t="s">
        <v>154</v>
      </c>
      <c r="L44" s="6" t="s">
        <v>155</v>
      </c>
      <c r="M44" s="6">
        <v>4</v>
      </c>
      <c r="N44" s="8">
        <v>87372</v>
      </c>
      <c r="O44" s="6" t="s">
        <v>28</v>
      </c>
      <c r="P44" s="6" t="s">
        <v>29</v>
      </c>
      <c r="Q44" s="6" t="s">
        <v>30</v>
      </c>
      <c r="R44" s="6" t="s">
        <v>36</v>
      </c>
      <c r="S44" s="6" t="s">
        <v>28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>
        <v>51258</v>
      </c>
      <c r="F45" s="6" t="s">
        <v>159</v>
      </c>
      <c r="G45" s="6" t="s">
        <v>157</v>
      </c>
      <c r="H45" s="7">
        <v>44074</v>
      </c>
      <c r="I45" s="6">
        <v>53</v>
      </c>
      <c r="J45" s="6" t="s">
        <v>25</v>
      </c>
      <c r="K45" s="6" t="s">
        <v>154</v>
      </c>
      <c r="L45" s="6" t="s">
        <v>155</v>
      </c>
      <c r="M45" s="6">
        <v>4</v>
      </c>
      <c r="N45" s="8">
        <v>83004</v>
      </c>
      <c r="O45" s="6" t="s">
        <v>28</v>
      </c>
      <c r="P45" s="6" t="s">
        <v>29</v>
      </c>
      <c r="Q45" s="6" t="s">
        <v>30</v>
      </c>
      <c r="R45" s="6" t="s">
        <v>36</v>
      </c>
      <c r="S45" s="6" t="s">
        <v>28</v>
      </c>
      <c r="U45" s="34" t="s">
        <v>91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>
        <v>40077</v>
      </c>
      <c r="F46" s="6" t="s">
        <v>160</v>
      </c>
      <c r="G46" s="6" t="s">
        <v>161</v>
      </c>
      <c r="H46" s="7">
        <v>44074</v>
      </c>
      <c r="I46" s="6">
        <v>53</v>
      </c>
      <c r="J46" s="6" t="s">
        <v>25</v>
      </c>
      <c r="K46" s="6" t="s">
        <v>162</v>
      </c>
      <c r="L46" s="6" t="s">
        <v>163</v>
      </c>
      <c r="M46" s="6">
        <v>4</v>
      </c>
      <c r="N46" s="8">
        <v>340140</v>
      </c>
      <c r="O46" s="6" t="s">
        <v>28</v>
      </c>
      <c r="P46" s="6" t="s">
        <v>29</v>
      </c>
      <c r="Q46" s="6" t="s">
        <v>30</v>
      </c>
      <c r="R46" s="6" t="s">
        <v>36</v>
      </c>
      <c r="S46" s="6" t="s">
        <v>28</v>
      </c>
      <c r="U46" s="20" t="s">
        <v>95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>
        <v>51265</v>
      </c>
      <c r="F47" s="6" t="s">
        <v>164</v>
      </c>
      <c r="G47" s="6" t="s">
        <v>165</v>
      </c>
      <c r="H47" s="7">
        <v>44074</v>
      </c>
      <c r="I47" s="6">
        <v>53</v>
      </c>
      <c r="J47" s="6" t="s">
        <v>25</v>
      </c>
      <c r="K47" s="6" t="s">
        <v>154</v>
      </c>
      <c r="L47" s="6" t="s">
        <v>155</v>
      </c>
      <c r="M47" s="6">
        <v>2</v>
      </c>
      <c r="N47" s="8">
        <v>85200</v>
      </c>
      <c r="O47" s="6" t="s">
        <v>28</v>
      </c>
      <c r="P47" s="6" t="s">
        <v>29</v>
      </c>
      <c r="Q47" s="6" t="s">
        <v>30</v>
      </c>
      <c r="R47" s="6" t="s">
        <v>36</v>
      </c>
      <c r="S47" s="6" t="s">
        <v>28</v>
      </c>
      <c r="U47" s="6"/>
      <c r="V47" s="6"/>
      <c r="W47" s="6"/>
      <c r="X47" s="6"/>
      <c r="Y47" s="6"/>
      <c r="Z47" s="6"/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>
        <v>45616</v>
      </c>
      <c r="F48" s="6" t="s">
        <v>51</v>
      </c>
      <c r="G48" s="6" t="s">
        <v>166</v>
      </c>
      <c r="H48" s="7">
        <v>44074</v>
      </c>
      <c r="I48" s="6">
        <v>53</v>
      </c>
      <c r="J48" s="6" t="s">
        <v>25</v>
      </c>
      <c r="K48" s="6" t="s">
        <v>162</v>
      </c>
      <c r="L48" s="6" t="s">
        <v>163</v>
      </c>
      <c r="M48" s="6">
        <v>4</v>
      </c>
      <c r="N48" s="8">
        <v>265512</v>
      </c>
      <c r="O48" s="6" t="s">
        <v>28</v>
      </c>
      <c r="P48" s="6" t="s">
        <v>29</v>
      </c>
      <c r="Q48" s="6" t="s">
        <v>30</v>
      </c>
      <c r="R48" s="6" t="s">
        <v>36</v>
      </c>
      <c r="S48" s="6" t="s">
        <v>28</v>
      </c>
      <c r="U48" s="6"/>
      <c r="V48" s="6"/>
      <c r="W48" s="6"/>
      <c r="X48" s="6"/>
      <c r="Y48" s="6"/>
      <c r="Z48" s="6"/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>
        <v>47534</v>
      </c>
      <c r="F49" s="6" t="s">
        <v>70</v>
      </c>
      <c r="G49" s="6" t="s">
        <v>167</v>
      </c>
      <c r="H49" s="7">
        <v>44074</v>
      </c>
      <c r="I49" s="6">
        <v>53</v>
      </c>
      <c r="J49" s="6" t="s">
        <v>25</v>
      </c>
      <c r="K49" s="6" t="s">
        <v>168</v>
      </c>
      <c r="L49" s="6" t="s">
        <v>169</v>
      </c>
      <c r="M49" s="6">
        <v>2</v>
      </c>
      <c r="N49" s="8">
        <v>489732</v>
      </c>
      <c r="O49" s="6" t="s">
        <v>28</v>
      </c>
      <c r="P49" s="6" t="s">
        <v>29</v>
      </c>
      <c r="Q49" s="6" t="s">
        <v>30</v>
      </c>
      <c r="R49" s="6" t="s">
        <v>36</v>
      </c>
      <c r="S49" s="6" t="s">
        <v>28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>
        <v>50657</v>
      </c>
      <c r="F50" s="6" t="s">
        <v>63</v>
      </c>
      <c r="G50" s="6" t="s">
        <v>170</v>
      </c>
      <c r="H50" s="7">
        <v>44074</v>
      </c>
      <c r="I50" s="6">
        <v>53</v>
      </c>
      <c r="J50" s="6" t="s">
        <v>25</v>
      </c>
      <c r="K50" s="6" t="s">
        <v>171</v>
      </c>
      <c r="L50" s="6" t="s">
        <v>172</v>
      </c>
      <c r="M50" s="6">
        <v>3</v>
      </c>
      <c r="N50" s="8">
        <v>330228</v>
      </c>
      <c r="O50" s="6" t="s">
        <v>28</v>
      </c>
      <c r="P50" s="6" t="s">
        <v>29</v>
      </c>
      <c r="Q50" s="6" t="s">
        <v>30</v>
      </c>
      <c r="R50" s="6" t="s">
        <v>31</v>
      </c>
      <c r="S50" s="6" t="s">
        <v>28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>
        <v>47531</v>
      </c>
      <c r="F51" s="6" t="s">
        <v>23</v>
      </c>
      <c r="G51" s="6" t="s">
        <v>173</v>
      </c>
      <c r="H51" s="7">
        <v>44077</v>
      </c>
      <c r="I51" s="6">
        <v>53</v>
      </c>
      <c r="J51" s="6" t="s">
        <v>25</v>
      </c>
      <c r="K51" s="6" t="s">
        <v>174</v>
      </c>
      <c r="L51" s="6" t="s">
        <v>175</v>
      </c>
      <c r="M51" s="6">
        <v>-2</v>
      </c>
      <c r="N51" s="8">
        <v>-252084</v>
      </c>
      <c r="O51" s="6" t="s">
        <v>28</v>
      </c>
      <c r="P51" s="6" t="s">
        <v>176</v>
      </c>
      <c r="Q51" s="6" t="s">
        <v>177</v>
      </c>
      <c r="R51" s="6" t="s">
        <v>36</v>
      </c>
      <c r="S51" s="6" t="s">
        <v>28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>
        <v>51258</v>
      </c>
      <c r="F52" s="6" t="s">
        <v>159</v>
      </c>
      <c r="G52" s="6" t="s">
        <v>178</v>
      </c>
      <c r="H52" s="7">
        <v>44083</v>
      </c>
      <c r="I52" s="6">
        <v>53</v>
      </c>
      <c r="J52" s="6" t="s">
        <v>25</v>
      </c>
      <c r="K52" s="6" t="s">
        <v>154</v>
      </c>
      <c r="L52" s="6" t="s">
        <v>155</v>
      </c>
      <c r="M52" s="6">
        <v>-4</v>
      </c>
      <c r="N52" s="8">
        <v>-83004</v>
      </c>
      <c r="O52" s="6" t="s">
        <v>28</v>
      </c>
      <c r="P52" s="6" t="s">
        <v>176</v>
      </c>
      <c r="Q52" s="6" t="s">
        <v>177</v>
      </c>
      <c r="R52" s="6" t="s">
        <v>36</v>
      </c>
      <c r="S52" s="6" t="s">
        <v>28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>
        <v>50657</v>
      </c>
      <c r="F53" s="6" t="s">
        <v>63</v>
      </c>
      <c r="G53" s="6" t="s">
        <v>179</v>
      </c>
      <c r="H53" s="7">
        <v>44086</v>
      </c>
      <c r="I53" s="6">
        <v>53</v>
      </c>
      <c r="J53" s="6" t="s">
        <v>25</v>
      </c>
      <c r="K53" s="6" t="s">
        <v>180</v>
      </c>
      <c r="L53" s="6" t="s">
        <v>181</v>
      </c>
      <c r="M53" s="6">
        <v>-4</v>
      </c>
      <c r="N53" s="8">
        <v>-440304</v>
      </c>
      <c r="O53" s="6" t="s">
        <v>28</v>
      </c>
      <c r="P53" s="6" t="s">
        <v>176</v>
      </c>
      <c r="Q53" s="6" t="s">
        <v>177</v>
      </c>
      <c r="R53" s="6" t="s">
        <v>36</v>
      </c>
      <c r="S53" s="6" t="s">
        <v>28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>
        <v>10468</v>
      </c>
      <c r="F54" s="6" t="s">
        <v>182</v>
      </c>
      <c r="G54" s="6" t="s">
        <v>183</v>
      </c>
      <c r="H54" s="7">
        <v>44089</v>
      </c>
      <c r="I54" s="6">
        <v>53</v>
      </c>
      <c r="J54" s="6" t="s">
        <v>25</v>
      </c>
      <c r="K54" s="6" t="s">
        <v>184</v>
      </c>
      <c r="L54" s="6" t="s">
        <v>185</v>
      </c>
      <c r="M54" s="6">
        <v>-2</v>
      </c>
      <c r="N54" s="8">
        <v>-123530</v>
      </c>
      <c r="O54" s="6" t="s">
        <v>186</v>
      </c>
      <c r="P54" s="6" t="s">
        <v>176</v>
      </c>
      <c r="Q54" s="6" t="s">
        <v>177</v>
      </c>
      <c r="R54" s="6" t="s">
        <v>31</v>
      </c>
      <c r="S54" s="6" t="s">
        <v>186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>
        <v>40070</v>
      </c>
      <c r="F55" s="6" t="s">
        <v>87</v>
      </c>
      <c r="G55" s="6" t="s">
        <v>187</v>
      </c>
      <c r="H55" s="7">
        <v>44089</v>
      </c>
      <c r="I55" s="6">
        <v>53</v>
      </c>
      <c r="J55" s="6" t="s">
        <v>25</v>
      </c>
      <c r="K55" s="6" t="s">
        <v>188</v>
      </c>
      <c r="L55" s="6" t="s">
        <v>189</v>
      </c>
      <c r="M55" s="6">
        <v>-1</v>
      </c>
      <c r="N55" s="8">
        <v>-143018</v>
      </c>
      <c r="O55" s="6" t="s">
        <v>28</v>
      </c>
      <c r="P55" s="6" t="s">
        <v>176</v>
      </c>
      <c r="Q55" s="6" t="s">
        <v>177</v>
      </c>
      <c r="R55" s="6" t="s">
        <v>36</v>
      </c>
      <c r="S55" s="6" t="s">
        <v>28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>
        <v>47531</v>
      </c>
      <c r="F56" s="6" t="s">
        <v>23</v>
      </c>
      <c r="G56" s="6" t="s">
        <v>190</v>
      </c>
      <c r="H56" s="7">
        <v>44099</v>
      </c>
      <c r="I56" s="6">
        <v>53</v>
      </c>
      <c r="J56" s="6" t="s">
        <v>25</v>
      </c>
      <c r="K56" s="6" t="s">
        <v>191</v>
      </c>
      <c r="L56" s="6" t="s">
        <v>192</v>
      </c>
      <c r="M56" s="6">
        <v>-2</v>
      </c>
      <c r="N56" s="8">
        <v>-252084</v>
      </c>
      <c r="O56" s="6" t="s">
        <v>28</v>
      </c>
      <c r="P56" s="6" t="s">
        <v>176</v>
      </c>
      <c r="Q56" s="6" t="s">
        <v>177</v>
      </c>
      <c r="R56" s="6" t="s">
        <v>36</v>
      </c>
      <c r="S56" s="6" t="s">
        <v>28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>
        <v>45603</v>
      </c>
      <c r="F57" s="6" t="s">
        <v>193</v>
      </c>
      <c r="G57" s="6" t="s">
        <v>194</v>
      </c>
      <c r="H57" s="7">
        <v>44103</v>
      </c>
      <c r="I57" s="6">
        <v>53</v>
      </c>
      <c r="J57" s="6" t="s">
        <v>25</v>
      </c>
      <c r="K57" s="6" t="s">
        <v>195</v>
      </c>
      <c r="L57" s="6" t="s">
        <v>196</v>
      </c>
      <c r="M57" s="6">
        <v>-2</v>
      </c>
      <c r="N57" s="8">
        <v>-100828</v>
      </c>
      <c r="O57" s="6" t="s">
        <v>28</v>
      </c>
      <c r="P57" s="6" t="s">
        <v>176</v>
      </c>
      <c r="Q57" s="6" t="s">
        <v>177</v>
      </c>
      <c r="R57" s="6" t="s">
        <v>36</v>
      </c>
      <c r="S57" s="6" t="s">
        <v>28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>
        <v>10468</v>
      </c>
      <c r="F58" s="6" t="s">
        <v>182</v>
      </c>
      <c r="G58" s="6" t="s">
        <v>197</v>
      </c>
      <c r="H58" s="7">
        <v>44075</v>
      </c>
      <c r="I58" s="6">
        <v>53</v>
      </c>
      <c r="J58" s="6" t="s">
        <v>25</v>
      </c>
      <c r="K58" s="6" t="s">
        <v>184</v>
      </c>
      <c r="L58" s="6" t="s">
        <v>185</v>
      </c>
      <c r="M58" s="6">
        <v>1</v>
      </c>
      <c r="N58" s="8">
        <v>61765</v>
      </c>
      <c r="O58" s="6" t="s">
        <v>186</v>
      </c>
      <c r="P58" s="6" t="s">
        <v>176</v>
      </c>
      <c r="Q58" s="6" t="s">
        <v>30</v>
      </c>
      <c r="R58" s="6" t="s">
        <v>31</v>
      </c>
      <c r="S58" s="6" t="s">
        <v>186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>
        <v>10468</v>
      </c>
      <c r="F59" s="6" t="s">
        <v>182</v>
      </c>
      <c r="G59" s="6" t="s">
        <v>198</v>
      </c>
      <c r="H59" s="7">
        <v>44075</v>
      </c>
      <c r="I59" s="6">
        <v>53</v>
      </c>
      <c r="J59" s="6" t="s">
        <v>25</v>
      </c>
      <c r="K59" s="6" t="s">
        <v>184</v>
      </c>
      <c r="L59" s="6" t="s">
        <v>185</v>
      </c>
      <c r="M59" s="6">
        <v>4</v>
      </c>
      <c r="N59" s="8">
        <v>247060</v>
      </c>
      <c r="O59" s="6" t="s">
        <v>186</v>
      </c>
      <c r="P59" s="6" t="s">
        <v>176</v>
      </c>
      <c r="Q59" s="6" t="s">
        <v>30</v>
      </c>
      <c r="R59" s="6" t="s">
        <v>31</v>
      </c>
      <c r="S59" s="6" t="s">
        <v>186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>
        <v>50653</v>
      </c>
      <c r="F60" s="6" t="s">
        <v>199</v>
      </c>
      <c r="G60" s="6" t="s">
        <v>200</v>
      </c>
      <c r="H60" s="7">
        <v>44076</v>
      </c>
      <c r="I60" s="6">
        <v>53</v>
      </c>
      <c r="J60" s="6" t="s">
        <v>25</v>
      </c>
      <c r="K60" s="6" t="s">
        <v>201</v>
      </c>
      <c r="L60" s="6" t="s">
        <v>202</v>
      </c>
      <c r="M60" s="6">
        <v>2</v>
      </c>
      <c r="N60" s="8">
        <v>259750</v>
      </c>
      <c r="O60" s="6" t="s">
        <v>28</v>
      </c>
      <c r="P60" s="6" t="s">
        <v>176</v>
      </c>
      <c r="Q60" s="6" t="s">
        <v>30</v>
      </c>
      <c r="R60" s="6" t="s">
        <v>36</v>
      </c>
      <c r="S60" s="6" t="s">
        <v>28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 t="s">
        <v>203</v>
      </c>
      <c r="F61" s="6" t="s">
        <v>204</v>
      </c>
      <c r="G61" s="6" t="s">
        <v>205</v>
      </c>
      <c r="H61" s="7">
        <v>44076</v>
      </c>
      <c r="I61" s="6">
        <v>53</v>
      </c>
      <c r="J61" s="6" t="s">
        <v>25</v>
      </c>
      <c r="K61" s="6" t="s">
        <v>206</v>
      </c>
      <c r="L61" s="6" t="s">
        <v>207</v>
      </c>
      <c r="M61" s="6">
        <v>2</v>
      </c>
      <c r="N61" s="8">
        <v>11428</v>
      </c>
      <c r="O61" s="6" t="s">
        <v>137</v>
      </c>
      <c r="P61" s="6" t="s">
        <v>176</v>
      </c>
      <c r="Q61" s="6" t="s">
        <v>30</v>
      </c>
      <c r="R61" s="6" t="s">
        <v>36</v>
      </c>
      <c r="S61" s="6" t="s">
        <v>137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 t="s">
        <v>208</v>
      </c>
      <c r="F62" s="6" t="s">
        <v>209</v>
      </c>
      <c r="G62" s="6" t="s">
        <v>205</v>
      </c>
      <c r="H62" s="7">
        <v>44076</v>
      </c>
      <c r="I62" s="6">
        <v>53</v>
      </c>
      <c r="J62" s="6" t="s">
        <v>25</v>
      </c>
      <c r="K62" s="6" t="s">
        <v>206</v>
      </c>
      <c r="L62" s="6" t="s">
        <v>207</v>
      </c>
      <c r="M62" s="6">
        <v>2</v>
      </c>
      <c r="N62" s="8">
        <v>10588</v>
      </c>
      <c r="O62" s="6" t="s">
        <v>137</v>
      </c>
      <c r="P62" s="6" t="s">
        <v>176</v>
      </c>
      <c r="Q62" s="6" t="s">
        <v>30</v>
      </c>
      <c r="R62" s="6" t="s">
        <v>36</v>
      </c>
      <c r="S62" s="6" t="s">
        <v>137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>
        <v>47531</v>
      </c>
      <c r="F63" s="6" t="s">
        <v>23</v>
      </c>
      <c r="G63" s="6" t="s">
        <v>205</v>
      </c>
      <c r="H63" s="7">
        <v>44076</v>
      </c>
      <c r="I63" s="6">
        <v>53</v>
      </c>
      <c r="J63" s="6" t="s">
        <v>25</v>
      </c>
      <c r="K63" s="6" t="s">
        <v>206</v>
      </c>
      <c r="L63" s="6" t="s">
        <v>207</v>
      </c>
      <c r="M63" s="6">
        <v>2</v>
      </c>
      <c r="N63" s="8">
        <v>252084</v>
      </c>
      <c r="O63" s="6" t="s">
        <v>28</v>
      </c>
      <c r="P63" s="6" t="s">
        <v>176</v>
      </c>
      <c r="Q63" s="6" t="s">
        <v>30</v>
      </c>
      <c r="R63" s="6" t="s">
        <v>36</v>
      </c>
      <c r="S63" s="6" t="s">
        <v>28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>
        <v>40457</v>
      </c>
      <c r="F64" s="6" t="s">
        <v>210</v>
      </c>
      <c r="G64" s="6" t="s">
        <v>211</v>
      </c>
      <c r="H64" s="7">
        <v>44077</v>
      </c>
      <c r="I64" s="6">
        <v>53</v>
      </c>
      <c r="J64" s="6" t="s">
        <v>25</v>
      </c>
      <c r="K64" s="6" t="s">
        <v>154</v>
      </c>
      <c r="L64" s="6" t="s">
        <v>155</v>
      </c>
      <c r="M64" s="6">
        <v>4</v>
      </c>
      <c r="N64" s="8">
        <v>69892</v>
      </c>
      <c r="O64" s="6" t="s">
        <v>28</v>
      </c>
      <c r="P64" s="6" t="s">
        <v>176</v>
      </c>
      <c r="Q64" s="6" t="s">
        <v>30</v>
      </c>
      <c r="R64" s="6" t="s">
        <v>36</v>
      </c>
      <c r="S64" s="6" t="s">
        <v>28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>
        <v>40914</v>
      </c>
      <c r="F65" s="6" t="s">
        <v>212</v>
      </c>
      <c r="G65" s="6" t="s">
        <v>211</v>
      </c>
      <c r="H65" s="7">
        <v>44077</v>
      </c>
      <c r="I65" s="6">
        <v>53</v>
      </c>
      <c r="J65" s="6" t="s">
        <v>25</v>
      </c>
      <c r="K65" s="6" t="s">
        <v>154</v>
      </c>
      <c r="L65" s="6" t="s">
        <v>155</v>
      </c>
      <c r="M65" s="6">
        <v>4</v>
      </c>
      <c r="N65" s="8">
        <v>87372</v>
      </c>
      <c r="O65" s="6" t="s">
        <v>28</v>
      </c>
      <c r="P65" s="6" t="s">
        <v>176</v>
      </c>
      <c r="Q65" s="6" t="s">
        <v>30</v>
      </c>
      <c r="R65" s="6" t="s">
        <v>36</v>
      </c>
      <c r="S65" s="6" t="s">
        <v>28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>
        <v>46774</v>
      </c>
      <c r="F66" s="6" t="s">
        <v>213</v>
      </c>
      <c r="G66" s="6" t="s">
        <v>214</v>
      </c>
      <c r="H66" s="7">
        <v>44077</v>
      </c>
      <c r="I66" s="6">
        <v>53</v>
      </c>
      <c r="J66" s="6" t="s">
        <v>25</v>
      </c>
      <c r="K66" s="6" t="s">
        <v>154</v>
      </c>
      <c r="L66" s="6" t="s">
        <v>155</v>
      </c>
      <c r="M66" s="6">
        <v>6</v>
      </c>
      <c r="N66" s="8">
        <v>124506</v>
      </c>
      <c r="O66" s="6" t="s">
        <v>28</v>
      </c>
      <c r="P66" s="6" t="s">
        <v>176</v>
      </c>
      <c r="Q66" s="6" t="s">
        <v>30</v>
      </c>
      <c r="R66" s="6" t="s">
        <v>36</v>
      </c>
      <c r="S66" s="6" t="s">
        <v>28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>
        <v>47531</v>
      </c>
      <c r="F67" s="6" t="s">
        <v>23</v>
      </c>
      <c r="G67" s="6" t="s">
        <v>215</v>
      </c>
      <c r="H67" s="7">
        <v>44077</v>
      </c>
      <c r="I67" s="6">
        <v>53</v>
      </c>
      <c r="J67" s="6" t="s">
        <v>25</v>
      </c>
      <c r="K67" s="6" t="s">
        <v>174</v>
      </c>
      <c r="L67" s="6" t="s">
        <v>175</v>
      </c>
      <c r="M67" s="6">
        <v>2</v>
      </c>
      <c r="N67" s="8">
        <v>252084</v>
      </c>
      <c r="O67" s="6" t="s">
        <v>28</v>
      </c>
      <c r="P67" s="6" t="s">
        <v>176</v>
      </c>
      <c r="Q67" s="6" t="s">
        <v>30</v>
      </c>
      <c r="R67" s="6" t="s">
        <v>36</v>
      </c>
      <c r="S67" s="6" t="s">
        <v>28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 t="s">
        <v>216</v>
      </c>
      <c r="F68" s="6" t="s">
        <v>217</v>
      </c>
      <c r="G68" s="6" t="s">
        <v>215</v>
      </c>
      <c r="H68" s="7">
        <v>44077</v>
      </c>
      <c r="I68" s="6">
        <v>53</v>
      </c>
      <c r="J68" s="6" t="s">
        <v>25</v>
      </c>
      <c r="K68" s="6" t="s">
        <v>174</v>
      </c>
      <c r="L68" s="6" t="s">
        <v>175</v>
      </c>
      <c r="M68" s="6">
        <v>3</v>
      </c>
      <c r="N68" s="8">
        <v>213255</v>
      </c>
      <c r="O68" s="6" t="s">
        <v>186</v>
      </c>
      <c r="P68" s="6" t="s">
        <v>176</v>
      </c>
      <c r="Q68" s="6" t="s">
        <v>30</v>
      </c>
      <c r="R68" s="6" t="s">
        <v>36</v>
      </c>
      <c r="S68" s="6" t="s">
        <v>28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>
        <v>50911</v>
      </c>
      <c r="F69" s="6" t="s">
        <v>218</v>
      </c>
      <c r="G69" s="6" t="s">
        <v>219</v>
      </c>
      <c r="H69" s="7">
        <v>44077</v>
      </c>
      <c r="I69" s="6">
        <v>53</v>
      </c>
      <c r="J69" s="6" t="s">
        <v>25</v>
      </c>
      <c r="K69" s="6" t="s">
        <v>174</v>
      </c>
      <c r="L69" s="6" t="s">
        <v>175</v>
      </c>
      <c r="M69" s="6">
        <v>2</v>
      </c>
      <c r="N69" s="8">
        <v>309228</v>
      </c>
      <c r="O69" s="6" t="s">
        <v>28</v>
      </c>
      <c r="P69" s="6" t="s">
        <v>176</v>
      </c>
      <c r="Q69" s="6" t="s">
        <v>30</v>
      </c>
      <c r="R69" s="6" t="s">
        <v>31</v>
      </c>
      <c r="S69" s="6" t="s">
        <v>28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>
        <v>47531</v>
      </c>
      <c r="F70" s="6" t="s">
        <v>23</v>
      </c>
      <c r="G70" s="6" t="s">
        <v>220</v>
      </c>
      <c r="H70" s="7">
        <v>44078</v>
      </c>
      <c r="I70" s="6">
        <v>53</v>
      </c>
      <c r="J70" s="6" t="s">
        <v>25</v>
      </c>
      <c r="K70" s="6" t="s">
        <v>221</v>
      </c>
      <c r="L70" s="6" t="s">
        <v>222</v>
      </c>
      <c r="M70" s="6">
        <v>2</v>
      </c>
      <c r="N70" s="8">
        <v>252084</v>
      </c>
      <c r="O70" s="6" t="s">
        <v>28</v>
      </c>
      <c r="P70" s="6" t="s">
        <v>176</v>
      </c>
      <c r="Q70" s="6" t="s">
        <v>30</v>
      </c>
      <c r="R70" s="6" t="s">
        <v>36</v>
      </c>
      <c r="S70" s="6" t="s">
        <v>28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>
        <v>47531</v>
      </c>
      <c r="F71" s="6" t="s">
        <v>23</v>
      </c>
      <c r="G71" s="6" t="s">
        <v>223</v>
      </c>
      <c r="H71" s="7">
        <v>44078</v>
      </c>
      <c r="I71" s="6">
        <v>53</v>
      </c>
      <c r="J71" s="6" t="s">
        <v>25</v>
      </c>
      <c r="K71" s="6" t="s">
        <v>174</v>
      </c>
      <c r="L71" s="6" t="s">
        <v>175</v>
      </c>
      <c r="M71" s="6">
        <v>2</v>
      </c>
      <c r="N71" s="8">
        <v>252084</v>
      </c>
      <c r="O71" s="6" t="s">
        <v>28</v>
      </c>
      <c r="P71" s="6" t="s">
        <v>176</v>
      </c>
      <c r="Q71" s="6" t="s">
        <v>30</v>
      </c>
      <c r="R71" s="6" t="s">
        <v>36</v>
      </c>
      <c r="S71" s="6" t="s">
        <v>28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>
        <v>40494</v>
      </c>
      <c r="F72" s="6" t="s">
        <v>224</v>
      </c>
      <c r="G72" s="6" t="s">
        <v>225</v>
      </c>
      <c r="H72" s="7">
        <v>44079</v>
      </c>
      <c r="I72" s="6">
        <v>53</v>
      </c>
      <c r="J72" s="6" t="s">
        <v>25</v>
      </c>
      <c r="K72" s="6" t="s">
        <v>226</v>
      </c>
      <c r="L72" s="6" t="s">
        <v>227</v>
      </c>
      <c r="M72" s="6">
        <v>8</v>
      </c>
      <c r="N72" s="8">
        <v>1236912</v>
      </c>
      <c r="O72" s="6" t="s">
        <v>28</v>
      </c>
      <c r="P72" s="6" t="s">
        <v>176</v>
      </c>
      <c r="Q72" s="6" t="s">
        <v>30</v>
      </c>
      <c r="R72" s="6" t="s">
        <v>31</v>
      </c>
      <c r="S72" s="6" t="s">
        <v>28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>
        <v>51226</v>
      </c>
      <c r="F73" s="6" t="s">
        <v>228</v>
      </c>
      <c r="G73" s="6" t="s">
        <v>229</v>
      </c>
      <c r="H73" s="7">
        <v>44083</v>
      </c>
      <c r="I73" s="6">
        <v>53</v>
      </c>
      <c r="J73" s="6" t="s">
        <v>25</v>
      </c>
      <c r="K73" s="6" t="s">
        <v>230</v>
      </c>
      <c r="L73" s="6" t="s">
        <v>231</v>
      </c>
      <c r="M73" s="6">
        <v>2</v>
      </c>
      <c r="N73" s="8">
        <v>411278</v>
      </c>
      <c r="O73" s="6" t="s">
        <v>28</v>
      </c>
      <c r="P73" s="6" t="s">
        <v>176</v>
      </c>
      <c r="Q73" s="6" t="s">
        <v>30</v>
      </c>
      <c r="R73" s="6" t="s">
        <v>31</v>
      </c>
      <c r="S73" s="6" t="s">
        <v>28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>
        <v>47531</v>
      </c>
      <c r="F74" s="6" t="s">
        <v>23</v>
      </c>
      <c r="G74" s="6" t="s">
        <v>232</v>
      </c>
      <c r="H74" s="7">
        <v>44083</v>
      </c>
      <c r="I74" s="6">
        <v>53</v>
      </c>
      <c r="J74" s="6" t="s">
        <v>25</v>
      </c>
      <c r="K74" s="6" t="s">
        <v>233</v>
      </c>
      <c r="L74" s="6" t="s">
        <v>234</v>
      </c>
      <c r="M74" s="6">
        <v>8</v>
      </c>
      <c r="N74" s="8">
        <v>1008336</v>
      </c>
      <c r="O74" s="6" t="s">
        <v>28</v>
      </c>
      <c r="P74" s="6" t="s">
        <v>176</v>
      </c>
      <c r="Q74" s="6" t="s">
        <v>30</v>
      </c>
      <c r="R74" s="6" t="s">
        <v>36</v>
      </c>
      <c r="S74" s="6" t="s">
        <v>28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>
        <v>40036</v>
      </c>
      <c r="F75" s="6" t="s">
        <v>235</v>
      </c>
      <c r="G75" s="6" t="s">
        <v>236</v>
      </c>
      <c r="H75" s="7">
        <v>44085</v>
      </c>
      <c r="I75" s="6">
        <v>53</v>
      </c>
      <c r="J75" s="6" t="s">
        <v>25</v>
      </c>
      <c r="K75" s="6" t="s">
        <v>237</v>
      </c>
      <c r="L75" s="6" t="s">
        <v>238</v>
      </c>
      <c r="M75" s="6">
        <v>4</v>
      </c>
      <c r="N75" s="8">
        <v>484000</v>
      </c>
      <c r="O75" s="6" t="s">
        <v>28</v>
      </c>
      <c r="P75" s="6" t="s">
        <v>176</v>
      </c>
      <c r="Q75" s="6" t="s">
        <v>30</v>
      </c>
      <c r="R75" s="6" t="s">
        <v>36</v>
      </c>
      <c r="S75" s="6" t="s">
        <v>28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>
        <v>50662</v>
      </c>
      <c r="F76" s="6" t="s">
        <v>121</v>
      </c>
      <c r="G76" s="6" t="s">
        <v>239</v>
      </c>
      <c r="H76" s="7">
        <v>44085</v>
      </c>
      <c r="I76" s="6">
        <v>53</v>
      </c>
      <c r="J76" s="6" t="s">
        <v>25</v>
      </c>
      <c r="K76" s="6" t="s">
        <v>85</v>
      </c>
      <c r="L76" s="6" t="s">
        <v>86</v>
      </c>
      <c r="M76" s="6">
        <v>2</v>
      </c>
      <c r="N76" s="8">
        <v>241194</v>
      </c>
      <c r="O76" s="6" t="s">
        <v>28</v>
      </c>
      <c r="P76" s="6" t="s">
        <v>176</v>
      </c>
      <c r="Q76" s="6" t="s">
        <v>30</v>
      </c>
      <c r="R76" s="6" t="s">
        <v>31</v>
      </c>
      <c r="S76" s="6" t="s">
        <v>28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>
        <v>50657</v>
      </c>
      <c r="F77" s="6" t="s">
        <v>63</v>
      </c>
      <c r="G77" s="6" t="s">
        <v>240</v>
      </c>
      <c r="H77" s="7">
        <v>44086</v>
      </c>
      <c r="I77" s="6">
        <v>53</v>
      </c>
      <c r="J77" s="6" t="s">
        <v>25</v>
      </c>
      <c r="K77" s="6" t="s">
        <v>180</v>
      </c>
      <c r="L77" s="6" t="s">
        <v>181</v>
      </c>
      <c r="M77" s="6">
        <v>4</v>
      </c>
      <c r="N77" s="8">
        <v>440304</v>
      </c>
      <c r="O77" s="6" t="s">
        <v>28</v>
      </c>
      <c r="P77" s="6" t="s">
        <v>176</v>
      </c>
      <c r="Q77" s="6" t="s">
        <v>30</v>
      </c>
      <c r="R77" s="6" t="s">
        <v>36</v>
      </c>
      <c r="S77" s="6" t="s">
        <v>28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>
        <v>50657</v>
      </c>
      <c r="F78" s="6" t="s">
        <v>63</v>
      </c>
      <c r="G78" s="6" t="s">
        <v>241</v>
      </c>
      <c r="H78" s="7">
        <v>44086</v>
      </c>
      <c r="I78" s="6">
        <v>53</v>
      </c>
      <c r="J78" s="6" t="s">
        <v>25</v>
      </c>
      <c r="K78" s="6" t="s">
        <v>242</v>
      </c>
      <c r="L78" s="6" t="s">
        <v>243</v>
      </c>
      <c r="M78" s="6">
        <v>4</v>
      </c>
      <c r="N78" s="8">
        <v>440304</v>
      </c>
      <c r="O78" s="6" t="s">
        <v>28</v>
      </c>
      <c r="P78" s="6" t="s">
        <v>176</v>
      </c>
      <c r="Q78" s="6" t="s">
        <v>30</v>
      </c>
      <c r="R78" s="6" t="s">
        <v>31</v>
      </c>
      <c r="S78" s="6" t="s">
        <v>28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>
        <v>46749</v>
      </c>
      <c r="F79" s="6" t="s">
        <v>244</v>
      </c>
      <c r="G79" s="6" t="s">
        <v>245</v>
      </c>
      <c r="H79" s="7">
        <v>44088</v>
      </c>
      <c r="I79" s="6">
        <v>53</v>
      </c>
      <c r="J79" s="6" t="s">
        <v>25</v>
      </c>
      <c r="K79" s="6" t="s">
        <v>246</v>
      </c>
      <c r="L79" s="6" t="s">
        <v>247</v>
      </c>
      <c r="M79" s="6">
        <v>4</v>
      </c>
      <c r="N79" s="8">
        <v>76448</v>
      </c>
      <c r="O79" s="6" t="s">
        <v>28</v>
      </c>
      <c r="P79" s="6" t="s">
        <v>176</v>
      </c>
      <c r="Q79" s="6" t="s">
        <v>30</v>
      </c>
      <c r="R79" s="6" t="s">
        <v>31</v>
      </c>
      <c r="S79" s="6" t="s">
        <v>28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>
        <v>50868</v>
      </c>
      <c r="F80" s="6" t="s">
        <v>248</v>
      </c>
      <c r="G80" s="6" t="s">
        <v>245</v>
      </c>
      <c r="H80" s="7">
        <v>44088</v>
      </c>
      <c r="I80" s="6">
        <v>53</v>
      </c>
      <c r="J80" s="6" t="s">
        <v>25</v>
      </c>
      <c r="K80" s="6" t="s">
        <v>246</v>
      </c>
      <c r="L80" s="6" t="s">
        <v>247</v>
      </c>
      <c r="M80" s="6">
        <v>4</v>
      </c>
      <c r="N80" s="8">
        <v>67708</v>
      </c>
      <c r="O80" s="6" t="s">
        <v>28</v>
      </c>
      <c r="P80" s="6" t="s">
        <v>176</v>
      </c>
      <c r="Q80" s="6" t="s">
        <v>30</v>
      </c>
      <c r="R80" s="6" t="s">
        <v>31</v>
      </c>
      <c r="S80" s="6" t="s">
        <v>28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>
        <v>46712</v>
      </c>
      <c r="F81" s="6" t="s">
        <v>249</v>
      </c>
      <c r="G81" s="6" t="s">
        <v>250</v>
      </c>
      <c r="H81" s="7">
        <v>44088</v>
      </c>
      <c r="I81" s="6">
        <v>53</v>
      </c>
      <c r="J81" s="6" t="s">
        <v>25</v>
      </c>
      <c r="K81" s="6" t="s">
        <v>171</v>
      </c>
      <c r="L81" s="6" t="s">
        <v>172</v>
      </c>
      <c r="M81" s="6">
        <v>4</v>
      </c>
      <c r="N81" s="8">
        <v>460744</v>
      </c>
      <c r="O81" s="6" t="s">
        <v>28</v>
      </c>
      <c r="P81" s="6" t="s">
        <v>176</v>
      </c>
      <c r="Q81" s="6" t="s">
        <v>30</v>
      </c>
      <c r="R81" s="6" t="s">
        <v>31</v>
      </c>
      <c r="S81" s="6" t="s">
        <v>28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>
        <v>50868</v>
      </c>
      <c r="F82" s="6" t="s">
        <v>248</v>
      </c>
      <c r="G82" s="6" t="s">
        <v>251</v>
      </c>
      <c r="H82" s="7">
        <v>44088</v>
      </c>
      <c r="I82" s="6">
        <v>53</v>
      </c>
      <c r="J82" s="6" t="s">
        <v>25</v>
      </c>
      <c r="K82" s="6" t="s">
        <v>154</v>
      </c>
      <c r="L82" s="6" t="s">
        <v>155</v>
      </c>
      <c r="M82" s="6">
        <v>10</v>
      </c>
      <c r="N82" s="8">
        <v>169270</v>
      </c>
      <c r="O82" s="6" t="s">
        <v>28</v>
      </c>
      <c r="P82" s="6" t="s">
        <v>176</v>
      </c>
      <c r="Q82" s="6" t="s">
        <v>30</v>
      </c>
      <c r="R82" s="6" t="s">
        <v>36</v>
      </c>
      <c r="S82" s="6" t="s">
        <v>28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>
        <v>50657</v>
      </c>
      <c r="F83" s="6" t="s">
        <v>63</v>
      </c>
      <c r="G83" s="6" t="s">
        <v>252</v>
      </c>
      <c r="H83" s="7">
        <v>44089</v>
      </c>
      <c r="I83" s="6">
        <v>53</v>
      </c>
      <c r="J83" s="6" t="s">
        <v>25</v>
      </c>
      <c r="K83" s="6" t="s">
        <v>253</v>
      </c>
      <c r="L83" s="6" t="s">
        <v>254</v>
      </c>
      <c r="M83" s="6">
        <v>8</v>
      </c>
      <c r="N83" s="8">
        <v>880608</v>
      </c>
      <c r="O83" s="6" t="s">
        <v>28</v>
      </c>
      <c r="P83" s="6" t="s">
        <v>176</v>
      </c>
      <c r="Q83" s="6" t="s">
        <v>30</v>
      </c>
      <c r="R83" s="6" t="s">
        <v>31</v>
      </c>
      <c r="S83" s="6" t="s">
        <v>28</v>
      </c>
    </row>
    <row r="84" spans="1:19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>
        <v>40070</v>
      </c>
      <c r="F84" s="6" t="s">
        <v>87</v>
      </c>
      <c r="G84" s="6" t="s">
        <v>255</v>
      </c>
      <c r="H84" s="7">
        <v>44089</v>
      </c>
      <c r="I84" s="6">
        <v>53</v>
      </c>
      <c r="J84" s="6" t="s">
        <v>25</v>
      </c>
      <c r="K84" s="6" t="s">
        <v>188</v>
      </c>
      <c r="L84" s="6" t="s">
        <v>189</v>
      </c>
      <c r="M84" s="6">
        <v>1</v>
      </c>
      <c r="N84" s="8">
        <v>143018</v>
      </c>
      <c r="O84" s="6" t="s">
        <v>28</v>
      </c>
      <c r="P84" s="6" t="s">
        <v>176</v>
      </c>
      <c r="Q84" s="6" t="s">
        <v>30</v>
      </c>
      <c r="R84" s="6" t="s">
        <v>36</v>
      </c>
      <c r="S84" s="6" t="s">
        <v>28</v>
      </c>
    </row>
    <row r="85" spans="1:19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>
        <v>45602</v>
      </c>
      <c r="F85" s="6" t="s">
        <v>256</v>
      </c>
      <c r="G85" s="6" t="s">
        <v>257</v>
      </c>
      <c r="H85" s="7">
        <v>44089</v>
      </c>
      <c r="I85" s="6">
        <v>53</v>
      </c>
      <c r="J85" s="6" t="s">
        <v>25</v>
      </c>
      <c r="K85" s="6" t="s">
        <v>258</v>
      </c>
      <c r="L85" s="6" t="s">
        <v>259</v>
      </c>
      <c r="M85" s="6">
        <v>4</v>
      </c>
      <c r="N85" s="8">
        <v>257116</v>
      </c>
      <c r="O85" s="6" t="s">
        <v>28</v>
      </c>
      <c r="P85" s="6" t="s">
        <v>176</v>
      </c>
      <c r="Q85" s="6" t="s">
        <v>30</v>
      </c>
      <c r="R85" s="6" t="s">
        <v>31</v>
      </c>
      <c r="S85" s="6" t="s">
        <v>28</v>
      </c>
    </row>
    <row r="86" spans="1:19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>
        <v>50612</v>
      </c>
      <c r="F86" s="6" t="s">
        <v>260</v>
      </c>
      <c r="G86" s="6" t="s">
        <v>261</v>
      </c>
      <c r="H86" s="7">
        <v>44089</v>
      </c>
      <c r="I86" s="6">
        <v>53</v>
      </c>
      <c r="J86" s="6" t="s">
        <v>25</v>
      </c>
      <c r="K86" s="6" t="s">
        <v>262</v>
      </c>
      <c r="L86" s="6" t="s">
        <v>263</v>
      </c>
      <c r="M86" s="6">
        <v>2</v>
      </c>
      <c r="N86" s="8">
        <v>231918</v>
      </c>
      <c r="O86" s="6" t="s">
        <v>28</v>
      </c>
      <c r="P86" s="6" t="s">
        <v>176</v>
      </c>
      <c r="Q86" s="6" t="s">
        <v>30</v>
      </c>
      <c r="R86" s="6" t="s">
        <v>36</v>
      </c>
      <c r="S86" s="6" t="s">
        <v>28</v>
      </c>
    </row>
    <row r="87" spans="1:19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>
        <v>45603</v>
      </c>
      <c r="F87" s="6" t="s">
        <v>193</v>
      </c>
      <c r="G87" s="6" t="s">
        <v>264</v>
      </c>
      <c r="H87" s="7">
        <v>44089</v>
      </c>
      <c r="I87" s="6">
        <v>53</v>
      </c>
      <c r="J87" s="6" t="s">
        <v>25</v>
      </c>
      <c r="K87" s="6" t="s">
        <v>195</v>
      </c>
      <c r="L87" s="6" t="s">
        <v>196</v>
      </c>
      <c r="M87" s="6">
        <v>2</v>
      </c>
      <c r="N87" s="8">
        <v>100828</v>
      </c>
      <c r="O87" s="6" t="s">
        <v>28</v>
      </c>
      <c r="P87" s="6" t="s">
        <v>176</v>
      </c>
      <c r="Q87" s="6" t="s">
        <v>30</v>
      </c>
      <c r="R87" s="6" t="s">
        <v>36</v>
      </c>
      <c r="S87" s="6" t="s">
        <v>28</v>
      </c>
    </row>
    <row r="88" spans="1:19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>
        <v>47531</v>
      </c>
      <c r="F88" s="6" t="s">
        <v>23</v>
      </c>
      <c r="G88" s="6" t="s">
        <v>265</v>
      </c>
      <c r="H88" s="7">
        <v>44089</v>
      </c>
      <c r="I88" s="6">
        <v>53</v>
      </c>
      <c r="J88" s="6" t="s">
        <v>25</v>
      </c>
      <c r="K88" s="6" t="s">
        <v>266</v>
      </c>
      <c r="L88" s="6" t="s">
        <v>267</v>
      </c>
      <c r="M88" s="6">
        <v>2</v>
      </c>
      <c r="N88" s="8">
        <v>252084</v>
      </c>
      <c r="O88" s="6" t="s">
        <v>28</v>
      </c>
      <c r="P88" s="6" t="s">
        <v>176</v>
      </c>
      <c r="Q88" s="6" t="s">
        <v>30</v>
      </c>
      <c r="R88" s="6" t="s">
        <v>31</v>
      </c>
      <c r="S88" s="6" t="s">
        <v>28</v>
      </c>
    </row>
    <row r="89" spans="1:19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>
        <v>40055</v>
      </c>
      <c r="F89" s="6" t="s">
        <v>116</v>
      </c>
      <c r="G89" s="6" t="s">
        <v>268</v>
      </c>
      <c r="H89" s="7">
        <v>44089</v>
      </c>
      <c r="I89" s="6">
        <v>53</v>
      </c>
      <c r="J89" s="6" t="s">
        <v>25</v>
      </c>
      <c r="K89" s="6" t="s">
        <v>269</v>
      </c>
      <c r="L89" s="6" t="s">
        <v>270</v>
      </c>
      <c r="M89" s="6">
        <v>8</v>
      </c>
      <c r="N89" s="8">
        <v>1750256</v>
      </c>
      <c r="O89" s="6" t="s">
        <v>28</v>
      </c>
      <c r="P89" s="6" t="s">
        <v>176</v>
      </c>
      <c r="Q89" s="6" t="s">
        <v>30</v>
      </c>
      <c r="R89" s="6" t="s">
        <v>31</v>
      </c>
      <c r="S89" s="6" t="s">
        <v>28</v>
      </c>
    </row>
    <row r="90" spans="1:19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>
        <v>40038</v>
      </c>
      <c r="F90" s="6" t="s">
        <v>271</v>
      </c>
      <c r="G90" s="6" t="s">
        <v>268</v>
      </c>
      <c r="H90" s="7">
        <v>44089</v>
      </c>
      <c r="I90" s="6">
        <v>53</v>
      </c>
      <c r="J90" s="6" t="s">
        <v>25</v>
      </c>
      <c r="K90" s="6" t="s">
        <v>269</v>
      </c>
      <c r="L90" s="6" t="s">
        <v>270</v>
      </c>
      <c r="M90" s="6">
        <v>4</v>
      </c>
      <c r="N90" s="8">
        <v>556608</v>
      </c>
      <c r="O90" s="6" t="s">
        <v>28</v>
      </c>
      <c r="P90" s="6" t="s">
        <v>176</v>
      </c>
      <c r="Q90" s="6" t="s">
        <v>30</v>
      </c>
      <c r="R90" s="6" t="s">
        <v>31</v>
      </c>
      <c r="S90" s="6" t="s">
        <v>28</v>
      </c>
    </row>
    <row r="91" spans="1:19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>
        <v>45602</v>
      </c>
      <c r="F91" s="6" t="s">
        <v>256</v>
      </c>
      <c r="G91" s="6" t="s">
        <v>272</v>
      </c>
      <c r="H91" s="7">
        <v>44089</v>
      </c>
      <c r="I91" s="6">
        <v>53</v>
      </c>
      <c r="J91" s="6" t="s">
        <v>25</v>
      </c>
      <c r="K91" s="6" t="s">
        <v>195</v>
      </c>
      <c r="L91" s="6" t="s">
        <v>196</v>
      </c>
      <c r="M91" s="6">
        <v>2</v>
      </c>
      <c r="N91" s="8">
        <v>120996</v>
      </c>
      <c r="O91" s="6" t="s">
        <v>28</v>
      </c>
      <c r="P91" s="6" t="s">
        <v>176</v>
      </c>
      <c r="Q91" s="6" t="s">
        <v>30</v>
      </c>
      <c r="R91" s="6" t="s">
        <v>36</v>
      </c>
      <c r="S91" s="6" t="s">
        <v>28</v>
      </c>
    </row>
    <row r="92" spans="1:19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>
        <v>45604</v>
      </c>
      <c r="F92" s="6" t="s">
        <v>273</v>
      </c>
      <c r="G92" s="6" t="s">
        <v>274</v>
      </c>
      <c r="H92" s="7">
        <v>44089</v>
      </c>
      <c r="I92" s="6">
        <v>53</v>
      </c>
      <c r="J92" s="6" t="s">
        <v>25</v>
      </c>
      <c r="K92" s="6" t="s">
        <v>246</v>
      </c>
      <c r="L92" s="6" t="s">
        <v>247</v>
      </c>
      <c r="M92" s="6">
        <v>2</v>
      </c>
      <c r="N92" s="8">
        <v>50242</v>
      </c>
      <c r="O92" s="6" t="s">
        <v>28</v>
      </c>
      <c r="P92" s="6" t="s">
        <v>176</v>
      </c>
      <c r="Q92" s="6" t="s">
        <v>30</v>
      </c>
      <c r="R92" s="6" t="s">
        <v>31</v>
      </c>
      <c r="S92" s="6" t="s">
        <v>28</v>
      </c>
    </row>
    <row r="93" spans="1:19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>
        <v>51174</v>
      </c>
      <c r="F93" s="6" t="s">
        <v>142</v>
      </c>
      <c r="G93" s="6" t="s">
        <v>275</v>
      </c>
      <c r="H93" s="7">
        <v>44090</v>
      </c>
      <c r="I93" s="6">
        <v>53</v>
      </c>
      <c r="J93" s="6" t="s">
        <v>25</v>
      </c>
      <c r="K93" s="6" t="s">
        <v>276</v>
      </c>
      <c r="L93" s="6" t="s">
        <v>277</v>
      </c>
      <c r="M93" s="6">
        <v>12</v>
      </c>
      <c r="N93" s="8">
        <v>1298736</v>
      </c>
      <c r="O93" s="6" t="s">
        <v>28</v>
      </c>
      <c r="P93" s="6" t="s">
        <v>176</v>
      </c>
      <c r="Q93" s="6" t="s">
        <v>30</v>
      </c>
      <c r="R93" s="6" t="s">
        <v>36</v>
      </c>
      <c r="S93" s="6" t="s">
        <v>28</v>
      </c>
    </row>
    <row r="94" spans="1:19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>
        <v>50657</v>
      </c>
      <c r="F94" s="6" t="s">
        <v>63</v>
      </c>
      <c r="G94" s="6" t="s">
        <v>278</v>
      </c>
      <c r="H94" s="7">
        <v>44090</v>
      </c>
      <c r="I94" s="6">
        <v>53</v>
      </c>
      <c r="J94" s="6" t="s">
        <v>25</v>
      </c>
      <c r="K94" s="6" t="s">
        <v>269</v>
      </c>
      <c r="L94" s="6" t="s">
        <v>270</v>
      </c>
      <c r="M94" s="6">
        <v>4</v>
      </c>
      <c r="N94" s="8">
        <v>440304</v>
      </c>
      <c r="O94" s="6" t="s">
        <v>28</v>
      </c>
      <c r="P94" s="6" t="s">
        <v>176</v>
      </c>
      <c r="Q94" s="6" t="s">
        <v>30</v>
      </c>
      <c r="R94" s="6" t="s">
        <v>31</v>
      </c>
      <c r="S94" s="6" t="s">
        <v>28</v>
      </c>
    </row>
    <row r="95" spans="1:19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>
        <v>40622</v>
      </c>
      <c r="F95" s="6" t="s">
        <v>279</v>
      </c>
      <c r="G95" s="6" t="s">
        <v>280</v>
      </c>
      <c r="H95" s="7">
        <v>44090</v>
      </c>
      <c r="I95" s="6">
        <v>53</v>
      </c>
      <c r="J95" s="6" t="s">
        <v>25</v>
      </c>
      <c r="K95" s="6" t="s">
        <v>281</v>
      </c>
      <c r="L95" s="6" t="s">
        <v>282</v>
      </c>
      <c r="M95" s="6">
        <v>2</v>
      </c>
      <c r="N95" s="8">
        <v>262842</v>
      </c>
      <c r="O95" s="6" t="s">
        <v>28</v>
      </c>
      <c r="P95" s="6" t="s">
        <v>176</v>
      </c>
      <c r="Q95" s="6" t="s">
        <v>30</v>
      </c>
      <c r="R95" s="6" t="s">
        <v>31</v>
      </c>
      <c r="S95" s="6" t="s">
        <v>28</v>
      </c>
    </row>
    <row r="96" spans="1:19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>
        <v>40070</v>
      </c>
      <c r="F96" s="6" t="s">
        <v>87</v>
      </c>
      <c r="G96" s="6" t="s">
        <v>283</v>
      </c>
      <c r="H96" s="7">
        <v>44091</v>
      </c>
      <c r="I96" s="6">
        <v>53</v>
      </c>
      <c r="J96" s="6" t="s">
        <v>25</v>
      </c>
      <c r="K96" s="6" t="s">
        <v>188</v>
      </c>
      <c r="L96" s="6" t="s">
        <v>189</v>
      </c>
      <c r="M96" s="6">
        <v>1</v>
      </c>
      <c r="N96" s="8">
        <v>143018</v>
      </c>
      <c r="O96" s="6" t="s">
        <v>28</v>
      </c>
      <c r="P96" s="6" t="s">
        <v>176</v>
      </c>
      <c r="Q96" s="6" t="s">
        <v>30</v>
      </c>
      <c r="R96" s="6" t="s">
        <v>31</v>
      </c>
      <c r="S96" s="6" t="s">
        <v>28</v>
      </c>
    </row>
    <row r="97" spans="1:19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>
        <v>47300</v>
      </c>
      <c r="F97" s="6" t="s">
        <v>284</v>
      </c>
      <c r="G97" s="6" t="s">
        <v>285</v>
      </c>
      <c r="H97" s="7">
        <v>44091</v>
      </c>
      <c r="I97" s="6">
        <v>53</v>
      </c>
      <c r="J97" s="6" t="s">
        <v>25</v>
      </c>
      <c r="K97" s="6" t="s">
        <v>286</v>
      </c>
      <c r="L97" s="6" t="s">
        <v>287</v>
      </c>
      <c r="M97" s="6">
        <v>4</v>
      </c>
      <c r="N97" s="8">
        <v>364876</v>
      </c>
      <c r="O97" s="6" t="s">
        <v>28</v>
      </c>
      <c r="P97" s="6" t="s">
        <v>176</v>
      </c>
      <c r="Q97" s="6" t="s">
        <v>30</v>
      </c>
      <c r="R97" s="6" t="s">
        <v>31</v>
      </c>
      <c r="S97" s="6" t="s">
        <v>28</v>
      </c>
    </row>
    <row r="98" spans="1:19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>
        <v>50657</v>
      </c>
      <c r="F98" s="6" t="s">
        <v>63</v>
      </c>
      <c r="G98" s="6" t="s">
        <v>288</v>
      </c>
      <c r="H98" s="7">
        <v>44096</v>
      </c>
      <c r="I98" s="6">
        <v>53</v>
      </c>
      <c r="J98" s="6" t="s">
        <v>25</v>
      </c>
      <c r="K98" s="6" t="s">
        <v>226</v>
      </c>
      <c r="L98" s="6" t="s">
        <v>227</v>
      </c>
      <c r="M98" s="6">
        <v>8</v>
      </c>
      <c r="N98" s="8">
        <v>880608</v>
      </c>
      <c r="O98" s="6" t="s">
        <v>28</v>
      </c>
      <c r="P98" s="6" t="s">
        <v>176</v>
      </c>
      <c r="Q98" s="6" t="s">
        <v>30</v>
      </c>
      <c r="R98" s="6" t="s">
        <v>31</v>
      </c>
      <c r="S98" s="6" t="s">
        <v>28</v>
      </c>
    </row>
    <row r="99" spans="1:19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>
        <v>40074</v>
      </c>
      <c r="F99" s="6" t="s">
        <v>289</v>
      </c>
      <c r="G99" s="6" t="s">
        <v>290</v>
      </c>
      <c r="H99" s="7">
        <v>44096</v>
      </c>
      <c r="I99" s="6">
        <v>53</v>
      </c>
      <c r="J99" s="6" t="s">
        <v>25</v>
      </c>
      <c r="K99" s="6" t="s">
        <v>291</v>
      </c>
      <c r="L99" s="6" t="s">
        <v>292</v>
      </c>
      <c r="M99" s="6">
        <v>4</v>
      </c>
      <c r="N99" s="8">
        <v>309212</v>
      </c>
      <c r="O99" s="6" t="s">
        <v>28</v>
      </c>
      <c r="P99" s="6" t="s">
        <v>176</v>
      </c>
      <c r="Q99" s="6" t="s">
        <v>30</v>
      </c>
      <c r="R99" s="6" t="s">
        <v>31</v>
      </c>
      <c r="S99" s="6" t="s">
        <v>28</v>
      </c>
    </row>
    <row r="100" spans="1:19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>
        <v>40884</v>
      </c>
      <c r="F100" s="6" t="s">
        <v>53</v>
      </c>
      <c r="G100" s="6" t="s">
        <v>293</v>
      </c>
      <c r="H100" s="7">
        <v>44097</v>
      </c>
      <c r="I100" s="6">
        <v>53</v>
      </c>
      <c r="J100" s="6" t="s">
        <v>25</v>
      </c>
      <c r="K100" s="6" t="s">
        <v>294</v>
      </c>
      <c r="L100" s="6" t="s">
        <v>295</v>
      </c>
      <c r="M100" s="6">
        <v>8</v>
      </c>
      <c r="N100" s="8">
        <v>1026624</v>
      </c>
      <c r="O100" s="6" t="s">
        <v>28</v>
      </c>
      <c r="P100" s="6" t="s">
        <v>176</v>
      </c>
      <c r="Q100" s="6" t="s">
        <v>30</v>
      </c>
      <c r="R100" s="6" t="s">
        <v>36</v>
      </c>
      <c r="S100" s="6" t="s">
        <v>28</v>
      </c>
    </row>
    <row r="101" spans="1:19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>
        <v>47531</v>
      </c>
      <c r="F101" s="6" t="s">
        <v>23</v>
      </c>
      <c r="G101" s="6" t="s">
        <v>296</v>
      </c>
      <c r="H101" s="7">
        <v>44097</v>
      </c>
      <c r="I101" s="6">
        <v>53</v>
      </c>
      <c r="J101" s="6" t="s">
        <v>25</v>
      </c>
      <c r="K101" s="6" t="s">
        <v>191</v>
      </c>
      <c r="L101" s="6" t="s">
        <v>192</v>
      </c>
      <c r="M101" s="6">
        <v>2</v>
      </c>
      <c r="N101" s="8">
        <v>252084</v>
      </c>
      <c r="O101" s="6" t="s">
        <v>28</v>
      </c>
      <c r="P101" s="6" t="s">
        <v>176</v>
      </c>
      <c r="Q101" s="6" t="s">
        <v>30</v>
      </c>
      <c r="R101" s="6" t="s">
        <v>36</v>
      </c>
      <c r="S101" s="6" t="s">
        <v>28</v>
      </c>
    </row>
    <row r="102" spans="1:19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>
        <v>47531</v>
      </c>
      <c r="F102" s="6" t="s">
        <v>23</v>
      </c>
      <c r="G102" s="6" t="s">
        <v>297</v>
      </c>
      <c r="H102" s="7">
        <v>44097</v>
      </c>
      <c r="I102" s="6">
        <v>53</v>
      </c>
      <c r="J102" s="6" t="s">
        <v>25</v>
      </c>
      <c r="K102" s="6" t="s">
        <v>188</v>
      </c>
      <c r="L102" s="6" t="s">
        <v>189</v>
      </c>
      <c r="M102" s="6">
        <v>8</v>
      </c>
      <c r="N102" s="8">
        <v>1008336</v>
      </c>
      <c r="O102" s="6" t="s">
        <v>28</v>
      </c>
      <c r="P102" s="6" t="s">
        <v>176</v>
      </c>
      <c r="Q102" s="6" t="s">
        <v>30</v>
      </c>
      <c r="R102" s="6" t="s">
        <v>31</v>
      </c>
      <c r="S102" s="6" t="s">
        <v>28</v>
      </c>
    </row>
    <row r="103" spans="1:19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>
        <v>47531</v>
      </c>
      <c r="F103" s="6" t="s">
        <v>23</v>
      </c>
      <c r="G103" s="6" t="s">
        <v>298</v>
      </c>
      <c r="H103" s="7">
        <v>44097</v>
      </c>
      <c r="I103" s="6">
        <v>53</v>
      </c>
      <c r="J103" s="6" t="s">
        <v>25</v>
      </c>
      <c r="K103" s="6" t="s">
        <v>299</v>
      </c>
      <c r="L103" s="6" t="s">
        <v>300</v>
      </c>
      <c r="M103" s="6">
        <v>1</v>
      </c>
      <c r="N103" s="8">
        <v>126042</v>
      </c>
      <c r="O103" s="6" t="s">
        <v>28</v>
      </c>
      <c r="P103" s="6" t="s">
        <v>176</v>
      </c>
      <c r="Q103" s="6" t="s">
        <v>30</v>
      </c>
      <c r="R103" s="6" t="s">
        <v>36</v>
      </c>
      <c r="S103" s="6" t="s">
        <v>28</v>
      </c>
    </row>
    <row r="104" spans="1:19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 t="s">
        <v>203</v>
      </c>
      <c r="F104" s="6" t="s">
        <v>204</v>
      </c>
      <c r="G104" s="6" t="s">
        <v>298</v>
      </c>
      <c r="H104" s="7">
        <v>44097</v>
      </c>
      <c r="I104" s="6">
        <v>53</v>
      </c>
      <c r="J104" s="6" t="s">
        <v>25</v>
      </c>
      <c r="K104" s="6" t="s">
        <v>299</v>
      </c>
      <c r="L104" s="6" t="s">
        <v>300</v>
      </c>
      <c r="M104" s="6">
        <v>1</v>
      </c>
      <c r="N104" s="8">
        <v>5714</v>
      </c>
      <c r="O104" s="6" t="s">
        <v>137</v>
      </c>
      <c r="P104" s="6" t="s">
        <v>176</v>
      </c>
      <c r="Q104" s="6" t="s">
        <v>30</v>
      </c>
      <c r="R104" s="6" t="s">
        <v>36</v>
      </c>
      <c r="S104" s="6" t="s">
        <v>137</v>
      </c>
    </row>
    <row r="105" spans="1:19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 t="s">
        <v>208</v>
      </c>
      <c r="F105" s="6" t="s">
        <v>209</v>
      </c>
      <c r="G105" s="6" t="s">
        <v>298</v>
      </c>
      <c r="H105" s="7">
        <v>44097</v>
      </c>
      <c r="I105" s="6">
        <v>53</v>
      </c>
      <c r="J105" s="6" t="s">
        <v>25</v>
      </c>
      <c r="K105" s="6" t="s">
        <v>299</v>
      </c>
      <c r="L105" s="6" t="s">
        <v>300</v>
      </c>
      <c r="M105" s="6">
        <v>1</v>
      </c>
      <c r="N105" s="8">
        <v>5294</v>
      </c>
      <c r="O105" s="6" t="s">
        <v>137</v>
      </c>
      <c r="P105" s="6" t="s">
        <v>176</v>
      </c>
      <c r="Q105" s="6" t="s">
        <v>30</v>
      </c>
      <c r="R105" s="6" t="s">
        <v>36</v>
      </c>
      <c r="S105" s="6" t="s">
        <v>137</v>
      </c>
    </row>
    <row r="106" spans="1:19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>
        <v>40077</v>
      </c>
      <c r="F106" s="6" t="s">
        <v>160</v>
      </c>
      <c r="G106" s="6" t="s">
        <v>301</v>
      </c>
      <c r="H106" s="7">
        <v>44098</v>
      </c>
      <c r="I106" s="6">
        <v>53</v>
      </c>
      <c r="J106" s="6" t="s">
        <v>25</v>
      </c>
      <c r="K106" s="6" t="s">
        <v>302</v>
      </c>
      <c r="L106" s="6" t="s">
        <v>303</v>
      </c>
      <c r="M106" s="6">
        <v>1</v>
      </c>
      <c r="N106" s="8">
        <v>85035</v>
      </c>
      <c r="O106" s="6" t="s">
        <v>28</v>
      </c>
      <c r="P106" s="6" t="s">
        <v>176</v>
      </c>
      <c r="Q106" s="6" t="s">
        <v>30</v>
      </c>
      <c r="R106" s="6" t="s">
        <v>36</v>
      </c>
      <c r="S106" s="6" t="s">
        <v>28</v>
      </c>
    </row>
    <row r="107" spans="1:19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>
        <v>47271</v>
      </c>
      <c r="F107" s="6" t="s">
        <v>109</v>
      </c>
      <c r="G107" s="6" t="s">
        <v>304</v>
      </c>
      <c r="H107" s="7">
        <v>44098</v>
      </c>
      <c r="I107" s="6">
        <v>53</v>
      </c>
      <c r="J107" s="6" t="s">
        <v>25</v>
      </c>
      <c r="K107" s="6" t="s">
        <v>305</v>
      </c>
      <c r="L107" s="6" t="s">
        <v>306</v>
      </c>
      <c r="M107" s="6">
        <v>2</v>
      </c>
      <c r="N107" s="8">
        <v>392724</v>
      </c>
      <c r="O107" s="6" t="s">
        <v>28</v>
      </c>
      <c r="P107" s="6" t="s">
        <v>176</v>
      </c>
      <c r="Q107" s="6" t="s">
        <v>30</v>
      </c>
      <c r="R107" s="6" t="s">
        <v>31</v>
      </c>
      <c r="S107" s="6" t="s">
        <v>28</v>
      </c>
    </row>
    <row r="108" spans="1:19" x14ac:dyDescent="0.3">
      <c r="A108" s="5" t="s">
        <v>19</v>
      </c>
      <c r="B108" s="6" t="s">
        <v>20</v>
      </c>
      <c r="C108" s="6" t="s">
        <v>21</v>
      </c>
      <c r="D108" s="6" t="s">
        <v>22</v>
      </c>
      <c r="E108" s="6">
        <v>50657</v>
      </c>
      <c r="F108" s="6" t="s">
        <v>63</v>
      </c>
      <c r="G108" s="6" t="s">
        <v>307</v>
      </c>
      <c r="H108" s="7">
        <v>44098</v>
      </c>
      <c r="I108" s="6">
        <v>53</v>
      </c>
      <c r="J108" s="6" t="s">
        <v>25</v>
      </c>
      <c r="K108" s="6" t="s">
        <v>171</v>
      </c>
      <c r="L108" s="6" t="s">
        <v>172</v>
      </c>
      <c r="M108" s="6">
        <v>2</v>
      </c>
      <c r="N108" s="8">
        <v>220152</v>
      </c>
      <c r="O108" s="6" t="s">
        <v>28</v>
      </c>
      <c r="P108" s="6" t="s">
        <v>176</v>
      </c>
      <c r="Q108" s="6" t="s">
        <v>30</v>
      </c>
      <c r="R108" s="6" t="s">
        <v>31</v>
      </c>
      <c r="S108" s="6" t="s">
        <v>28</v>
      </c>
    </row>
    <row r="109" spans="1:19" x14ac:dyDescent="0.3">
      <c r="A109" s="5" t="s">
        <v>19</v>
      </c>
      <c r="B109" s="6" t="s">
        <v>20</v>
      </c>
      <c r="C109" s="6" t="s">
        <v>21</v>
      </c>
      <c r="D109" s="6" t="s">
        <v>22</v>
      </c>
      <c r="E109" s="6">
        <v>47531</v>
      </c>
      <c r="F109" s="6" t="s">
        <v>23</v>
      </c>
      <c r="G109" s="6" t="s">
        <v>308</v>
      </c>
      <c r="H109" s="7">
        <v>44098</v>
      </c>
      <c r="I109" s="6">
        <v>53</v>
      </c>
      <c r="J109" s="6" t="s">
        <v>25</v>
      </c>
      <c r="K109" s="6" t="s">
        <v>89</v>
      </c>
      <c r="L109" s="6" t="s">
        <v>90</v>
      </c>
      <c r="M109" s="6">
        <v>2</v>
      </c>
      <c r="N109" s="8">
        <v>252084</v>
      </c>
      <c r="O109" s="6" t="s">
        <v>28</v>
      </c>
      <c r="P109" s="6" t="s">
        <v>176</v>
      </c>
      <c r="Q109" s="6" t="s">
        <v>30</v>
      </c>
      <c r="R109" s="6" t="s">
        <v>31</v>
      </c>
      <c r="S109" s="6" t="s">
        <v>28</v>
      </c>
    </row>
    <row r="110" spans="1:19" x14ac:dyDescent="0.3">
      <c r="A110" s="5" t="s">
        <v>19</v>
      </c>
      <c r="B110" s="6" t="s">
        <v>20</v>
      </c>
      <c r="C110" s="6" t="s">
        <v>21</v>
      </c>
      <c r="D110" s="6" t="s">
        <v>22</v>
      </c>
      <c r="E110" s="6">
        <v>47531</v>
      </c>
      <c r="F110" s="6" t="s">
        <v>23</v>
      </c>
      <c r="G110" s="6" t="s">
        <v>309</v>
      </c>
      <c r="H110" s="7">
        <v>44099</v>
      </c>
      <c r="I110" s="6">
        <v>53</v>
      </c>
      <c r="J110" s="6" t="s">
        <v>25</v>
      </c>
      <c r="K110" s="6" t="s">
        <v>191</v>
      </c>
      <c r="L110" s="6" t="s">
        <v>192</v>
      </c>
      <c r="M110" s="6">
        <v>2</v>
      </c>
      <c r="N110" s="8">
        <v>252084</v>
      </c>
      <c r="O110" s="6" t="s">
        <v>28</v>
      </c>
      <c r="P110" s="6" t="s">
        <v>176</v>
      </c>
      <c r="Q110" s="6" t="s">
        <v>30</v>
      </c>
      <c r="R110" s="6" t="s">
        <v>31</v>
      </c>
      <c r="S110" s="6" t="s">
        <v>28</v>
      </c>
    </row>
    <row r="111" spans="1:19" x14ac:dyDescent="0.3">
      <c r="A111" s="5" t="s">
        <v>19</v>
      </c>
      <c r="B111" s="6" t="s">
        <v>20</v>
      </c>
      <c r="C111" s="6" t="s">
        <v>21</v>
      </c>
      <c r="D111" s="6" t="s">
        <v>22</v>
      </c>
      <c r="E111" s="6">
        <v>3200</v>
      </c>
      <c r="F111" s="6" t="s">
        <v>310</v>
      </c>
      <c r="G111" s="6" t="s">
        <v>311</v>
      </c>
      <c r="H111" s="7">
        <v>44099</v>
      </c>
      <c r="I111" s="6">
        <v>53</v>
      </c>
      <c r="J111" s="6" t="s">
        <v>25</v>
      </c>
      <c r="K111" s="6" t="s">
        <v>312</v>
      </c>
      <c r="L111" s="6" t="s">
        <v>313</v>
      </c>
      <c r="M111" s="6">
        <v>2</v>
      </c>
      <c r="N111" s="8">
        <v>68890</v>
      </c>
      <c r="O111" s="6" t="s">
        <v>150</v>
      </c>
      <c r="P111" s="6" t="s">
        <v>176</v>
      </c>
      <c r="Q111" s="6" t="s">
        <v>30</v>
      </c>
      <c r="R111" s="6" t="s">
        <v>36</v>
      </c>
      <c r="S111" s="6" t="s">
        <v>28</v>
      </c>
    </row>
    <row r="112" spans="1:19" x14ac:dyDescent="0.3">
      <c r="A112" s="5" t="s">
        <v>19</v>
      </c>
      <c r="B112" s="6" t="s">
        <v>20</v>
      </c>
      <c r="C112" s="6" t="s">
        <v>21</v>
      </c>
      <c r="D112" s="6" t="s">
        <v>22</v>
      </c>
      <c r="E112" s="6">
        <v>47575</v>
      </c>
      <c r="F112" s="6" t="s">
        <v>314</v>
      </c>
      <c r="G112" s="6" t="s">
        <v>315</v>
      </c>
      <c r="H112" s="7">
        <v>44099</v>
      </c>
      <c r="I112" s="6">
        <v>53</v>
      </c>
      <c r="J112" s="6" t="s">
        <v>25</v>
      </c>
      <c r="K112" s="6" t="s">
        <v>316</v>
      </c>
      <c r="L112" s="6" t="s">
        <v>317</v>
      </c>
      <c r="M112" s="6">
        <v>2</v>
      </c>
      <c r="N112" s="8">
        <v>442338</v>
      </c>
      <c r="O112" s="6" t="s">
        <v>28</v>
      </c>
      <c r="P112" s="6" t="s">
        <v>176</v>
      </c>
      <c r="Q112" s="6" t="s">
        <v>30</v>
      </c>
      <c r="R112" s="6" t="s">
        <v>31</v>
      </c>
      <c r="S112" s="6" t="s">
        <v>28</v>
      </c>
    </row>
    <row r="113" spans="1:19" x14ac:dyDescent="0.3">
      <c r="A113" s="5" t="s">
        <v>19</v>
      </c>
      <c r="B113" s="6" t="s">
        <v>20</v>
      </c>
      <c r="C113" s="6" t="s">
        <v>21</v>
      </c>
      <c r="D113" s="6" t="s">
        <v>22</v>
      </c>
      <c r="E113" s="6">
        <v>45616</v>
      </c>
      <c r="F113" s="6" t="s">
        <v>51</v>
      </c>
      <c r="G113" s="6" t="s">
        <v>318</v>
      </c>
      <c r="H113" s="7">
        <v>44099</v>
      </c>
      <c r="I113" s="6">
        <v>53</v>
      </c>
      <c r="J113" s="6" t="s">
        <v>25</v>
      </c>
      <c r="K113" s="6" t="s">
        <v>319</v>
      </c>
      <c r="L113" s="6" t="s">
        <v>320</v>
      </c>
      <c r="M113" s="6">
        <v>4</v>
      </c>
      <c r="N113" s="8">
        <v>265512</v>
      </c>
      <c r="O113" s="6" t="s">
        <v>28</v>
      </c>
      <c r="P113" s="6" t="s">
        <v>176</v>
      </c>
      <c r="Q113" s="6" t="s">
        <v>30</v>
      </c>
      <c r="R113" s="6" t="s">
        <v>31</v>
      </c>
      <c r="S113" s="6" t="s">
        <v>28</v>
      </c>
    </row>
    <row r="114" spans="1:19" x14ac:dyDescent="0.3">
      <c r="A114" s="5" t="s">
        <v>19</v>
      </c>
      <c r="B114" s="6" t="s">
        <v>20</v>
      </c>
      <c r="C114" s="6" t="s">
        <v>21</v>
      </c>
      <c r="D114" s="6" t="s">
        <v>22</v>
      </c>
      <c r="E114" s="6">
        <v>47531</v>
      </c>
      <c r="F114" s="6" t="s">
        <v>23</v>
      </c>
      <c r="G114" s="6" t="s">
        <v>321</v>
      </c>
      <c r="H114" s="7">
        <v>44099</v>
      </c>
      <c r="I114" s="6">
        <v>53</v>
      </c>
      <c r="J114" s="6" t="s">
        <v>25</v>
      </c>
      <c r="K114" s="6" t="s">
        <v>319</v>
      </c>
      <c r="L114" s="6" t="s">
        <v>320</v>
      </c>
      <c r="M114" s="6">
        <v>2</v>
      </c>
      <c r="N114" s="8">
        <v>252084</v>
      </c>
      <c r="O114" s="6" t="s">
        <v>28</v>
      </c>
      <c r="P114" s="6" t="s">
        <v>176</v>
      </c>
      <c r="Q114" s="6" t="s">
        <v>30</v>
      </c>
      <c r="R114" s="6" t="s">
        <v>31</v>
      </c>
      <c r="S114" s="6" t="s">
        <v>28</v>
      </c>
    </row>
    <row r="115" spans="1:19" x14ac:dyDescent="0.3">
      <c r="A115" s="5" t="s">
        <v>19</v>
      </c>
      <c r="B115" s="6" t="s">
        <v>20</v>
      </c>
      <c r="C115" s="6" t="s">
        <v>21</v>
      </c>
      <c r="D115" s="6" t="s">
        <v>22</v>
      </c>
      <c r="E115" s="6">
        <v>50662</v>
      </c>
      <c r="F115" s="6" t="s">
        <v>121</v>
      </c>
      <c r="G115" s="6" t="s">
        <v>322</v>
      </c>
      <c r="H115" s="7">
        <v>44102</v>
      </c>
      <c r="I115" s="6">
        <v>53</v>
      </c>
      <c r="J115" s="6" t="s">
        <v>25</v>
      </c>
      <c r="K115" s="6" t="s">
        <v>323</v>
      </c>
      <c r="L115" s="6" t="s">
        <v>324</v>
      </c>
      <c r="M115" s="6">
        <v>8</v>
      </c>
      <c r="N115" s="8">
        <v>964776</v>
      </c>
      <c r="O115" s="6" t="s">
        <v>28</v>
      </c>
      <c r="P115" s="6" t="s">
        <v>176</v>
      </c>
      <c r="Q115" s="6" t="s">
        <v>30</v>
      </c>
      <c r="R115" s="6" t="s">
        <v>31</v>
      </c>
      <c r="S115" s="6" t="s">
        <v>28</v>
      </c>
    </row>
    <row r="116" spans="1:19" x14ac:dyDescent="0.3">
      <c r="A116" s="5" t="s">
        <v>19</v>
      </c>
      <c r="B116" s="6" t="s">
        <v>20</v>
      </c>
      <c r="C116" s="6" t="s">
        <v>21</v>
      </c>
      <c r="D116" s="6" t="s">
        <v>22</v>
      </c>
      <c r="E116" s="6">
        <v>50662</v>
      </c>
      <c r="F116" s="6" t="s">
        <v>121</v>
      </c>
      <c r="G116" s="6" t="s">
        <v>325</v>
      </c>
      <c r="H116" s="7">
        <v>44103</v>
      </c>
      <c r="I116" s="6">
        <v>53</v>
      </c>
      <c r="J116" s="6" t="s">
        <v>25</v>
      </c>
      <c r="K116" s="6" t="s">
        <v>34</v>
      </c>
      <c r="L116" s="6" t="s">
        <v>35</v>
      </c>
      <c r="M116" s="6">
        <v>6</v>
      </c>
      <c r="N116" s="8">
        <v>723582</v>
      </c>
      <c r="O116" s="6" t="s">
        <v>28</v>
      </c>
      <c r="P116" s="6" t="s">
        <v>176</v>
      </c>
      <c r="Q116" s="6" t="s">
        <v>30</v>
      </c>
      <c r="R116" s="6" t="s">
        <v>36</v>
      </c>
      <c r="S116" s="6" t="s">
        <v>28</v>
      </c>
    </row>
    <row r="117" spans="1:19" x14ac:dyDescent="0.3">
      <c r="A117" s="5" t="s">
        <v>19</v>
      </c>
      <c r="B117" s="6" t="s">
        <v>20</v>
      </c>
      <c r="C117" s="6" t="s">
        <v>21</v>
      </c>
      <c r="D117" s="6" t="s">
        <v>22</v>
      </c>
      <c r="E117" s="6">
        <v>46712</v>
      </c>
      <c r="F117" s="6" t="s">
        <v>249</v>
      </c>
      <c r="G117" s="6" t="s">
        <v>325</v>
      </c>
      <c r="H117" s="7">
        <v>44103</v>
      </c>
      <c r="I117" s="6">
        <v>53</v>
      </c>
      <c r="J117" s="6" t="s">
        <v>25</v>
      </c>
      <c r="K117" s="6" t="s">
        <v>34</v>
      </c>
      <c r="L117" s="6" t="s">
        <v>35</v>
      </c>
      <c r="M117" s="6">
        <v>4</v>
      </c>
      <c r="N117" s="8">
        <v>460744</v>
      </c>
      <c r="O117" s="6" t="s">
        <v>28</v>
      </c>
      <c r="P117" s="6" t="s">
        <v>176</v>
      </c>
      <c r="Q117" s="6" t="s">
        <v>30</v>
      </c>
      <c r="R117" s="6" t="s">
        <v>36</v>
      </c>
      <c r="S117" s="6" t="s">
        <v>28</v>
      </c>
    </row>
    <row r="118" spans="1:19" x14ac:dyDescent="0.3">
      <c r="A118" s="5" t="s">
        <v>19</v>
      </c>
      <c r="B118" s="6" t="s">
        <v>20</v>
      </c>
      <c r="C118" s="6" t="s">
        <v>21</v>
      </c>
      <c r="D118" s="6" t="s">
        <v>22</v>
      </c>
      <c r="E118" s="6">
        <v>40884</v>
      </c>
      <c r="F118" s="6" t="s">
        <v>53</v>
      </c>
      <c r="G118" s="6" t="s">
        <v>326</v>
      </c>
      <c r="H118" s="7">
        <v>44103</v>
      </c>
      <c r="I118" s="6">
        <v>53</v>
      </c>
      <c r="J118" s="6" t="s">
        <v>25</v>
      </c>
      <c r="K118" s="6" t="s">
        <v>72</v>
      </c>
      <c r="L118" s="6" t="s">
        <v>73</v>
      </c>
      <c r="M118" s="6">
        <v>16</v>
      </c>
      <c r="N118" s="8">
        <v>1984064</v>
      </c>
      <c r="O118" s="6" t="s">
        <v>28</v>
      </c>
      <c r="P118" s="6" t="s">
        <v>176</v>
      </c>
      <c r="Q118" s="6" t="s">
        <v>30</v>
      </c>
      <c r="R118" s="6" t="s">
        <v>31</v>
      </c>
      <c r="S118" s="6" t="s">
        <v>28</v>
      </c>
    </row>
    <row r="119" spans="1:19" x14ac:dyDescent="0.3">
      <c r="A119" s="5" t="s">
        <v>19</v>
      </c>
      <c r="B119" s="6" t="s">
        <v>20</v>
      </c>
      <c r="C119" s="6" t="s">
        <v>21</v>
      </c>
      <c r="D119" s="6" t="s">
        <v>22</v>
      </c>
      <c r="E119" s="6">
        <v>50657</v>
      </c>
      <c r="F119" s="6" t="s">
        <v>63</v>
      </c>
      <c r="G119" s="6" t="s">
        <v>326</v>
      </c>
      <c r="H119" s="7">
        <v>44103</v>
      </c>
      <c r="I119" s="6">
        <v>53</v>
      </c>
      <c r="J119" s="6" t="s">
        <v>25</v>
      </c>
      <c r="K119" s="6" t="s">
        <v>72</v>
      </c>
      <c r="L119" s="6" t="s">
        <v>73</v>
      </c>
      <c r="M119" s="6">
        <v>16</v>
      </c>
      <c r="N119" s="8">
        <v>1680032</v>
      </c>
      <c r="O119" s="6" t="s">
        <v>28</v>
      </c>
      <c r="P119" s="6" t="s">
        <v>176</v>
      </c>
      <c r="Q119" s="6" t="s">
        <v>30</v>
      </c>
      <c r="R119" s="6" t="s">
        <v>31</v>
      </c>
      <c r="S119" s="6" t="s">
        <v>28</v>
      </c>
    </row>
    <row r="120" spans="1:19" x14ac:dyDescent="0.3">
      <c r="A120" s="5" t="s">
        <v>19</v>
      </c>
      <c r="B120" s="6" t="s">
        <v>20</v>
      </c>
      <c r="C120" s="6" t="s">
        <v>21</v>
      </c>
      <c r="D120" s="6" t="s">
        <v>22</v>
      </c>
      <c r="E120" s="6">
        <v>45603</v>
      </c>
      <c r="F120" s="6" t="s">
        <v>193</v>
      </c>
      <c r="G120" s="6" t="s">
        <v>327</v>
      </c>
      <c r="H120" s="7">
        <v>44103</v>
      </c>
      <c r="I120" s="6">
        <v>53</v>
      </c>
      <c r="J120" s="6" t="s">
        <v>25</v>
      </c>
      <c r="K120" s="6" t="s">
        <v>154</v>
      </c>
      <c r="L120" s="6" t="s">
        <v>155</v>
      </c>
      <c r="M120" s="6">
        <v>2</v>
      </c>
      <c r="N120" s="8">
        <v>81922</v>
      </c>
      <c r="O120" s="6" t="s">
        <v>28</v>
      </c>
      <c r="P120" s="6" t="s">
        <v>176</v>
      </c>
      <c r="Q120" s="6" t="s">
        <v>30</v>
      </c>
      <c r="R120" s="6" t="s">
        <v>31</v>
      </c>
      <c r="S120" s="6" t="s">
        <v>28</v>
      </c>
    </row>
    <row r="121" spans="1:19" x14ac:dyDescent="0.3">
      <c r="A121" s="5" t="s">
        <v>19</v>
      </c>
      <c r="B121" s="6" t="s">
        <v>20</v>
      </c>
      <c r="C121" s="6" t="s">
        <v>21</v>
      </c>
      <c r="D121" s="6" t="s">
        <v>22</v>
      </c>
      <c r="E121" s="6">
        <v>40884</v>
      </c>
      <c r="F121" s="6" t="s">
        <v>53</v>
      </c>
      <c r="G121" s="6" t="s">
        <v>328</v>
      </c>
      <c r="H121" s="7">
        <v>44103</v>
      </c>
      <c r="I121" s="6">
        <v>53</v>
      </c>
      <c r="J121" s="6" t="s">
        <v>25</v>
      </c>
      <c r="K121" s="6" t="s">
        <v>65</v>
      </c>
      <c r="L121" s="6" t="s">
        <v>66</v>
      </c>
      <c r="M121" s="6">
        <v>8</v>
      </c>
      <c r="N121" s="8">
        <v>1026624</v>
      </c>
      <c r="O121" s="6" t="s">
        <v>28</v>
      </c>
      <c r="P121" s="6" t="s">
        <v>176</v>
      </c>
      <c r="Q121" s="6" t="s">
        <v>30</v>
      </c>
      <c r="R121" s="6" t="s">
        <v>31</v>
      </c>
      <c r="S121" s="6" t="s">
        <v>28</v>
      </c>
    </row>
    <row r="122" spans="1:19" x14ac:dyDescent="0.3">
      <c r="A122" s="5" t="s">
        <v>19</v>
      </c>
      <c r="B122" s="6" t="s">
        <v>20</v>
      </c>
      <c r="C122" s="6" t="s">
        <v>21</v>
      </c>
      <c r="D122" s="6" t="s">
        <v>22</v>
      </c>
      <c r="E122" s="6">
        <v>50657</v>
      </c>
      <c r="F122" s="6" t="s">
        <v>63</v>
      </c>
      <c r="G122" s="6" t="s">
        <v>328</v>
      </c>
      <c r="H122" s="7">
        <v>44103</v>
      </c>
      <c r="I122" s="6">
        <v>53</v>
      </c>
      <c r="J122" s="6" t="s">
        <v>25</v>
      </c>
      <c r="K122" s="6" t="s">
        <v>65</v>
      </c>
      <c r="L122" s="6" t="s">
        <v>66</v>
      </c>
      <c r="M122" s="6">
        <v>10</v>
      </c>
      <c r="N122" s="8">
        <v>1100760</v>
      </c>
      <c r="O122" s="6" t="s">
        <v>28</v>
      </c>
      <c r="P122" s="6" t="s">
        <v>176</v>
      </c>
      <c r="Q122" s="6" t="s">
        <v>30</v>
      </c>
      <c r="R122" s="6" t="s">
        <v>31</v>
      </c>
      <c r="S122" s="6" t="s">
        <v>28</v>
      </c>
    </row>
    <row r="123" spans="1:19" x14ac:dyDescent="0.3">
      <c r="A123" s="5" t="s">
        <v>19</v>
      </c>
      <c r="B123" s="6" t="s">
        <v>20</v>
      </c>
      <c r="C123" s="6" t="s">
        <v>21</v>
      </c>
      <c r="D123" s="6" t="s">
        <v>22</v>
      </c>
      <c r="E123" s="6">
        <v>47575</v>
      </c>
      <c r="F123" s="6" t="s">
        <v>314</v>
      </c>
      <c r="G123" s="6" t="s">
        <v>329</v>
      </c>
      <c r="H123" s="7">
        <v>44104</v>
      </c>
      <c r="I123" s="6">
        <v>53</v>
      </c>
      <c r="J123" s="6" t="s">
        <v>25</v>
      </c>
      <c r="K123" s="6" t="s">
        <v>330</v>
      </c>
      <c r="L123" s="6" t="s">
        <v>331</v>
      </c>
      <c r="M123" s="6">
        <v>4</v>
      </c>
      <c r="N123" s="8">
        <v>884676</v>
      </c>
      <c r="O123" s="6" t="s">
        <v>28</v>
      </c>
      <c r="P123" s="6" t="s">
        <v>176</v>
      </c>
      <c r="Q123" s="6" t="s">
        <v>30</v>
      </c>
      <c r="R123" s="6" t="s">
        <v>31</v>
      </c>
      <c r="S123" s="6" t="s">
        <v>28</v>
      </c>
    </row>
    <row r="124" spans="1:19" x14ac:dyDescent="0.3">
      <c r="A124" s="5" t="s">
        <v>19</v>
      </c>
      <c r="B124" s="6" t="s">
        <v>20</v>
      </c>
      <c r="C124" s="6" t="s">
        <v>21</v>
      </c>
      <c r="D124" s="6" t="s">
        <v>22</v>
      </c>
      <c r="E124" s="6">
        <v>50662</v>
      </c>
      <c r="F124" s="6" t="s">
        <v>121</v>
      </c>
      <c r="G124" s="6" t="s">
        <v>329</v>
      </c>
      <c r="H124" s="7">
        <v>44104</v>
      </c>
      <c r="I124" s="6">
        <v>53</v>
      </c>
      <c r="J124" s="6" t="s">
        <v>25</v>
      </c>
      <c r="K124" s="6" t="s">
        <v>330</v>
      </c>
      <c r="L124" s="6" t="s">
        <v>331</v>
      </c>
      <c r="M124" s="6">
        <v>8</v>
      </c>
      <c r="N124" s="8">
        <v>964776</v>
      </c>
      <c r="O124" s="6" t="s">
        <v>28</v>
      </c>
      <c r="P124" s="6" t="s">
        <v>176</v>
      </c>
      <c r="Q124" s="6" t="s">
        <v>30</v>
      </c>
      <c r="R124" s="6" t="s">
        <v>31</v>
      </c>
      <c r="S124" s="6" t="s">
        <v>28</v>
      </c>
    </row>
    <row r="125" spans="1:19" x14ac:dyDescent="0.3">
      <c r="A125" s="5" t="s">
        <v>19</v>
      </c>
      <c r="B125" s="6" t="s">
        <v>20</v>
      </c>
      <c r="C125" s="6" t="s">
        <v>21</v>
      </c>
      <c r="D125" s="6" t="s">
        <v>22</v>
      </c>
      <c r="E125" s="6">
        <v>50663</v>
      </c>
      <c r="F125" s="6" t="s">
        <v>332</v>
      </c>
      <c r="G125" s="6" t="s">
        <v>333</v>
      </c>
      <c r="H125" s="7">
        <v>44104</v>
      </c>
      <c r="I125" s="6">
        <v>53</v>
      </c>
      <c r="J125" s="6" t="s">
        <v>25</v>
      </c>
      <c r="K125" s="6" t="s">
        <v>334</v>
      </c>
      <c r="L125" s="6" t="s">
        <v>335</v>
      </c>
      <c r="M125" s="6">
        <v>5</v>
      </c>
      <c r="N125" s="8">
        <v>622315</v>
      </c>
      <c r="O125" s="6" t="s">
        <v>28</v>
      </c>
      <c r="P125" s="6" t="s">
        <v>176</v>
      </c>
      <c r="Q125" s="6" t="s">
        <v>30</v>
      </c>
      <c r="R125" s="6" t="s">
        <v>31</v>
      </c>
      <c r="S125" s="6" t="s">
        <v>28</v>
      </c>
    </row>
    <row r="126" spans="1:19" x14ac:dyDescent="0.3">
      <c r="A126" s="5" t="s">
        <v>19</v>
      </c>
      <c r="B126" s="6" t="s">
        <v>20</v>
      </c>
      <c r="C126" s="6" t="s">
        <v>21</v>
      </c>
      <c r="D126" s="6" t="s">
        <v>22</v>
      </c>
      <c r="E126" s="6">
        <v>50663</v>
      </c>
      <c r="F126" s="6" t="s">
        <v>332</v>
      </c>
      <c r="G126" s="6" t="s">
        <v>336</v>
      </c>
      <c r="H126" s="7">
        <v>44104</v>
      </c>
      <c r="I126" s="6">
        <v>53</v>
      </c>
      <c r="J126" s="6" t="s">
        <v>25</v>
      </c>
      <c r="K126" s="6" t="s">
        <v>334</v>
      </c>
      <c r="L126" s="6" t="s">
        <v>335</v>
      </c>
      <c r="M126" s="6">
        <v>3</v>
      </c>
      <c r="N126" s="8">
        <v>373389</v>
      </c>
      <c r="O126" s="6" t="s">
        <v>28</v>
      </c>
      <c r="P126" s="6" t="s">
        <v>176</v>
      </c>
      <c r="Q126" s="6" t="s">
        <v>30</v>
      </c>
      <c r="R126" s="6" t="s">
        <v>31</v>
      </c>
      <c r="S126" s="6" t="s">
        <v>28</v>
      </c>
    </row>
    <row r="127" spans="1:19" x14ac:dyDescent="0.3">
      <c r="A127" s="5" t="s">
        <v>19</v>
      </c>
      <c r="B127" s="6" t="s">
        <v>20</v>
      </c>
      <c r="C127" s="6" t="s">
        <v>21</v>
      </c>
      <c r="D127" s="6" t="s">
        <v>22</v>
      </c>
      <c r="E127" s="6">
        <v>40884</v>
      </c>
      <c r="F127" s="6" t="s">
        <v>53</v>
      </c>
      <c r="G127" s="6" t="s">
        <v>337</v>
      </c>
      <c r="H127" s="7">
        <v>44104</v>
      </c>
      <c r="I127" s="6">
        <v>53</v>
      </c>
      <c r="J127" s="6" t="s">
        <v>25</v>
      </c>
      <c r="K127" s="6" t="s">
        <v>334</v>
      </c>
      <c r="L127" s="6" t="s">
        <v>335</v>
      </c>
      <c r="M127" s="6">
        <v>4</v>
      </c>
      <c r="N127" s="8">
        <v>513312</v>
      </c>
      <c r="O127" s="6" t="s">
        <v>28</v>
      </c>
      <c r="P127" s="6" t="s">
        <v>176</v>
      </c>
      <c r="Q127" s="6" t="s">
        <v>30</v>
      </c>
      <c r="R127" s="6" t="s">
        <v>31</v>
      </c>
      <c r="S127" s="6" t="s">
        <v>28</v>
      </c>
    </row>
    <row r="128" spans="1:19" x14ac:dyDescent="0.3">
      <c r="A128" s="5" t="s">
        <v>19</v>
      </c>
      <c r="B128" s="6" t="s">
        <v>20</v>
      </c>
      <c r="C128" s="6" t="s">
        <v>21</v>
      </c>
      <c r="D128" s="6" t="s">
        <v>22</v>
      </c>
      <c r="E128" s="6">
        <v>50888</v>
      </c>
      <c r="F128" s="6" t="s">
        <v>338</v>
      </c>
      <c r="G128" s="6" t="s">
        <v>339</v>
      </c>
      <c r="H128" s="7">
        <v>44104</v>
      </c>
      <c r="I128" s="6">
        <v>53</v>
      </c>
      <c r="J128" s="6" t="s">
        <v>25</v>
      </c>
      <c r="K128" s="6" t="s">
        <v>124</v>
      </c>
      <c r="L128" s="6" t="s">
        <v>125</v>
      </c>
      <c r="M128" s="6">
        <v>2</v>
      </c>
      <c r="N128" s="8">
        <v>522908</v>
      </c>
      <c r="O128" s="6" t="s">
        <v>28</v>
      </c>
      <c r="P128" s="6" t="s">
        <v>176</v>
      </c>
      <c r="Q128" s="6" t="s">
        <v>30</v>
      </c>
      <c r="R128" s="6" t="s">
        <v>31</v>
      </c>
      <c r="S128" s="6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2020_10_08454066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2020-10-30T01:13:13Z</dcterms:created>
  <dcterms:modified xsi:type="dcterms:W3CDTF">2020-10-30T01:13:14Z</dcterms:modified>
</cp:coreProperties>
</file>