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4F730C92-3FC0-4C1F-8E56-C81FF9190B2F}" xr6:coauthVersionLast="45" xr6:coauthVersionMax="45" xr10:uidLastSave="{00000000-0000-0000-0000-000000000000}"/>
  <bookViews>
    <workbookView xWindow="-108" yWindow="-108" windowWidth="23256" windowHeight="12576" xr2:uid="{9B238E94-E2BD-4333-AC16-B0DEF2B97D48}"/>
  </bookViews>
  <sheets>
    <sheet name="2020_10_0869660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<sst xmlns="http://schemas.openxmlformats.org/spreadsheetml/2006/main" count="525" uniqueCount="118">
  <si>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</si>
  <si>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</si>
  <si>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</si>
  <si>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</si>
  <si>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</si>
  <si>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</si>
  <si>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</si>
  <si>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</si>
  <si>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</si>
  <si>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</si>
  <si>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</si>
  <si>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</si>
  <si>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</si>
  <si>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</si>
  <si>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</si>
  <si>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</si>
  <si>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</si>
  <si>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</si>
  <si>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</si>
  <si>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2020_10_08696608</t>
  </si>
  <si>
    <t xml:space="preserve">ORELLANA DAZA VASCO RAMON                    </t>
  </si>
  <si>
    <t>B3</t>
  </si>
  <si>
    <t>08696608-5</t>
  </si>
  <si>
    <t xml:space="preserve">C1269 </t>
  </si>
  <si>
    <t xml:space="preserve">SOPORTE "G" BARANDA </t>
  </si>
  <si>
    <t>FV-A-0000-02034890</t>
  </si>
  <si>
    <t xml:space="preserve">CHILLAN FLOTACENTRO </t>
  </si>
  <si>
    <t>0076105358-2-0</t>
  </si>
  <si>
    <t xml:space="preserve">INDUSTRIA METALMECANICA RODAMEG LTDA </t>
  </si>
  <si>
    <t>Repuestos</t>
  </si>
  <si>
    <t>Otros meses</t>
  </si>
  <si>
    <t>Factura</t>
  </si>
  <si>
    <t>Venta Pendiente</t>
  </si>
  <si>
    <t>Neumaticos</t>
  </si>
  <si>
    <t>FV-A-0000-02034934</t>
  </si>
  <si>
    <t>FV-A-0000-02034959</t>
  </si>
  <si>
    <t>Nombre</t>
  </si>
  <si>
    <t>FV-A-0000-02034963</t>
  </si>
  <si>
    <t>Cod Vendedor</t>
  </si>
  <si>
    <t xml:space="preserve">C5003 </t>
  </si>
  <si>
    <t xml:space="preserve">PUNTA DE LANZA P/REMOLQUES ALEMANA </t>
  </si>
  <si>
    <t>FV-A-0000-02043355</t>
  </si>
  <si>
    <t>Rut</t>
  </si>
  <si>
    <t xml:space="preserve">C1270 </t>
  </si>
  <si>
    <t xml:space="preserve">BISAGRA BARANDA </t>
  </si>
  <si>
    <t>FV-A-0000-02048661</t>
  </si>
  <si>
    <t>Mes Pago</t>
  </si>
  <si>
    <t>FV-A-0000-02054954</t>
  </si>
  <si>
    <t xml:space="preserve">C5077 </t>
  </si>
  <si>
    <t xml:space="preserve">PORTA NEUMATICO REPUESTO (EUROPEO) </t>
  </si>
  <si>
    <t>FV-A-0000-02054975</t>
  </si>
  <si>
    <t>RIMULA R4X 15W40 CI-4/E7/DH-1 BALDE 20LT</t>
  </si>
  <si>
    <t>FV-A-0000-02056029</t>
  </si>
  <si>
    <t>0076000258-5-0</t>
  </si>
  <si>
    <t xml:space="preserve">SOC.AGRI. Y COM.EL ALMENDRO LTDA. </t>
  </si>
  <si>
    <t>Lubricantes</t>
  </si>
  <si>
    <t>Venta Normal</t>
  </si>
  <si>
    <t>COMISION REPUESTOS</t>
  </si>
  <si>
    <t>Tabla de Cumplimiento Repuestos</t>
  </si>
  <si>
    <t xml:space="preserve">ADBLUE BY ADQUIM BIDON 20 LTS </t>
  </si>
  <si>
    <t>FV-A-0000-02058921</t>
  </si>
  <si>
    <t>VENTA TOTAL PERIODO ACTUAL</t>
  </si>
  <si>
    <t>Ventas</t>
  </si>
  <si>
    <t>% Comisión</t>
  </si>
  <si>
    <t xml:space="preserve">11R22.5 16PR 146/143K RD860 ROYALBLACK </t>
  </si>
  <si>
    <t>FV-A-0000-02065884</t>
  </si>
  <si>
    <t>VENTA NORMAL</t>
  </si>
  <si>
    <t>Desde</t>
  </si>
  <si>
    <t>Hasta</t>
  </si>
  <si>
    <t>FV-A-0000-02066290</t>
  </si>
  <si>
    <t>COMISION NORMAL (%)</t>
  </si>
  <si>
    <t>o mas</t>
  </si>
  <si>
    <t>FV-A-0000-02066434</t>
  </si>
  <si>
    <t>COMISION NORMAL ($)</t>
  </si>
  <si>
    <t xml:space="preserve">MOP04 </t>
  </si>
  <si>
    <t xml:space="preserve">MONTAJE NEUM CAMION/BUS FIERRO - NORMAL </t>
  </si>
  <si>
    <t>FV-A-0000-02068445</t>
  </si>
  <si>
    <t>Servicios</t>
  </si>
  <si>
    <t xml:space="preserve">295/80R22.5 18PR 152/149M AT27 AUSTO </t>
  </si>
  <si>
    <t>FV-A-0000-02071687</t>
  </si>
  <si>
    <t>TOTAL COMISION REPUESTOS</t>
  </si>
  <si>
    <t>FV-A-0000-02071698</t>
  </si>
  <si>
    <t>VENTA POR DOCUMENTAR  A LA FECHA DE CORTE</t>
  </si>
  <si>
    <t xml:space="preserve">ZAA01 </t>
  </si>
  <si>
    <t xml:space="preserve">ALINEACION CAMION/BUS - NORMAL </t>
  </si>
  <si>
    <t>FV-A-0000-02072451</t>
  </si>
  <si>
    <t xml:space="preserve">ZBA04 </t>
  </si>
  <si>
    <t xml:space="preserve">BALANCEO CAMION/BUS FIERRO - NORMAL </t>
  </si>
  <si>
    <t>COMISION NEUMATICOS, LUBRICANTES, BATERIAS Y REMOLQUE</t>
  </si>
  <si>
    <t>Tabla de Cumplimiento Neumaticos, Lubricantes, Baterias y Remolques</t>
  </si>
  <si>
    <t>FV-A-0000-02093433</t>
  </si>
  <si>
    <t xml:space="preserve">235/75R15 8PR 110/107Q SL366 GOODR </t>
  </si>
  <si>
    <t>FV-A-0000-02125494</t>
  </si>
  <si>
    <t>0013381254-7-0</t>
  </si>
  <si>
    <t xml:space="preserve">RIVERA POBLETE LUIS ALFONSO </t>
  </si>
  <si>
    <t xml:space="preserve">ZAA06 </t>
  </si>
  <si>
    <t>ALINEACION FURGON/VAN/CAMION 3/4 - FLOTA</t>
  </si>
  <si>
    <t xml:space="preserve">ZBAL3 </t>
  </si>
  <si>
    <t>BALANCEO LIVIANOS (PLOMO NORMAL) - FLOTA</t>
  </si>
  <si>
    <t xml:space="preserve">ZM003 </t>
  </si>
  <si>
    <t xml:space="preserve">MONTAJE NEUMATICO LIVIANOS - FLOTA </t>
  </si>
  <si>
    <t xml:space="preserve">11R22.5 16PR 148/145M AT27S AUSTO </t>
  </si>
  <si>
    <t>FV-A-0000-02125623</t>
  </si>
  <si>
    <t>TOTAL COMISION NEU / LUB / BAT / REM</t>
  </si>
  <si>
    <t xml:space="preserve">11R22.5 16PR 148/145J CB972W GOODR </t>
  </si>
  <si>
    <t>FV-A-0000-02142355</t>
  </si>
  <si>
    <t>LLANTA 8.25X22.5 10H TUB.LISO DISCO EURO</t>
  </si>
  <si>
    <t>FV-A-0000-02145685</t>
  </si>
  <si>
    <t>0076520416-K-0</t>
  </si>
  <si>
    <t xml:space="preserve">TRANSPORTES LUIS ALFONSO RIVERA POBLETE </t>
  </si>
  <si>
    <t>COMISION SERVICIOS</t>
  </si>
  <si>
    <t>Tabla de Cumplimiento Servicios</t>
  </si>
  <si>
    <t>Comisión</t>
  </si>
  <si>
    <t xml:space="preserve">MOP21 </t>
  </si>
  <si>
    <t>MONTAJ NEUM FURGON/VAN/CAMION 3/4 -CAREN</t>
  </si>
  <si>
    <t>TOTAL VARIABLE</t>
  </si>
  <si>
    <t>TOTAL COMISION SERVICIOS</t>
  </si>
  <si>
    <t>COMISION IMPULSO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</si>
</sst>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013AF-C867-48A8-9377-38498193072F}">
  <sheetPr codeName="Hoja5">
    <tabColor rgb="FFFF0000"/>
  </sheetPr>
  <dimension ref="A1:Z48"/>
  <sheetViews>
    <sheetView tabSelected="1" workbookViewId="0">
      <selection activeCell="W51" sqref="W51"/>
    </sheetView>
  </sheetViews>
  <sheetFormatPr baseColWidth="10" defaultRowHeight="14.4" x14ac:dyDescent="0.3"/>
  <cols>
    <col min="1" max="1" width="13" bestFit="1" customWidth="1"/>
    <col min="2" max="2" width="26.5546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6640625" bestFit="1" customWidth="1"/>
    <col min="8" max="8" width="7.88671875" bestFit="1" customWidth="1"/>
    <col min="9" max="9" width="10.109375" bestFit="1" customWidth="1"/>
    <col min="10" max="10" width="14.77734375" bestFit="1" customWidth="1"/>
    <col min="11" max="11" width="11" bestFit="1" customWidth="1"/>
    <col min="12" max="12" width="28.5546875" bestFit="1" customWidth="1"/>
    <col min="13" max="13" width="6.109375" bestFit="1" customWidth="1"/>
    <col min="14" max="14" width="6.664062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43732</v>
      </c>
      <c r="I2" s="6">
        <v>17</v>
      </c>
      <c r="J2" s="6" t="s">
        <v>26</v>
      </c>
      <c r="K2" s="6" t="s">
        <v>27</v>
      </c>
      <c r="L2" s="6" t="s">
        <v>28</v>
      </c>
      <c r="M2" s="6">
        <v>20</v>
      </c>
      <c r="N2" s="8">
        <v>32860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23</v>
      </c>
      <c r="F3" s="6" t="s">
        <v>24</v>
      </c>
      <c r="G3" s="6" t="s">
        <v>34</v>
      </c>
      <c r="H3" s="7">
        <v>43732</v>
      </c>
      <c r="I3" s="6">
        <v>17</v>
      </c>
      <c r="J3" s="6" t="s">
        <v>26</v>
      </c>
      <c r="K3" s="6" t="s">
        <v>27</v>
      </c>
      <c r="L3" s="6" t="s">
        <v>28</v>
      </c>
      <c r="M3" s="6">
        <v>10</v>
      </c>
      <c r="N3" s="8">
        <v>16430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33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 t="s">
        <v>23</v>
      </c>
      <c r="F4" s="6" t="s">
        <v>24</v>
      </c>
      <c r="G4" s="6" t="s">
        <v>35</v>
      </c>
      <c r="H4" s="7">
        <v>43732</v>
      </c>
      <c r="I4" s="6">
        <v>17</v>
      </c>
      <c r="J4" s="6" t="s">
        <v>26</v>
      </c>
      <c r="K4" s="6" t="s">
        <v>27</v>
      </c>
      <c r="L4" s="6" t="s">
        <v>28</v>
      </c>
      <c r="M4" s="6">
        <v>20</v>
      </c>
      <c r="N4" s="8">
        <v>32860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33</v>
      </c>
      <c r="U4" s="9" t="s">
        <v>36</v>
      </c>
      <c r="V4" s="9" t="str">
        <f>+$B$2</f>
        <v xml:space="preserve">ORELLANA DAZA VASCO RAMON  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23</v>
      </c>
      <c r="F5" s="6" t="s">
        <v>24</v>
      </c>
      <c r="G5" s="6" t="s">
        <v>37</v>
      </c>
      <c r="H5" s="7">
        <v>43732</v>
      </c>
      <c r="I5" s="6">
        <v>17</v>
      </c>
      <c r="J5" s="6" t="s">
        <v>26</v>
      </c>
      <c r="K5" s="6" t="s">
        <v>27</v>
      </c>
      <c r="L5" s="6" t="s">
        <v>28</v>
      </c>
      <c r="M5" s="6">
        <v>8</v>
      </c>
      <c r="N5" s="8">
        <v>13144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33</v>
      </c>
      <c r="U5" s="9" t="s">
        <v>38</v>
      </c>
      <c r="V5" s="9" t="str">
        <f>+$C$2</f>
        <v>B3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39</v>
      </c>
      <c r="F6" s="6" t="s">
        <v>40</v>
      </c>
      <c r="G6" s="6" t="s">
        <v>41</v>
      </c>
      <c r="H6" s="7">
        <v>43742</v>
      </c>
      <c r="I6" s="6">
        <v>17</v>
      </c>
      <c r="J6" s="6" t="s">
        <v>26</v>
      </c>
      <c r="K6" s="6" t="s">
        <v>27</v>
      </c>
      <c r="L6" s="6" t="s">
        <v>28</v>
      </c>
      <c r="M6" s="6">
        <v>1</v>
      </c>
      <c r="N6" s="8">
        <v>37614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33</v>
      </c>
      <c r="U6" s="9" t="s">
        <v>42</v>
      </c>
      <c r="V6" s="11" t="str">
        <f>+$D$2</f>
        <v>08696608-5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43</v>
      </c>
      <c r="F7" s="6" t="s">
        <v>44</v>
      </c>
      <c r="G7" s="6" t="s">
        <v>45</v>
      </c>
      <c r="H7" s="7">
        <v>43749</v>
      </c>
      <c r="I7" s="6">
        <v>17</v>
      </c>
      <c r="J7" s="6" t="s">
        <v>26</v>
      </c>
      <c r="K7" s="6" t="s">
        <v>27</v>
      </c>
      <c r="L7" s="6" t="s">
        <v>28</v>
      </c>
      <c r="M7" s="6">
        <v>18</v>
      </c>
      <c r="N7" s="8">
        <v>89496</v>
      </c>
      <c r="O7" s="6" t="s">
        <v>29</v>
      </c>
      <c r="P7" s="6" t="s">
        <v>30</v>
      </c>
      <c r="Q7" s="6" t="s">
        <v>31</v>
      </c>
      <c r="R7" s="6" t="s">
        <v>32</v>
      </c>
      <c r="S7" s="6" t="s">
        <v>33</v>
      </c>
      <c r="U7" s="9" t="s">
        <v>46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23</v>
      </c>
      <c r="F8" s="6" t="s">
        <v>24</v>
      </c>
      <c r="G8" s="6" t="s">
        <v>47</v>
      </c>
      <c r="H8" s="7">
        <v>43761</v>
      </c>
      <c r="I8" s="6">
        <v>17</v>
      </c>
      <c r="J8" s="6" t="s">
        <v>26</v>
      </c>
      <c r="K8" s="6" t="s">
        <v>27</v>
      </c>
      <c r="L8" s="6" t="s">
        <v>28</v>
      </c>
      <c r="M8" s="6">
        <v>100</v>
      </c>
      <c r="N8" s="8">
        <v>171400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33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48</v>
      </c>
      <c r="F9" s="6" t="s">
        <v>49</v>
      </c>
      <c r="G9" s="6" t="s">
        <v>50</v>
      </c>
      <c r="H9" s="7">
        <v>43761</v>
      </c>
      <c r="I9" s="6">
        <v>17</v>
      </c>
      <c r="J9" s="6" t="s">
        <v>26</v>
      </c>
      <c r="K9" s="6" t="s">
        <v>27</v>
      </c>
      <c r="L9" s="6" t="s">
        <v>28</v>
      </c>
      <c r="M9" s="6">
        <v>1</v>
      </c>
      <c r="N9" s="8">
        <v>46693</v>
      </c>
      <c r="O9" s="6" t="s">
        <v>29</v>
      </c>
      <c r="P9" s="6" t="s">
        <v>30</v>
      </c>
      <c r="Q9" s="6" t="s">
        <v>31</v>
      </c>
      <c r="R9" s="6" t="s">
        <v>32</v>
      </c>
      <c r="S9" s="6" t="s">
        <v>33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4310</v>
      </c>
      <c r="F10" s="6" t="s">
        <v>51</v>
      </c>
      <c r="G10" s="6" t="s">
        <v>52</v>
      </c>
      <c r="H10" s="7">
        <v>43763</v>
      </c>
      <c r="I10" s="6">
        <v>17</v>
      </c>
      <c r="J10" s="6" t="s">
        <v>26</v>
      </c>
      <c r="K10" s="6" t="s">
        <v>53</v>
      </c>
      <c r="L10" s="6" t="s">
        <v>54</v>
      </c>
      <c r="M10" s="6">
        <v>1</v>
      </c>
      <c r="N10" s="8">
        <v>47925</v>
      </c>
      <c r="O10" s="6" t="s">
        <v>55</v>
      </c>
      <c r="P10" s="6" t="s">
        <v>30</v>
      </c>
      <c r="Q10" s="6" t="s">
        <v>31</v>
      </c>
      <c r="R10" s="6" t="s">
        <v>56</v>
      </c>
      <c r="S10" s="6" t="s">
        <v>33</v>
      </c>
      <c r="U10" s="15" t="s">
        <v>57</v>
      </c>
      <c r="V10" s="16"/>
      <c r="W10" s="6"/>
      <c r="X10" s="17" t="s">
        <v>58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73</v>
      </c>
      <c r="F11" s="6" t="s">
        <v>59</v>
      </c>
      <c r="G11" s="6" t="s">
        <v>60</v>
      </c>
      <c r="H11" s="7">
        <v>43768</v>
      </c>
      <c r="I11" s="6">
        <v>17</v>
      </c>
      <c r="J11" s="6" t="s">
        <v>26</v>
      </c>
      <c r="K11" s="6" t="s">
        <v>53</v>
      </c>
      <c r="L11" s="6" t="s">
        <v>54</v>
      </c>
      <c r="M11" s="6">
        <v>2</v>
      </c>
      <c r="N11" s="8">
        <v>20404</v>
      </c>
      <c r="O11" s="6" t="s">
        <v>55</v>
      </c>
      <c r="P11" s="6" t="s">
        <v>30</v>
      </c>
      <c r="Q11" s="6" t="s">
        <v>31</v>
      </c>
      <c r="R11" s="6" t="s">
        <v>56</v>
      </c>
      <c r="S11" s="6" t="s">
        <v>33</v>
      </c>
      <c r="U11" s="20" t="s">
        <v>61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62</v>
      </c>
      <c r="Y11" s="19"/>
      <c r="Z11" s="22" t="s">
        <v>63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45627</v>
      </c>
      <c r="F12" s="6" t="s">
        <v>64</v>
      </c>
      <c r="G12" s="6" t="s">
        <v>65</v>
      </c>
      <c r="H12" s="7">
        <v>43782</v>
      </c>
      <c r="I12" s="6">
        <v>17</v>
      </c>
      <c r="J12" s="6" t="s">
        <v>26</v>
      </c>
      <c r="K12" s="6" t="s">
        <v>53</v>
      </c>
      <c r="L12" s="6" t="s">
        <v>54</v>
      </c>
      <c r="M12" s="6">
        <v>4</v>
      </c>
      <c r="N12" s="8">
        <v>470556</v>
      </c>
      <c r="O12" s="6" t="s">
        <v>33</v>
      </c>
      <c r="P12" s="6" t="s">
        <v>30</v>
      </c>
      <c r="Q12" s="6" t="s">
        <v>31</v>
      </c>
      <c r="R12" s="6" t="s">
        <v>56</v>
      </c>
      <c r="S12" s="6" t="s">
        <v>33</v>
      </c>
      <c r="U12" s="20" t="s">
        <v>66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67</v>
      </c>
      <c r="Y12" s="23" t="s">
        <v>68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23</v>
      </c>
      <c r="F13" s="6" t="s">
        <v>24</v>
      </c>
      <c r="G13" s="6" t="s">
        <v>69</v>
      </c>
      <c r="H13" s="7">
        <v>43782</v>
      </c>
      <c r="I13" s="6">
        <v>17</v>
      </c>
      <c r="J13" s="6" t="s">
        <v>26</v>
      </c>
      <c r="K13" s="6" t="s">
        <v>27</v>
      </c>
      <c r="L13" s="6" t="s">
        <v>28</v>
      </c>
      <c r="M13" s="6">
        <v>170</v>
      </c>
      <c r="N13" s="8">
        <v>291380</v>
      </c>
      <c r="O13" s="6" t="s">
        <v>29</v>
      </c>
      <c r="P13" s="6" t="s">
        <v>30</v>
      </c>
      <c r="Q13" s="6" t="s">
        <v>31</v>
      </c>
      <c r="R13" s="6" t="s">
        <v>32</v>
      </c>
      <c r="S13" s="6" t="s">
        <v>33</v>
      </c>
      <c r="U13" s="20" t="s">
        <v>70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71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23</v>
      </c>
      <c r="F14" s="6" t="s">
        <v>24</v>
      </c>
      <c r="G14" s="6" t="s">
        <v>72</v>
      </c>
      <c r="H14" s="7">
        <v>43782</v>
      </c>
      <c r="I14" s="6">
        <v>17</v>
      </c>
      <c r="J14" s="6" t="s">
        <v>26</v>
      </c>
      <c r="K14" s="6" t="s">
        <v>27</v>
      </c>
      <c r="L14" s="6" t="s">
        <v>28</v>
      </c>
      <c r="M14" s="6">
        <v>30</v>
      </c>
      <c r="N14" s="8">
        <v>51420</v>
      </c>
      <c r="O14" s="6" t="s">
        <v>29</v>
      </c>
      <c r="P14" s="6" t="s">
        <v>30</v>
      </c>
      <c r="Q14" s="6" t="s">
        <v>31</v>
      </c>
      <c r="R14" s="6" t="s">
        <v>32</v>
      </c>
      <c r="S14" s="6" t="s">
        <v>33</v>
      </c>
      <c r="U14" s="20" t="s">
        <v>73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74</v>
      </c>
      <c r="F15" s="6" t="s">
        <v>75</v>
      </c>
      <c r="G15" s="6" t="s">
        <v>76</v>
      </c>
      <c r="H15" s="7">
        <v>43785</v>
      </c>
      <c r="I15" s="6">
        <v>17</v>
      </c>
      <c r="J15" s="6" t="s">
        <v>26</v>
      </c>
      <c r="K15" s="6" t="s">
        <v>53</v>
      </c>
      <c r="L15" s="6" t="s">
        <v>54</v>
      </c>
      <c r="M15" s="6">
        <v>4</v>
      </c>
      <c r="N15" s="8">
        <v>27564</v>
      </c>
      <c r="O15" s="6" t="s">
        <v>77</v>
      </c>
      <c r="P15" s="6" t="s">
        <v>30</v>
      </c>
      <c r="Q15" s="6" t="s">
        <v>31</v>
      </c>
      <c r="R15" s="6" t="s">
        <v>56</v>
      </c>
      <c r="S15" s="6" t="s">
        <v>77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50663</v>
      </c>
      <c r="F16" s="6" t="s">
        <v>78</v>
      </c>
      <c r="G16" s="6" t="s">
        <v>79</v>
      </c>
      <c r="H16" s="7">
        <v>43790</v>
      </c>
      <c r="I16" s="6">
        <v>17</v>
      </c>
      <c r="J16" s="6" t="s">
        <v>26</v>
      </c>
      <c r="K16" s="6" t="s">
        <v>53</v>
      </c>
      <c r="L16" s="6" t="s">
        <v>54</v>
      </c>
      <c r="M16" s="6">
        <v>4</v>
      </c>
      <c r="N16" s="8">
        <v>460472</v>
      </c>
      <c r="O16" s="6" t="s">
        <v>33</v>
      </c>
      <c r="P16" s="6" t="s">
        <v>30</v>
      </c>
      <c r="Q16" s="6" t="s">
        <v>31</v>
      </c>
      <c r="R16" s="6" t="s">
        <v>56</v>
      </c>
      <c r="S16" s="6" t="s">
        <v>33</v>
      </c>
      <c r="U16" s="34" t="s">
        <v>80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45627</v>
      </c>
      <c r="F17" s="6" t="s">
        <v>64</v>
      </c>
      <c r="G17" s="6" t="s">
        <v>81</v>
      </c>
      <c r="H17" s="7">
        <v>43790</v>
      </c>
      <c r="I17" s="6">
        <v>17</v>
      </c>
      <c r="J17" s="6" t="s">
        <v>26</v>
      </c>
      <c r="K17" s="6" t="s">
        <v>53</v>
      </c>
      <c r="L17" s="6" t="s">
        <v>54</v>
      </c>
      <c r="M17" s="6">
        <v>3</v>
      </c>
      <c r="N17" s="8">
        <v>352917</v>
      </c>
      <c r="O17" s="6" t="s">
        <v>33</v>
      </c>
      <c r="P17" s="6" t="s">
        <v>30</v>
      </c>
      <c r="Q17" s="6" t="s">
        <v>31</v>
      </c>
      <c r="R17" s="6" t="s">
        <v>56</v>
      </c>
      <c r="S17" s="6" t="s">
        <v>33</v>
      </c>
      <c r="U17" s="20" t="s">
        <v>82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83</v>
      </c>
      <c r="F18" s="6" t="s">
        <v>84</v>
      </c>
      <c r="G18" s="6" t="s">
        <v>85</v>
      </c>
      <c r="H18" s="7">
        <v>43790</v>
      </c>
      <c r="I18" s="6">
        <v>17</v>
      </c>
      <c r="J18" s="6" t="s">
        <v>26</v>
      </c>
      <c r="K18" s="6" t="s">
        <v>53</v>
      </c>
      <c r="L18" s="6" t="s">
        <v>54</v>
      </c>
      <c r="M18" s="6">
        <v>1</v>
      </c>
      <c r="N18" s="8">
        <v>21849</v>
      </c>
      <c r="O18" s="6" t="s">
        <v>77</v>
      </c>
      <c r="P18" s="6" t="s">
        <v>30</v>
      </c>
      <c r="Q18" s="6" t="s">
        <v>31</v>
      </c>
      <c r="R18" s="6" t="s">
        <v>56</v>
      </c>
      <c r="S18" s="6" t="s">
        <v>77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86</v>
      </c>
      <c r="F19" s="6" t="s">
        <v>87</v>
      </c>
      <c r="G19" s="6" t="s">
        <v>85</v>
      </c>
      <c r="H19" s="7">
        <v>43790</v>
      </c>
      <c r="I19" s="6">
        <v>17</v>
      </c>
      <c r="J19" s="6" t="s">
        <v>26</v>
      </c>
      <c r="K19" s="6" t="s">
        <v>53</v>
      </c>
      <c r="L19" s="6" t="s">
        <v>54</v>
      </c>
      <c r="M19" s="6">
        <v>2</v>
      </c>
      <c r="N19" s="8">
        <v>12606</v>
      </c>
      <c r="O19" s="6" t="s">
        <v>77</v>
      </c>
      <c r="P19" s="6" t="s">
        <v>30</v>
      </c>
      <c r="Q19" s="6" t="s">
        <v>31</v>
      </c>
      <c r="R19" s="6" t="s">
        <v>56</v>
      </c>
      <c r="S19" s="6" t="s">
        <v>77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74</v>
      </c>
      <c r="F20" s="6" t="s">
        <v>75</v>
      </c>
      <c r="G20" s="6" t="s">
        <v>85</v>
      </c>
      <c r="H20" s="7">
        <v>43790</v>
      </c>
      <c r="I20" s="6">
        <v>17</v>
      </c>
      <c r="J20" s="6" t="s">
        <v>26</v>
      </c>
      <c r="K20" s="6" t="s">
        <v>53</v>
      </c>
      <c r="L20" s="6" t="s">
        <v>54</v>
      </c>
      <c r="M20" s="6">
        <v>2</v>
      </c>
      <c r="N20" s="8">
        <v>13782</v>
      </c>
      <c r="O20" s="6" t="s">
        <v>77</v>
      </c>
      <c r="P20" s="6" t="s">
        <v>30</v>
      </c>
      <c r="Q20" s="6" t="s">
        <v>31</v>
      </c>
      <c r="R20" s="6" t="s">
        <v>56</v>
      </c>
      <c r="S20" s="6" t="s">
        <v>77</v>
      </c>
      <c r="U20" s="15" t="s">
        <v>88</v>
      </c>
      <c r="V20" s="16"/>
      <c r="W20" s="6"/>
      <c r="X20" s="17" t="s">
        <v>89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45627</v>
      </c>
      <c r="F21" s="6" t="s">
        <v>64</v>
      </c>
      <c r="G21" s="6" t="s">
        <v>90</v>
      </c>
      <c r="H21" s="7">
        <v>43819</v>
      </c>
      <c r="I21" s="6">
        <v>17</v>
      </c>
      <c r="J21" s="6" t="s">
        <v>26</v>
      </c>
      <c r="K21" s="6" t="s">
        <v>53</v>
      </c>
      <c r="L21" s="6" t="s">
        <v>54</v>
      </c>
      <c r="M21" s="6">
        <v>4</v>
      </c>
      <c r="N21" s="8">
        <v>484000</v>
      </c>
      <c r="O21" s="6" t="s">
        <v>33</v>
      </c>
      <c r="P21" s="6" t="s">
        <v>30</v>
      </c>
      <c r="Q21" s="6" t="s">
        <v>31</v>
      </c>
      <c r="R21" s="6" t="s">
        <v>56</v>
      </c>
      <c r="S21" s="6" t="s">
        <v>33</v>
      </c>
      <c r="U21" s="20" t="s">
        <v>61</v>
      </c>
      <c r="V21" s="21">
        <f>IF(SUMIFS(N2:N20000,S2:S20000,"Neumaticos",P2:P20000,"Actual")&lt;0,0,SUMIFS(N2:N20000,S2:S20000,"Neumaticos",P2:P20000,"Actual"))</f>
        <v>0</v>
      </c>
      <c r="W21" s="5"/>
      <c r="X21" s="42" t="s">
        <v>62</v>
      </c>
      <c r="Y21" s="43"/>
      <c r="Z21" s="22" t="s">
        <v>63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44331</v>
      </c>
      <c r="F22" s="6" t="s">
        <v>91</v>
      </c>
      <c r="G22" s="6" t="s">
        <v>92</v>
      </c>
      <c r="H22" s="7">
        <v>43860</v>
      </c>
      <c r="I22" s="6">
        <v>17</v>
      </c>
      <c r="J22" s="6" t="s">
        <v>26</v>
      </c>
      <c r="K22" s="6" t="s">
        <v>93</v>
      </c>
      <c r="L22" s="6" t="s">
        <v>94</v>
      </c>
      <c r="M22" s="6">
        <v>4</v>
      </c>
      <c r="N22" s="8">
        <v>287164</v>
      </c>
      <c r="O22" s="6" t="s">
        <v>33</v>
      </c>
      <c r="P22" s="6" t="s">
        <v>30</v>
      </c>
      <c r="Q22" s="6" t="s">
        <v>31</v>
      </c>
      <c r="R22" s="6" t="s">
        <v>32</v>
      </c>
      <c r="S22" s="6" t="s">
        <v>33</v>
      </c>
      <c r="U22" s="20" t="s">
        <v>66</v>
      </c>
      <c r="V22" s="21">
        <f>IF(SUMIFS(N2:N20000,S2:S20000,"Neumaticos",R2:R20000,"Venta Normal")&lt;0,0,SUMIFS(N2:N20000,S2:S20000,"Neumaticos",R2:R20000,"Venta Normal"))</f>
        <v>1836274</v>
      </c>
      <c r="W22" s="5"/>
      <c r="X22" s="23" t="s">
        <v>67</v>
      </c>
      <c r="Y22" s="23" t="s">
        <v>68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95</v>
      </c>
      <c r="F23" s="6" t="s">
        <v>96</v>
      </c>
      <c r="G23" s="6" t="s">
        <v>92</v>
      </c>
      <c r="H23" s="7">
        <v>43860</v>
      </c>
      <c r="I23" s="6">
        <v>17</v>
      </c>
      <c r="J23" s="6" t="s">
        <v>26</v>
      </c>
      <c r="K23" s="6" t="s">
        <v>93</v>
      </c>
      <c r="L23" s="6" t="s">
        <v>94</v>
      </c>
      <c r="M23" s="6">
        <v>1</v>
      </c>
      <c r="N23" s="8">
        <v>13193</v>
      </c>
      <c r="O23" s="6" t="s">
        <v>77</v>
      </c>
      <c r="P23" s="6" t="s">
        <v>30</v>
      </c>
      <c r="Q23" s="6" t="s">
        <v>31</v>
      </c>
      <c r="R23" s="6" t="s">
        <v>32</v>
      </c>
      <c r="S23" s="6" t="s">
        <v>77</v>
      </c>
      <c r="U23" s="20" t="s">
        <v>70</v>
      </c>
      <c r="V23" s="44">
        <f>+IF(V21&lt;=Y28,Z28,IF(V21&lt;=Y27,Z27,IF(V21&lt;=Y26,Z26,IF(V21&lt;=Y25,Z25,IF(V21&lt;=Y24,Z24,IF(V21&gt;=X23,Z23))))))</f>
        <v>0.01</v>
      </c>
      <c r="W23" s="5"/>
      <c r="X23" s="25">
        <v>25000000</v>
      </c>
      <c r="Y23" s="26" t="s">
        <v>71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97</v>
      </c>
      <c r="F24" s="6" t="s">
        <v>98</v>
      </c>
      <c r="G24" s="6" t="s">
        <v>92</v>
      </c>
      <c r="H24" s="7">
        <v>43860</v>
      </c>
      <c r="I24" s="6">
        <v>17</v>
      </c>
      <c r="J24" s="6" t="s">
        <v>26</v>
      </c>
      <c r="K24" s="6" t="s">
        <v>93</v>
      </c>
      <c r="L24" s="6" t="s">
        <v>94</v>
      </c>
      <c r="M24" s="6">
        <v>4</v>
      </c>
      <c r="N24" s="8">
        <v>10756</v>
      </c>
      <c r="O24" s="6" t="s">
        <v>77</v>
      </c>
      <c r="P24" s="6" t="s">
        <v>30</v>
      </c>
      <c r="Q24" s="6" t="s">
        <v>31</v>
      </c>
      <c r="R24" s="6" t="s">
        <v>32</v>
      </c>
      <c r="S24" s="6" t="s">
        <v>77</v>
      </c>
      <c r="U24" s="20" t="s">
        <v>73</v>
      </c>
      <c r="V24" s="21">
        <f>+V22*V23</f>
        <v>18362.740000000002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99</v>
      </c>
      <c r="F25" s="6" t="s">
        <v>100</v>
      </c>
      <c r="G25" s="6" t="s">
        <v>92</v>
      </c>
      <c r="H25" s="7">
        <v>43860</v>
      </c>
      <c r="I25" s="6">
        <v>17</v>
      </c>
      <c r="J25" s="6" t="s">
        <v>26</v>
      </c>
      <c r="K25" s="6" t="s">
        <v>93</v>
      </c>
      <c r="L25" s="6" t="s">
        <v>94</v>
      </c>
      <c r="M25" s="6">
        <v>4</v>
      </c>
      <c r="N25" s="8">
        <v>12436</v>
      </c>
      <c r="O25" s="6" t="s">
        <v>77</v>
      </c>
      <c r="P25" s="6" t="s">
        <v>30</v>
      </c>
      <c r="Q25" s="6" t="s">
        <v>31</v>
      </c>
      <c r="R25" s="6" t="s">
        <v>32</v>
      </c>
      <c r="S25" s="6" t="s">
        <v>77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50657</v>
      </c>
      <c r="F26" s="6" t="s">
        <v>101</v>
      </c>
      <c r="G26" s="6" t="s">
        <v>102</v>
      </c>
      <c r="H26" s="7">
        <v>43860</v>
      </c>
      <c r="I26" s="6">
        <v>17</v>
      </c>
      <c r="J26" s="6" t="s">
        <v>26</v>
      </c>
      <c r="K26" s="6" t="s">
        <v>93</v>
      </c>
      <c r="L26" s="6" t="s">
        <v>94</v>
      </c>
      <c r="M26" s="6">
        <v>4</v>
      </c>
      <c r="N26" s="8">
        <v>433580</v>
      </c>
      <c r="O26" s="6" t="s">
        <v>33</v>
      </c>
      <c r="P26" s="6" t="s">
        <v>30</v>
      </c>
      <c r="Q26" s="6" t="s">
        <v>31</v>
      </c>
      <c r="R26" s="6" t="s">
        <v>32</v>
      </c>
      <c r="S26" s="6" t="s">
        <v>33</v>
      </c>
      <c r="U26" s="34" t="s">
        <v>103</v>
      </c>
      <c r="V26" s="35">
        <f>+V24</f>
        <v>18362.740000000002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40038</v>
      </c>
      <c r="F27" s="6" t="s">
        <v>104</v>
      </c>
      <c r="G27" s="6" t="s">
        <v>105</v>
      </c>
      <c r="H27" s="7">
        <v>43885</v>
      </c>
      <c r="I27" s="6">
        <v>17</v>
      </c>
      <c r="J27" s="6" t="s">
        <v>26</v>
      </c>
      <c r="K27" s="6" t="s">
        <v>93</v>
      </c>
      <c r="L27" s="6" t="s">
        <v>94</v>
      </c>
      <c r="M27" s="6">
        <v>4</v>
      </c>
      <c r="N27" s="8">
        <v>587264</v>
      </c>
      <c r="O27" s="6" t="s">
        <v>33</v>
      </c>
      <c r="P27" s="6" t="s">
        <v>30</v>
      </c>
      <c r="Q27" s="6" t="s">
        <v>31</v>
      </c>
      <c r="R27" s="6" t="s">
        <v>32</v>
      </c>
      <c r="S27" s="6" t="s">
        <v>33</v>
      </c>
      <c r="U27" s="20" t="s">
        <v>82</v>
      </c>
      <c r="V27" s="21">
        <f>IF(SUMIFS(N2:N20000,S2:S20000,"Neumaticos",R2:R20000,"Venta Pendiente")&lt;0,0,SUMIFS(N2:N20000,S2:S20000,"Neumaticos",R2:R20000,"Venta Pendiente"))</f>
        <v>2960921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36021</v>
      </c>
      <c r="F28" s="6" t="s">
        <v>106</v>
      </c>
      <c r="G28" s="6" t="s">
        <v>105</v>
      </c>
      <c r="H28" s="7">
        <v>43885</v>
      </c>
      <c r="I28" s="6">
        <v>17</v>
      </c>
      <c r="J28" s="6" t="s">
        <v>26</v>
      </c>
      <c r="K28" s="6" t="s">
        <v>93</v>
      </c>
      <c r="L28" s="6" t="s">
        <v>94</v>
      </c>
      <c r="M28" s="6">
        <v>4</v>
      </c>
      <c r="N28" s="8">
        <v>141176</v>
      </c>
      <c r="O28" s="6" t="s">
        <v>33</v>
      </c>
      <c r="P28" s="6" t="s">
        <v>30</v>
      </c>
      <c r="Q28" s="6" t="s">
        <v>31</v>
      </c>
      <c r="R28" s="6" t="s">
        <v>32</v>
      </c>
      <c r="S28" s="6" t="s">
        <v>33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74</v>
      </c>
      <c r="F29" s="6" t="s">
        <v>75</v>
      </c>
      <c r="G29" s="6" t="s">
        <v>105</v>
      </c>
      <c r="H29" s="7">
        <v>43885</v>
      </c>
      <c r="I29" s="6">
        <v>17</v>
      </c>
      <c r="J29" s="6" t="s">
        <v>26</v>
      </c>
      <c r="K29" s="6" t="s">
        <v>93</v>
      </c>
      <c r="L29" s="6" t="s">
        <v>94</v>
      </c>
      <c r="M29" s="6">
        <v>4</v>
      </c>
      <c r="N29" s="8">
        <v>27564</v>
      </c>
      <c r="O29" s="6" t="s">
        <v>77</v>
      </c>
      <c r="P29" s="6" t="s">
        <v>30</v>
      </c>
      <c r="Q29" s="6" t="s">
        <v>31</v>
      </c>
      <c r="R29" s="6" t="s">
        <v>32</v>
      </c>
      <c r="S29" s="6" t="s">
        <v>77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40038</v>
      </c>
      <c r="F30" s="6" t="s">
        <v>104</v>
      </c>
      <c r="G30" s="6" t="s">
        <v>107</v>
      </c>
      <c r="H30" s="7">
        <v>43889</v>
      </c>
      <c r="I30" s="6">
        <v>17</v>
      </c>
      <c r="J30" s="6" t="s">
        <v>26</v>
      </c>
      <c r="K30" s="6" t="s">
        <v>108</v>
      </c>
      <c r="L30" s="6" t="s">
        <v>109</v>
      </c>
      <c r="M30" s="6">
        <v>4</v>
      </c>
      <c r="N30" s="8">
        <v>587264</v>
      </c>
      <c r="O30" s="6" t="s">
        <v>33</v>
      </c>
      <c r="P30" s="6" t="s">
        <v>30</v>
      </c>
      <c r="Q30" s="6" t="s">
        <v>31</v>
      </c>
      <c r="R30" s="6" t="s">
        <v>32</v>
      </c>
      <c r="S30" s="6" t="s">
        <v>33</v>
      </c>
      <c r="U30" s="15" t="s">
        <v>110</v>
      </c>
      <c r="V30" s="16"/>
      <c r="W30" s="6"/>
      <c r="X30" s="17" t="s">
        <v>111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36021</v>
      </c>
      <c r="F31" s="6" t="s">
        <v>106</v>
      </c>
      <c r="G31" s="6" t="s">
        <v>107</v>
      </c>
      <c r="H31" s="7">
        <v>43889</v>
      </c>
      <c r="I31" s="6">
        <v>17</v>
      </c>
      <c r="J31" s="6" t="s">
        <v>26</v>
      </c>
      <c r="K31" s="6" t="s">
        <v>108</v>
      </c>
      <c r="L31" s="6" t="s">
        <v>109</v>
      </c>
      <c r="M31" s="6">
        <v>4</v>
      </c>
      <c r="N31" s="8">
        <v>141176</v>
      </c>
      <c r="O31" s="6" t="s">
        <v>33</v>
      </c>
      <c r="P31" s="6" t="s">
        <v>30</v>
      </c>
      <c r="Q31" s="6" t="s">
        <v>31</v>
      </c>
      <c r="R31" s="6" t="s">
        <v>32</v>
      </c>
      <c r="S31" s="6" t="s">
        <v>33</v>
      </c>
      <c r="U31" s="20" t="s">
        <v>61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112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113</v>
      </c>
      <c r="F32" s="6" t="s">
        <v>114</v>
      </c>
      <c r="G32" s="6" t="s">
        <v>107</v>
      </c>
      <c r="H32" s="7">
        <v>43889</v>
      </c>
      <c r="I32" s="6">
        <v>17</v>
      </c>
      <c r="J32" s="6" t="s">
        <v>26</v>
      </c>
      <c r="K32" s="6" t="s">
        <v>108</v>
      </c>
      <c r="L32" s="6" t="s">
        <v>109</v>
      </c>
      <c r="M32" s="6">
        <v>4</v>
      </c>
      <c r="N32" s="8">
        <v>19496</v>
      </c>
      <c r="O32" s="6" t="s">
        <v>77</v>
      </c>
      <c r="P32" s="6" t="s">
        <v>30</v>
      </c>
      <c r="Q32" s="6" t="s">
        <v>31</v>
      </c>
      <c r="R32" s="6" t="s">
        <v>32</v>
      </c>
      <c r="S32" s="6" t="s">
        <v>77</v>
      </c>
      <c r="U32" s="20" t="s">
        <v>66</v>
      </c>
      <c r="V32" s="21">
        <f>IF(SUMIFS(N2:N20000,S2:S20000,"Servicios",R2:R20000,"Venta Normal")&lt;0,0,SUMIFS(N2:N20000,S2:S20000,"Servicios",R2:R20000,"Venta Normal"))</f>
        <v>75801</v>
      </c>
      <c r="W32" s="5"/>
      <c r="X32" s="6"/>
      <c r="Y32" s="6"/>
      <c r="Z32" s="47"/>
    </row>
    <row r="33" spans="21:26" x14ac:dyDescent="0.3">
      <c r="U33" s="20" t="s">
        <v>70</v>
      </c>
      <c r="V33" s="24">
        <f>+$Y$31</f>
        <v>2.5000000000000001E-2</v>
      </c>
      <c r="W33" s="36"/>
      <c r="X33" s="48" t="s">
        <v>115</v>
      </c>
      <c r="Y33" s="49">
        <f>+$V$16+$V$26+$V$36+$V$45</f>
        <v>20257.765000000003</v>
      </c>
      <c r="Z33" s="47"/>
    </row>
    <row r="34" spans="21:26" x14ac:dyDescent="0.3">
      <c r="U34" s="20" t="s">
        <v>73</v>
      </c>
      <c r="V34" s="21">
        <f>+V32*V33</f>
        <v>1895.0250000000001</v>
      </c>
      <c r="W34" s="36"/>
      <c r="X34" s="50"/>
      <c r="Y34" s="51"/>
      <c r="Z34" s="47"/>
    </row>
    <row r="35" spans="21:26" x14ac:dyDescent="0.3">
      <c r="U35" s="20"/>
      <c r="V35" s="31"/>
      <c r="W35" s="36"/>
      <c r="X35" s="50"/>
      <c r="Y35" s="51"/>
      <c r="Z35" s="47"/>
    </row>
    <row r="36" spans="21:26" x14ac:dyDescent="0.3">
      <c r="U36" s="34" t="s">
        <v>116</v>
      </c>
      <c r="V36" s="35">
        <f>+V34</f>
        <v>1895.0250000000001</v>
      </c>
      <c r="W36" s="36"/>
      <c r="X36" s="50"/>
      <c r="Y36" s="51"/>
      <c r="Z36" s="47"/>
    </row>
    <row r="37" spans="21:26" ht="20.399999999999999" x14ac:dyDescent="0.3">
      <c r="U37" s="20" t="s">
        <v>82</v>
      </c>
      <c r="V37" s="21">
        <f>IF(SUMIFS(N2:N20000,S2:S20000,"Servicios",R2:R20000,"Venta Pendiente")&lt;0,0,SUMIFS(N2:N20000,S2:S20000,"Servicios",R2:R20000,"Venta Pendiente"))</f>
        <v>83445</v>
      </c>
      <c r="W37" s="36"/>
      <c r="X37" s="6"/>
      <c r="Y37" s="6"/>
      <c r="Z37" s="47"/>
    </row>
    <row r="38" spans="21:26" x14ac:dyDescent="0.3">
      <c r="U38" s="6"/>
      <c r="V38" s="6"/>
      <c r="W38" s="6"/>
      <c r="X38" s="6"/>
      <c r="Y38" s="6"/>
      <c r="Z38" s="6"/>
    </row>
    <row r="39" spans="21:26" x14ac:dyDescent="0.3">
      <c r="U39" s="15" t="s">
        <v>117</v>
      </c>
      <c r="V39" s="16"/>
      <c r="W39" s="6"/>
      <c r="X39" s="17" t="s">
        <v>58</v>
      </c>
      <c r="Y39" s="18"/>
      <c r="Z39" s="19"/>
    </row>
    <row r="40" spans="21:26" x14ac:dyDescent="0.3">
      <c r="U40" s="20" t="s">
        <v>61</v>
      </c>
      <c r="V40" s="21">
        <f>IF(SUMIFS(N2:N20000,S2:S20000,"Impulso ",P2:P20000,"Actual")&lt;0,0,SUMIFS(N2:N20000,S2:S20000,"Impulso ",P2:P20000,"Actual"))</f>
        <v>0</v>
      </c>
      <c r="W40" s="6"/>
      <c r="X40" s="17" t="s">
        <v>62</v>
      </c>
      <c r="Y40" s="19"/>
      <c r="Z40" s="22" t="s">
        <v>63</v>
      </c>
    </row>
    <row r="41" spans="21:26" x14ac:dyDescent="0.3">
      <c r="U41" s="20" t="s">
        <v>66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67</v>
      </c>
      <c r="Y41" s="23" t="s">
        <v>68</v>
      </c>
      <c r="Z41" s="22"/>
    </row>
    <row r="42" spans="21:26" x14ac:dyDescent="0.3">
      <c r="U42" s="20" t="s">
        <v>70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71</v>
      </c>
      <c r="Z42" s="33">
        <v>8.0000000000000002E-3</v>
      </c>
    </row>
    <row r="43" spans="21:26" x14ac:dyDescent="0.3">
      <c r="U43" s="20" t="s">
        <v>73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21:26" x14ac:dyDescent="0.3"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21:26" x14ac:dyDescent="0.3">
      <c r="U45" s="34" t="s">
        <v>80</v>
      </c>
      <c r="V45" s="35">
        <f>+V43</f>
        <v>0</v>
      </c>
      <c r="W45" s="6"/>
      <c r="X45" s="6"/>
      <c r="Y45" s="6"/>
      <c r="Z45" s="6"/>
    </row>
    <row r="46" spans="21:26" ht="20.399999999999999" x14ac:dyDescent="0.3">
      <c r="U46" s="20" t="s">
        <v>82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21:26" x14ac:dyDescent="0.3">
      <c r="U47" s="6"/>
      <c r="V47" s="6"/>
      <c r="W47" s="6"/>
      <c r="X47" s="6"/>
      <c r="Y47" s="6"/>
      <c r="Z47" s="6"/>
    </row>
    <row r="48" spans="21:26" x14ac:dyDescent="0.3">
      <c r="U48" s="6"/>
      <c r="V48" s="6"/>
      <c r="W48" s="6"/>
      <c r="X48" s="6"/>
      <c r="Y48" s="6"/>
      <c r="Z48" s="6"/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2020_10_08696608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2020-10-30T01:13:29Z</dcterms:created>
  <dcterms:modified xsi:type="dcterms:W3CDTF">2020-10-30T01:13:33Z</dcterms:modified>
</cp:coreProperties>
</file>