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E9747CC7-77B4-4E08-B9FE-22499EB2BF8C}" xr6:coauthVersionLast="45" xr6:coauthVersionMax="45" xr10:uidLastSave="{00000000-0000-0000-0000-000000000000}"/>
  <bookViews>
    <workbookView xWindow="-108" yWindow="-108" windowWidth="23256" windowHeight="12576" xr2:uid="{CC41AA90-EFA6-48A4-B754-62B11944503C}"/>
  </bookViews>
  <sheets>
    <sheet name="2020_10_0874983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3" i="1" s="1"/>
  <c r="W25" i="1" s="1"/>
  <c r="W20" i="1"/>
  <c r="W22" i="1" s="1"/>
  <c r="W12" i="1"/>
  <c r="W11" i="1"/>
  <c r="W13" i="1" s="1"/>
  <c r="W6" i="1"/>
  <c r="W5" i="1"/>
  <c r="W4" i="1"/>
  <c r="W14" i="1" l="1"/>
  <c r="W16" i="1" s="1"/>
  <c r="W47" i="1" s="1"/>
  <c r="W42" i="1"/>
  <c r="W44" i="1" s="1"/>
</calcChain>
</file>

<file path=xl/sharedStrings.xml><?xml version="1.0" encoding="utf-8"?>
<sst xmlns="http://schemas.openxmlformats.org/spreadsheetml/2006/main" count="492" uniqueCount="154">
  <si>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</si>
  <si>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</si>
  <si>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</si>
  <si>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</si>
  <si>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</si>
  <si>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</si>
  <si>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</si>
  <si>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</si>
  <si>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</si>
  <si>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</si>
  <si>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</si>
  <si>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</si>
  <si>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</si>
  <si>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</si>
  <si>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</si>
  <si>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</si>
  <si>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</si>
  <si>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</si>
  <si>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</si>
  <si>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</si>
  <si>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2020_10_08749839</t>
  </si>
  <si>
    <t xml:space="preserve">AGUILA BARRIA LUIS WILFREDO                  </t>
  </si>
  <si>
    <t>M7</t>
  </si>
  <si>
    <t>08749839-5</t>
  </si>
  <si>
    <t xml:space="preserve">NE150 </t>
  </si>
  <si>
    <t xml:space="preserve">BATERIA 150 AMP 840 CCA NEXBAT </t>
  </si>
  <si>
    <t>BV-A-0000-00299480</t>
  </si>
  <si>
    <t xml:space="preserve">PUERTO MONTT REPUESTOS </t>
  </si>
  <si>
    <t>0010874489-8-0</t>
  </si>
  <si>
    <t xml:space="preserve">MANSILLA CAHVES ENRIQUE </t>
  </si>
  <si>
    <t>Repuestos</t>
  </si>
  <si>
    <t>Actual</t>
  </si>
  <si>
    <t>Boleta</t>
  </si>
  <si>
    <t>S</t>
  </si>
  <si>
    <t>Neumaticos</t>
  </si>
  <si>
    <t xml:space="preserve">VALVULA PALANCA F/MANO COJALI </t>
  </si>
  <si>
    <t>BV-A-0000-00299547</t>
  </si>
  <si>
    <t>0009292457-2-0</t>
  </si>
  <si>
    <t xml:space="preserve">AGUILAR ALVAREZ JAIME PATRICIO </t>
  </si>
  <si>
    <t xml:space="preserve">C5258 </t>
  </si>
  <si>
    <t xml:space="preserve">CHICHARRA DE FRENO UNIVERSAL 28E 3P </t>
  </si>
  <si>
    <t>CV-A-0000-00225689</t>
  </si>
  <si>
    <t>0016101396-K-0</t>
  </si>
  <si>
    <t xml:space="preserve">ALMONACID OYARZUN ALEJANDRO HERNAN </t>
  </si>
  <si>
    <t>Nota Crédito</t>
  </si>
  <si>
    <t>N</t>
  </si>
  <si>
    <t>Nombre</t>
  </si>
  <si>
    <t>Cod Vendedor</t>
  </si>
  <si>
    <t xml:space="preserve">SENSOR TACOGRAFO </t>
  </si>
  <si>
    <t>CV-A-0000-00226460</t>
  </si>
  <si>
    <t>0076496700-3-0</t>
  </si>
  <si>
    <t xml:space="preserve">AQUILINO SILVA LOBOS Y CIA.LTDA. </t>
  </si>
  <si>
    <t>Rut</t>
  </si>
  <si>
    <t xml:space="preserve">V3913 </t>
  </si>
  <si>
    <t xml:space="preserve">AMORTIGUADOR CABINA TRAS.DER/IZQ OJO/OJ </t>
  </si>
  <si>
    <t>FV-A-0000-02291570</t>
  </si>
  <si>
    <t>0006589663-K-0</t>
  </si>
  <si>
    <t xml:space="preserve">TORRES HERMOSILLA ARTURO HERNAN </t>
  </si>
  <si>
    <t>Factura</t>
  </si>
  <si>
    <t>Mes Pago</t>
  </si>
  <si>
    <t xml:space="preserve">FLEXIBLE COMPRESOR </t>
  </si>
  <si>
    <t>FV-A-0000-02291747</t>
  </si>
  <si>
    <t>0010182022-K-0</t>
  </si>
  <si>
    <t xml:space="preserve">JARA MARTINEZ ROBERTO MANUEL </t>
  </si>
  <si>
    <t xml:space="preserve">PULMON SUSPENSION </t>
  </si>
  <si>
    <t>FV-A-0000-02291822</t>
  </si>
  <si>
    <t>0076420143-4-0</t>
  </si>
  <si>
    <t xml:space="preserve">BUSES DEL VALLE EIRL </t>
  </si>
  <si>
    <t xml:space="preserve">TAMBOR TRAS.S/MAZA F/AIRE 10 HOYOS </t>
  </si>
  <si>
    <t>FV-A-0000-02291878</t>
  </si>
  <si>
    <t>0076529064-3-0</t>
  </si>
  <si>
    <t xml:space="preserve">EMP.DE TRANSP.MARCALBUS SPA </t>
  </si>
  <si>
    <t>COMISION REPUESTOS</t>
  </si>
  <si>
    <t>Tabla de Cumplimiento Repuestos</t>
  </si>
  <si>
    <t xml:space="preserve">SEGURO PATIN FRENO </t>
  </si>
  <si>
    <t>VTA TOTAL PERIODO ANTERIOR</t>
  </si>
  <si>
    <t>Ventas</t>
  </si>
  <si>
    <t>% Comisión</t>
  </si>
  <si>
    <t xml:space="preserve">PASADOR PATIN FRENO 30X95 </t>
  </si>
  <si>
    <t>VTA NORMAL PERIODO ANTERIOR</t>
  </si>
  <si>
    <t>Desde</t>
  </si>
  <si>
    <t>Hasta</t>
  </si>
  <si>
    <t xml:space="preserve">RESORTE FRENO AIRE DEL/TRAS. </t>
  </si>
  <si>
    <t>COMISION NORMAL (%)</t>
  </si>
  <si>
    <t>o mas</t>
  </si>
  <si>
    <t xml:space="preserve">FILTRO SEPARADOR DONALDSON </t>
  </si>
  <si>
    <t>FV-A-0000-02291932</t>
  </si>
  <si>
    <t>0006465843-3-0</t>
  </si>
  <si>
    <t xml:space="preserve">SCHOBITZ SCHWERTER RUDY EDUARDO </t>
  </si>
  <si>
    <t>COMISION NORMAL ($)</t>
  </si>
  <si>
    <t xml:space="preserve">S3550 </t>
  </si>
  <si>
    <t xml:space="preserve">FILTRO SEC. AIRE TECFIL </t>
  </si>
  <si>
    <t xml:space="preserve">ORING TUBO ADMISION TURBO </t>
  </si>
  <si>
    <t>FV-A-0000-02292048</t>
  </si>
  <si>
    <t>0076865491-3-0</t>
  </si>
  <si>
    <t xml:space="preserve">TRANSP.D NUEMANN SPA </t>
  </si>
  <si>
    <t>TOTAL COMISION REPUESTOS</t>
  </si>
  <si>
    <t xml:space="preserve">S0584 </t>
  </si>
  <si>
    <t xml:space="preserve">FILTRO LUBRICANTE C/CAMBIOS/DIFERENCIAL </t>
  </si>
  <si>
    <t>FV-A-0000-02292074</t>
  </si>
  <si>
    <t>0076014624-2-0</t>
  </si>
  <si>
    <t xml:space="preserve">TRANSP. Y ARIDOS ROMERO E HIJAS S.A. </t>
  </si>
  <si>
    <t xml:space="preserve">PLUMILLA 28" 700 M/M </t>
  </si>
  <si>
    <t>FV-A-0000-02292084</t>
  </si>
  <si>
    <t>0076714282-K-0</t>
  </si>
  <si>
    <t xml:space="preserve">TRANSPORTES RUBEN DEL CARMEN NORIEGA GAL </t>
  </si>
  <si>
    <t xml:space="preserve">TAPA ESTANQUE C/LLAVE </t>
  </si>
  <si>
    <t>COMISION NEUMATICOS, LUBRICANTES, BATERIAS Y REMOLQUE</t>
  </si>
  <si>
    <t>Tabla de Cumplimiento Neumaticos, Lubricantes, Baterias y Remolques</t>
  </si>
  <si>
    <t xml:space="preserve">PERNO RUEDA DEL.COMP.22X80LL32 </t>
  </si>
  <si>
    <t>FV-A-0000-02292087</t>
  </si>
  <si>
    <t>VENTA TOTAL PERIODO ACTUAL</t>
  </si>
  <si>
    <t xml:space="preserve">S3585 </t>
  </si>
  <si>
    <t xml:space="preserve">FAROL NEBLINERO IZQUIERDO INTERIOR ESC" </t>
  </si>
  <si>
    <t>FV-A-0000-02292133</t>
  </si>
  <si>
    <t>0077058908-8-0</t>
  </si>
  <si>
    <t xml:space="preserve">PARALELO 42 SPA </t>
  </si>
  <si>
    <t>VENTA NORMAL</t>
  </si>
  <si>
    <t xml:space="preserve">S0494 </t>
  </si>
  <si>
    <t xml:space="preserve">FILTRO LUBRICANTE TECFIL </t>
  </si>
  <si>
    <t xml:space="preserve">S3375 </t>
  </si>
  <si>
    <t xml:space="preserve">FILTRO COMBUSTIBLE TECFIL </t>
  </si>
  <si>
    <t xml:space="preserve">S8054 </t>
  </si>
  <si>
    <t xml:space="preserve">FAROL DELANTERO IZQ. C/INTERM. </t>
  </si>
  <si>
    <t>FV-A-0000-02292149</t>
  </si>
  <si>
    <t xml:space="preserve">TARJETA TACOGRAFO 1 DIA 125 KM </t>
  </si>
  <si>
    <t>FV-A-0000-02292200</t>
  </si>
  <si>
    <t>0076069267-0-0</t>
  </si>
  <si>
    <t xml:space="preserve">SOC.TRANSPORTES CAROLINA LIMITADA </t>
  </si>
  <si>
    <t xml:space="preserve">TOTAL COMISION </t>
  </si>
  <si>
    <t xml:space="preserve">C2262 </t>
  </si>
  <si>
    <t xml:space="preserve">FOCO LED 2" AMARILLO MULTIVOLTAJE </t>
  </si>
  <si>
    <t xml:space="preserve">C2273 </t>
  </si>
  <si>
    <t xml:space="preserve">FOCO LED LATERAL ROJO 2 1/2" MV </t>
  </si>
  <si>
    <t xml:space="preserve">C1327 </t>
  </si>
  <si>
    <t xml:space="preserve">GOMA MANO ACOPLE </t>
  </si>
  <si>
    <t>BONO GRUPAL</t>
  </si>
  <si>
    <t>Tabla de Cumplimiento Bono Grupal</t>
  </si>
  <si>
    <t xml:space="preserve">C2232 </t>
  </si>
  <si>
    <t xml:space="preserve">HUINCHA REFLECTANTE ROJO/BLANCO X ROLLO </t>
  </si>
  <si>
    <t>FV-A-0000-02292323</t>
  </si>
  <si>
    <t>0076113962-2-0</t>
  </si>
  <si>
    <t xml:space="preserve">SOCIEDAD DE TRANSPORTES JM LIMITADA </t>
  </si>
  <si>
    <t>CUMPLIMIENTO GRUPAL SUCURSAL</t>
  </si>
  <si>
    <t>$ Bono</t>
  </si>
  <si>
    <t xml:space="preserve">V0574 </t>
  </si>
  <si>
    <t>FV-A-0000-02292369</t>
  </si>
  <si>
    <t>0015286354-3-0</t>
  </si>
  <si>
    <t xml:space="preserve">ALMONACID ALVAREZ EDISON RODRIGO </t>
  </si>
  <si>
    <t>BONO</t>
  </si>
  <si>
    <t>TOTAL BONO META</t>
  </si>
  <si>
    <t>COMISION IMPULSO</t>
  </si>
  <si>
    <t>Tabla de Cumplimiento Impulso</t>
  </si>
  <si>
    <t>TOTAL REMUNERACION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</si>
</sst>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2%20Macro%20Detalle%20Facturas%20Octu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749839"/>
      <sheetName val="2020_10_10345931"/>
      <sheetName val="2020_10_10378849"/>
      <sheetName val="2020_10_10655122"/>
      <sheetName val="2020_10_10833279"/>
      <sheetName val="2020_10_11257472"/>
      <sheetName val="2020_10_12273040"/>
      <sheetName val="2020_10_12273700"/>
      <sheetName val="2020_10_12343829"/>
      <sheetName val="2020_10_12971548"/>
      <sheetName val="2020_10_13192149"/>
      <sheetName val="2020_10_13194052"/>
      <sheetName val="2020_10_13519330"/>
      <sheetName val="2020_10_13778258"/>
      <sheetName val="2020_10_13839533"/>
      <sheetName val="2020_10_13929113"/>
      <sheetName val="2020_10_14207727"/>
      <sheetName val="2020_10_15219544"/>
      <sheetName val="2020_10_15296238"/>
      <sheetName val="2020_10_15324700"/>
      <sheetName val="2020_10_16578987"/>
      <sheetName val="2020_10_16789195"/>
      <sheetName val="2020_10_17223088"/>
      <sheetName val="2020_10_17526750"/>
      <sheetName val="2020_10_17567454"/>
      <sheetName val="2020_10_18437387"/>
      <sheetName val="2020_10_18793457"/>
      <sheetName val="2020_10_18794492"/>
      <sheetName val="2020_10_18832785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44406-4525-444E-9823-9CBEA316464A}">
  <sheetPr codeName="Hoja1">
    <tabColor rgb="FFFF0000"/>
  </sheetPr>
  <dimension ref="A1:AA49"/>
  <sheetViews>
    <sheetView tabSelected="1" zoomScale="90" zoomScaleNormal="90" workbookViewId="0">
      <selection activeCell="I8" sqref="I8"/>
    </sheetView>
  </sheetViews>
  <sheetFormatPr baseColWidth="10" defaultRowHeight="14.4" x14ac:dyDescent="0.3"/>
  <cols>
    <col min="1" max="1" width="16.88671875" bestFit="1" customWidth="1"/>
    <col min="2" max="2" width="35.55468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38.777343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3.5546875" bestFit="1" customWidth="1"/>
    <col min="11" max="11" width="14.109375" bestFit="1" customWidth="1"/>
    <col min="12" max="12" width="40.44140625" bestFit="1" customWidth="1"/>
    <col min="13" max="13" width="7.88671875" bestFit="1" customWidth="1"/>
    <col min="14" max="14" width="8.5546875" bestFit="1" customWidth="1"/>
    <col min="15" max="15" width="9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30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8">
        <v>44104</v>
      </c>
      <c r="I2" s="7">
        <v>13</v>
      </c>
      <c r="J2" s="7" t="s">
        <v>27</v>
      </c>
      <c r="K2" s="7" t="s">
        <v>28</v>
      </c>
      <c r="L2" s="7" t="s">
        <v>29</v>
      </c>
      <c r="M2" s="7">
        <v>1</v>
      </c>
      <c r="N2" s="9">
        <v>84025</v>
      </c>
      <c r="O2" s="7" t="s">
        <v>30</v>
      </c>
      <c r="P2" s="7" t="s">
        <v>31</v>
      </c>
      <c r="Q2" s="7" t="s">
        <v>32</v>
      </c>
      <c r="R2" s="7" t="s">
        <v>33</v>
      </c>
      <c r="S2" s="7" t="s">
        <v>34</v>
      </c>
      <c r="T2" s="10">
        <v>0.90939999999999999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80125</v>
      </c>
      <c r="F3" s="7" t="s">
        <v>35</v>
      </c>
      <c r="G3" s="7" t="s">
        <v>36</v>
      </c>
      <c r="H3" s="8">
        <v>44104</v>
      </c>
      <c r="I3" s="7">
        <v>13</v>
      </c>
      <c r="J3" s="7" t="s">
        <v>27</v>
      </c>
      <c r="K3" s="7" t="s">
        <v>37</v>
      </c>
      <c r="L3" s="7" t="s">
        <v>38</v>
      </c>
      <c r="M3" s="7">
        <v>1</v>
      </c>
      <c r="N3" s="9">
        <v>50840</v>
      </c>
      <c r="O3" s="7" t="s">
        <v>30</v>
      </c>
      <c r="P3" s="7" t="s">
        <v>31</v>
      </c>
      <c r="Q3" s="7" t="s">
        <v>32</v>
      </c>
      <c r="R3" s="7" t="s">
        <v>33</v>
      </c>
      <c r="S3" s="7" t="s">
        <v>30</v>
      </c>
      <c r="T3" s="10">
        <v>0.90939999999999999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 t="s">
        <v>39</v>
      </c>
      <c r="F4" s="7" t="s">
        <v>40</v>
      </c>
      <c r="G4" s="7" t="s">
        <v>41</v>
      </c>
      <c r="H4" s="8">
        <v>44079</v>
      </c>
      <c r="I4" s="7">
        <v>13</v>
      </c>
      <c r="J4" s="7" t="s">
        <v>27</v>
      </c>
      <c r="K4" s="7" t="s">
        <v>42</v>
      </c>
      <c r="L4" s="7" t="s">
        <v>43</v>
      </c>
      <c r="M4" s="7">
        <v>-1</v>
      </c>
      <c r="N4" s="9">
        <v>-11176</v>
      </c>
      <c r="O4" s="7" t="s">
        <v>30</v>
      </c>
      <c r="P4" s="7" t="s">
        <v>31</v>
      </c>
      <c r="Q4" s="7" t="s">
        <v>44</v>
      </c>
      <c r="R4" s="7" t="s">
        <v>45</v>
      </c>
      <c r="S4" s="7" t="s">
        <v>34</v>
      </c>
      <c r="T4" s="10">
        <v>0.90939999999999999</v>
      </c>
      <c r="V4" s="11" t="s">
        <v>46</v>
      </c>
      <c r="W4" s="11" t="str">
        <f>+$B$2</f>
        <v xml:space="preserve">AGUILA BARRIA LUIS WILFREDO 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 t="s">
        <v>39</v>
      </c>
      <c r="F5" s="7" t="s">
        <v>40</v>
      </c>
      <c r="G5" s="7" t="s">
        <v>41</v>
      </c>
      <c r="H5" s="8">
        <v>44079</v>
      </c>
      <c r="I5" s="7">
        <v>13</v>
      </c>
      <c r="J5" s="7" t="s">
        <v>27</v>
      </c>
      <c r="K5" s="7" t="s">
        <v>42</v>
      </c>
      <c r="L5" s="7" t="s">
        <v>43</v>
      </c>
      <c r="M5" s="7">
        <v>-1</v>
      </c>
      <c r="N5" s="9">
        <v>-11177</v>
      </c>
      <c r="O5" s="7" t="s">
        <v>30</v>
      </c>
      <c r="P5" s="7" t="s">
        <v>31</v>
      </c>
      <c r="Q5" s="7" t="s">
        <v>44</v>
      </c>
      <c r="R5" s="7" t="s">
        <v>45</v>
      </c>
      <c r="S5" s="7" t="s">
        <v>34</v>
      </c>
      <c r="T5" s="10">
        <v>0.90939999999999999</v>
      </c>
      <c r="V5" s="11" t="s">
        <v>47</v>
      </c>
      <c r="W5" s="11" t="str">
        <f>+$C$2</f>
        <v>M7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60420</v>
      </c>
      <c r="F6" s="7" t="s">
        <v>48</v>
      </c>
      <c r="G6" s="7" t="s">
        <v>49</v>
      </c>
      <c r="H6" s="8">
        <v>44095</v>
      </c>
      <c r="I6" s="7">
        <v>13</v>
      </c>
      <c r="J6" s="7" t="s">
        <v>27</v>
      </c>
      <c r="K6" s="7" t="s">
        <v>50</v>
      </c>
      <c r="L6" s="7" t="s">
        <v>51</v>
      </c>
      <c r="M6" s="7">
        <v>-1</v>
      </c>
      <c r="N6" s="9">
        <v>-96529</v>
      </c>
      <c r="O6" s="7" t="s">
        <v>30</v>
      </c>
      <c r="P6" s="7" t="s">
        <v>31</v>
      </c>
      <c r="Q6" s="7" t="s">
        <v>44</v>
      </c>
      <c r="R6" s="7" t="s">
        <v>33</v>
      </c>
      <c r="S6" s="7" t="s">
        <v>30</v>
      </c>
      <c r="T6" s="10">
        <v>0.90939999999999999</v>
      </c>
      <c r="V6" s="11" t="s">
        <v>52</v>
      </c>
      <c r="W6" s="13" t="str">
        <f>+$D$2</f>
        <v>08749839-5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 t="s">
        <v>53</v>
      </c>
      <c r="F7" s="7" t="s">
        <v>54</v>
      </c>
      <c r="G7" s="7" t="s">
        <v>55</v>
      </c>
      <c r="H7" s="8">
        <v>44104</v>
      </c>
      <c r="I7" s="7">
        <v>13</v>
      </c>
      <c r="J7" s="7" t="s">
        <v>27</v>
      </c>
      <c r="K7" s="7" t="s">
        <v>56</v>
      </c>
      <c r="L7" s="7" t="s">
        <v>57</v>
      </c>
      <c r="M7" s="7">
        <v>1</v>
      </c>
      <c r="N7" s="9">
        <v>75622</v>
      </c>
      <c r="O7" s="7" t="s">
        <v>30</v>
      </c>
      <c r="P7" s="7" t="s">
        <v>31</v>
      </c>
      <c r="Q7" s="7" t="s">
        <v>58</v>
      </c>
      <c r="R7" s="7" t="s">
        <v>33</v>
      </c>
      <c r="S7" s="7" t="s">
        <v>30</v>
      </c>
      <c r="T7" s="10">
        <v>0.90939999999999999</v>
      </c>
      <c r="V7" s="11" t="s">
        <v>59</v>
      </c>
      <c r="W7" s="14">
        <v>44105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25113</v>
      </c>
      <c r="F8" s="7" t="s">
        <v>60</v>
      </c>
      <c r="G8" s="7" t="s">
        <v>61</v>
      </c>
      <c r="H8" s="8">
        <v>44104</v>
      </c>
      <c r="I8" s="7">
        <v>13</v>
      </c>
      <c r="J8" s="7" t="s">
        <v>27</v>
      </c>
      <c r="K8" s="7" t="s">
        <v>62</v>
      </c>
      <c r="L8" s="7" t="s">
        <v>63</v>
      </c>
      <c r="M8" s="7">
        <v>1</v>
      </c>
      <c r="N8" s="9">
        <v>19941</v>
      </c>
      <c r="O8" s="7" t="s">
        <v>30</v>
      </c>
      <c r="P8" s="7" t="s">
        <v>31</v>
      </c>
      <c r="Q8" s="7" t="s">
        <v>58</v>
      </c>
      <c r="R8" s="7" t="s">
        <v>33</v>
      </c>
      <c r="S8" s="7" t="s">
        <v>30</v>
      </c>
      <c r="T8" s="10">
        <v>0.90939999999999999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13557</v>
      </c>
      <c r="F9" s="7" t="s">
        <v>64</v>
      </c>
      <c r="G9" s="7" t="s">
        <v>65</v>
      </c>
      <c r="H9" s="8">
        <v>44104</v>
      </c>
      <c r="I9" s="7">
        <v>13</v>
      </c>
      <c r="J9" s="7" t="s">
        <v>27</v>
      </c>
      <c r="K9" s="7" t="s">
        <v>66</v>
      </c>
      <c r="L9" s="7" t="s">
        <v>67</v>
      </c>
      <c r="M9" s="7">
        <v>1</v>
      </c>
      <c r="N9" s="9">
        <v>21840</v>
      </c>
      <c r="O9" s="7" t="s">
        <v>30</v>
      </c>
      <c r="P9" s="7" t="s">
        <v>31</v>
      </c>
      <c r="Q9" s="7" t="s">
        <v>58</v>
      </c>
      <c r="R9" s="7" t="s">
        <v>33</v>
      </c>
      <c r="S9" s="7" t="s">
        <v>30</v>
      </c>
      <c r="T9" s="10">
        <v>0.90939999999999999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84133</v>
      </c>
      <c r="F10" s="7" t="s">
        <v>68</v>
      </c>
      <c r="G10" s="7" t="s">
        <v>69</v>
      </c>
      <c r="H10" s="8">
        <v>44104</v>
      </c>
      <c r="I10" s="7">
        <v>13</v>
      </c>
      <c r="J10" s="7" t="s">
        <v>27</v>
      </c>
      <c r="K10" s="7" t="s">
        <v>70</v>
      </c>
      <c r="L10" s="7" t="s">
        <v>71</v>
      </c>
      <c r="M10" s="7">
        <v>1</v>
      </c>
      <c r="N10" s="9">
        <v>72908</v>
      </c>
      <c r="O10" s="7" t="s">
        <v>30</v>
      </c>
      <c r="P10" s="7" t="s">
        <v>31</v>
      </c>
      <c r="Q10" s="7" t="s">
        <v>58</v>
      </c>
      <c r="R10" s="7" t="s">
        <v>33</v>
      </c>
      <c r="S10" s="7" t="s">
        <v>30</v>
      </c>
      <c r="T10" s="10">
        <v>0.90939999999999999</v>
      </c>
      <c r="V10" s="17" t="s">
        <v>72</v>
      </c>
      <c r="W10" s="18"/>
      <c r="X10" s="7"/>
      <c r="Y10" s="19" t="s">
        <v>73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75017</v>
      </c>
      <c r="F11" s="7" t="s">
        <v>74</v>
      </c>
      <c r="G11" s="7" t="s">
        <v>69</v>
      </c>
      <c r="H11" s="8">
        <v>44104</v>
      </c>
      <c r="I11" s="7">
        <v>13</v>
      </c>
      <c r="J11" s="7" t="s">
        <v>27</v>
      </c>
      <c r="K11" s="7" t="s">
        <v>70</v>
      </c>
      <c r="L11" s="7" t="s">
        <v>71</v>
      </c>
      <c r="M11" s="7">
        <v>2</v>
      </c>
      <c r="N11" s="9">
        <v>774</v>
      </c>
      <c r="O11" s="7" t="s">
        <v>30</v>
      </c>
      <c r="P11" s="7" t="s">
        <v>31</v>
      </c>
      <c r="Q11" s="7" t="s">
        <v>58</v>
      </c>
      <c r="R11" s="7" t="s">
        <v>33</v>
      </c>
      <c r="S11" s="7" t="s">
        <v>30</v>
      </c>
      <c r="T11" s="10">
        <v>0.90939999999999999</v>
      </c>
      <c r="V11" s="22" t="s">
        <v>75</v>
      </c>
      <c r="W11" s="23">
        <f>SUMIFS(N:N,S:S,"Repuestos",P:P,"Actual")</f>
        <v>440117</v>
      </c>
      <c r="X11" s="6"/>
      <c r="Y11" s="19" t="s">
        <v>76</v>
      </c>
      <c r="Z11" s="21"/>
      <c r="AA11" s="24" t="s">
        <v>77</v>
      </c>
    </row>
    <row r="12" spans="1:27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47018</v>
      </c>
      <c r="F12" s="7" t="s">
        <v>78</v>
      </c>
      <c r="G12" s="7" t="s">
        <v>69</v>
      </c>
      <c r="H12" s="8">
        <v>44104</v>
      </c>
      <c r="I12" s="7">
        <v>13</v>
      </c>
      <c r="J12" s="7" t="s">
        <v>27</v>
      </c>
      <c r="K12" s="7" t="s">
        <v>70</v>
      </c>
      <c r="L12" s="7" t="s">
        <v>71</v>
      </c>
      <c r="M12" s="7">
        <v>2</v>
      </c>
      <c r="N12" s="9">
        <v>6530</v>
      </c>
      <c r="O12" s="7" t="s">
        <v>30</v>
      </c>
      <c r="P12" s="7" t="s">
        <v>31</v>
      </c>
      <c r="Q12" s="7" t="s">
        <v>58</v>
      </c>
      <c r="R12" s="7" t="s">
        <v>33</v>
      </c>
      <c r="S12" s="7" t="s">
        <v>30</v>
      </c>
      <c r="T12" s="10">
        <v>0.90939999999999999</v>
      </c>
      <c r="V12" s="22" t="s">
        <v>79</v>
      </c>
      <c r="W12" s="23">
        <f>SUMIFS(N:N,S:S,"Repuestos",P:P,"Actual")</f>
        <v>440117</v>
      </c>
      <c r="X12" s="6"/>
      <c r="Y12" s="25" t="s">
        <v>80</v>
      </c>
      <c r="Z12" s="25" t="s">
        <v>81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61040</v>
      </c>
      <c r="F13" s="7" t="s">
        <v>82</v>
      </c>
      <c r="G13" s="7" t="s">
        <v>69</v>
      </c>
      <c r="H13" s="8">
        <v>44104</v>
      </c>
      <c r="I13" s="7">
        <v>13</v>
      </c>
      <c r="J13" s="7" t="s">
        <v>27</v>
      </c>
      <c r="K13" s="7" t="s">
        <v>70</v>
      </c>
      <c r="L13" s="7" t="s">
        <v>71</v>
      </c>
      <c r="M13" s="7">
        <v>2</v>
      </c>
      <c r="N13" s="9">
        <v>2538</v>
      </c>
      <c r="O13" s="7" t="s">
        <v>30</v>
      </c>
      <c r="P13" s="7" t="s">
        <v>31</v>
      </c>
      <c r="Q13" s="7" t="s">
        <v>58</v>
      </c>
      <c r="R13" s="7" t="s">
        <v>33</v>
      </c>
      <c r="S13" s="7" t="s">
        <v>30</v>
      </c>
      <c r="T13" s="10">
        <v>0.90939999999999999</v>
      </c>
      <c r="V13" s="22" t="s">
        <v>83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84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10548</v>
      </c>
      <c r="F14" s="7" t="s">
        <v>85</v>
      </c>
      <c r="G14" s="7" t="s">
        <v>86</v>
      </c>
      <c r="H14" s="8">
        <v>44104</v>
      </c>
      <c r="I14" s="7">
        <v>13</v>
      </c>
      <c r="J14" s="7" t="s">
        <v>27</v>
      </c>
      <c r="K14" s="7" t="s">
        <v>87</v>
      </c>
      <c r="L14" s="7" t="s">
        <v>88</v>
      </c>
      <c r="M14" s="7">
        <v>1</v>
      </c>
      <c r="N14" s="9">
        <v>10042</v>
      </c>
      <c r="O14" s="7" t="s">
        <v>30</v>
      </c>
      <c r="P14" s="7" t="s">
        <v>31</v>
      </c>
      <c r="Q14" s="7" t="s">
        <v>58</v>
      </c>
      <c r="R14" s="7" t="s">
        <v>33</v>
      </c>
      <c r="S14" s="7" t="s">
        <v>30</v>
      </c>
      <c r="T14" s="10">
        <v>0.90939999999999999</v>
      </c>
      <c r="V14" s="22" t="s">
        <v>89</v>
      </c>
      <c r="W14" s="23">
        <f>+W12*W13</f>
        <v>3300.8775000000001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 t="s">
        <v>90</v>
      </c>
      <c r="F15" s="7" t="s">
        <v>91</v>
      </c>
      <c r="G15" s="7" t="s">
        <v>86</v>
      </c>
      <c r="H15" s="8">
        <v>44104</v>
      </c>
      <c r="I15" s="7">
        <v>13</v>
      </c>
      <c r="J15" s="7" t="s">
        <v>27</v>
      </c>
      <c r="K15" s="7" t="s">
        <v>87</v>
      </c>
      <c r="L15" s="7" t="s">
        <v>88</v>
      </c>
      <c r="M15" s="7">
        <v>1</v>
      </c>
      <c r="N15" s="9">
        <v>17815</v>
      </c>
      <c r="O15" s="7" t="s">
        <v>30</v>
      </c>
      <c r="P15" s="7" t="s">
        <v>31</v>
      </c>
      <c r="Q15" s="7" t="s">
        <v>58</v>
      </c>
      <c r="R15" s="7" t="s">
        <v>33</v>
      </c>
      <c r="S15" s="7" t="s">
        <v>30</v>
      </c>
      <c r="T15" s="10">
        <v>0.90939999999999999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24403</v>
      </c>
      <c r="F16" s="7" t="s">
        <v>92</v>
      </c>
      <c r="G16" s="7" t="s">
        <v>93</v>
      </c>
      <c r="H16" s="8">
        <v>44104</v>
      </c>
      <c r="I16" s="7">
        <v>13</v>
      </c>
      <c r="J16" s="7" t="s">
        <v>27</v>
      </c>
      <c r="K16" s="7" t="s">
        <v>94</v>
      </c>
      <c r="L16" s="7" t="s">
        <v>95</v>
      </c>
      <c r="M16" s="7">
        <v>2</v>
      </c>
      <c r="N16" s="9">
        <v>2992</v>
      </c>
      <c r="O16" s="7" t="s">
        <v>30</v>
      </c>
      <c r="P16" s="7" t="s">
        <v>31</v>
      </c>
      <c r="Q16" s="7" t="s">
        <v>58</v>
      </c>
      <c r="R16" s="7" t="s">
        <v>33</v>
      </c>
      <c r="S16" s="7" t="s">
        <v>30</v>
      </c>
      <c r="T16" s="10">
        <v>0.90939999999999999</v>
      </c>
      <c r="V16" s="37" t="s">
        <v>96</v>
      </c>
      <c r="W16" s="38">
        <f>+W14</f>
        <v>3300.8775000000001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 t="s">
        <v>97</v>
      </c>
      <c r="F17" s="7" t="s">
        <v>98</v>
      </c>
      <c r="G17" s="7" t="s">
        <v>99</v>
      </c>
      <c r="H17" s="8">
        <v>44104</v>
      </c>
      <c r="I17" s="7">
        <v>13</v>
      </c>
      <c r="J17" s="7" t="s">
        <v>27</v>
      </c>
      <c r="K17" s="7" t="s">
        <v>100</v>
      </c>
      <c r="L17" s="7" t="s">
        <v>101</v>
      </c>
      <c r="M17" s="7">
        <v>1</v>
      </c>
      <c r="N17" s="9">
        <v>10815</v>
      </c>
      <c r="O17" s="7" t="s">
        <v>30</v>
      </c>
      <c r="P17" s="7" t="s">
        <v>31</v>
      </c>
      <c r="Q17" s="7" t="s">
        <v>58</v>
      </c>
      <c r="R17" s="7" t="s">
        <v>33</v>
      </c>
      <c r="S17" s="7" t="s">
        <v>30</v>
      </c>
      <c r="T17" s="10">
        <v>0.90939999999999999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18082</v>
      </c>
      <c r="F18" s="7" t="s">
        <v>102</v>
      </c>
      <c r="G18" s="7" t="s">
        <v>103</v>
      </c>
      <c r="H18" s="8">
        <v>44104</v>
      </c>
      <c r="I18" s="7">
        <v>13</v>
      </c>
      <c r="J18" s="7" t="s">
        <v>27</v>
      </c>
      <c r="K18" s="7" t="s">
        <v>104</v>
      </c>
      <c r="L18" s="7" t="s">
        <v>105</v>
      </c>
      <c r="M18" s="7">
        <v>3</v>
      </c>
      <c r="N18" s="9">
        <v>10059</v>
      </c>
      <c r="O18" s="7" t="s">
        <v>30</v>
      </c>
      <c r="P18" s="7" t="s">
        <v>31</v>
      </c>
      <c r="Q18" s="7" t="s">
        <v>58</v>
      </c>
      <c r="R18" s="7" t="s">
        <v>33</v>
      </c>
      <c r="S18" s="7" t="s">
        <v>30</v>
      </c>
      <c r="T18" s="10">
        <v>0.90939999999999999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79093</v>
      </c>
      <c r="F19" s="7" t="s">
        <v>106</v>
      </c>
      <c r="G19" s="7" t="s">
        <v>103</v>
      </c>
      <c r="H19" s="8">
        <v>44104</v>
      </c>
      <c r="I19" s="7">
        <v>13</v>
      </c>
      <c r="J19" s="7" t="s">
        <v>27</v>
      </c>
      <c r="K19" s="7" t="s">
        <v>104</v>
      </c>
      <c r="L19" s="7" t="s">
        <v>105</v>
      </c>
      <c r="M19" s="7">
        <v>2</v>
      </c>
      <c r="N19" s="9">
        <v>15226</v>
      </c>
      <c r="O19" s="7" t="s">
        <v>30</v>
      </c>
      <c r="P19" s="7" t="s">
        <v>31</v>
      </c>
      <c r="Q19" s="7" t="s">
        <v>58</v>
      </c>
      <c r="R19" s="7" t="s">
        <v>33</v>
      </c>
      <c r="S19" s="7" t="s">
        <v>30</v>
      </c>
      <c r="T19" s="10">
        <v>0.90939999999999999</v>
      </c>
      <c r="V19" s="17" t="s">
        <v>107</v>
      </c>
      <c r="W19" s="18"/>
      <c r="X19" s="7"/>
      <c r="Y19" s="19" t="s">
        <v>108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57082</v>
      </c>
      <c r="F20" s="7" t="s">
        <v>109</v>
      </c>
      <c r="G20" s="7" t="s">
        <v>110</v>
      </c>
      <c r="H20" s="8">
        <v>44104</v>
      </c>
      <c r="I20" s="7">
        <v>13</v>
      </c>
      <c r="J20" s="7" t="s">
        <v>27</v>
      </c>
      <c r="K20" s="7" t="s">
        <v>66</v>
      </c>
      <c r="L20" s="7" t="s">
        <v>67</v>
      </c>
      <c r="M20" s="7">
        <v>10</v>
      </c>
      <c r="N20" s="9">
        <v>32020</v>
      </c>
      <c r="O20" s="7" t="s">
        <v>30</v>
      </c>
      <c r="P20" s="7" t="s">
        <v>31</v>
      </c>
      <c r="Q20" s="7" t="s">
        <v>58</v>
      </c>
      <c r="R20" s="7" t="s">
        <v>33</v>
      </c>
      <c r="S20" s="7" t="s">
        <v>30</v>
      </c>
      <c r="T20" s="10">
        <v>0.90939999999999999</v>
      </c>
      <c r="V20" s="22" t="s">
        <v>111</v>
      </c>
      <c r="W20" s="23">
        <f>SUMIFS(N:N,S:S,"Neumaticos",P:P,"Actual")</f>
        <v>137565</v>
      </c>
      <c r="X20" s="6"/>
      <c r="Y20" s="19" t="s">
        <v>76</v>
      </c>
      <c r="Z20" s="21"/>
      <c r="AA20" s="24" t="s">
        <v>77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 t="s">
        <v>112</v>
      </c>
      <c r="F21" s="7" t="s">
        <v>113</v>
      </c>
      <c r="G21" s="7" t="s">
        <v>114</v>
      </c>
      <c r="H21" s="8">
        <v>44104</v>
      </c>
      <c r="I21" s="7">
        <v>13</v>
      </c>
      <c r="J21" s="7" t="s">
        <v>27</v>
      </c>
      <c r="K21" s="7" t="s">
        <v>115</v>
      </c>
      <c r="L21" s="7" t="s">
        <v>116</v>
      </c>
      <c r="M21" s="7">
        <v>1</v>
      </c>
      <c r="N21" s="9">
        <v>26975</v>
      </c>
      <c r="O21" s="7" t="s">
        <v>30</v>
      </c>
      <c r="P21" s="7" t="s">
        <v>31</v>
      </c>
      <c r="Q21" s="7" t="s">
        <v>58</v>
      </c>
      <c r="R21" s="7" t="s">
        <v>33</v>
      </c>
      <c r="S21" s="7" t="s">
        <v>30</v>
      </c>
      <c r="T21" s="10">
        <v>0.90939999999999999</v>
      </c>
      <c r="V21" s="22" t="s">
        <v>117</v>
      </c>
      <c r="W21" s="23">
        <f>SUMIFS(N:N,S:S,"Neumaticos",P:P,"Actual")</f>
        <v>137565</v>
      </c>
      <c r="X21" s="6"/>
      <c r="Y21" s="25" t="s">
        <v>80</v>
      </c>
      <c r="Z21" s="25" t="s">
        <v>81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 t="s">
        <v>118</v>
      </c>
      <c r="F22" s="7" t="s">
        <v>119</v>
      </c>
      <c r="G22" s="7" t="s">
        <v>114</v>
      </c>
      <c r="H22" s="8">
        <v>44104</v>
      </c>
      <c r="I22" s="7">
        <v>13</v>
      </c>
      <c r="J22" s="7" t="s">
        <v>27</v>
      </c>
      <c r="K22" s="7" t="s">
        <v>115</v>
      </c>
      <c r="L22" s="7" t="s">
        <v>116</v>
      </c>
      <c r="M22" s="7">
        <v>1</v>
      </c>
      <c r="N22" s="9">
        <v>9681</v>
      </c>
      <c r="O22" s="7" t="s">
        <v>30</v>
      </c>
      <c r="P22" s="7" t="s">
        <v>31</v>
      </c>
      <c r="Q22" s="7" t="s">
        <v>58</v>
      </c>
      <c r="R22" s="7" t="s">
        <v>33</v>
      </c>
      <c r="S22" s="7" t="s">
        <v>30</v>
      </c>
      <c r="T22" s="10">
        <v>0.90939999999999999</v>
      </c>
      <c r="V22" s="22" t="s">
        <v>83</v>
      </c>
      <c r="W22" s="27">
        <f>+IF(W20&lt;=Z24,AA24,IF(W20&lt;=Z23,AA23,IF(W20&gt;=Y22,AA22)))</f>
        <v>4.0000000000000001E-3</v>
      </c>
      <c r="X22" s="6"/>
      <c r="Y22" s="28">
        <v>25000000</v>
      </c>
      <c r="Z22" s="29" t="s">
        <v>84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 t="s">
        <v>120</v>
      </c>
      <c r="F23" s="7" t="s">
        <v>121</v>
      </c>
      <c r="G23" s="7" t="s">
        <v>114</v>
      </c>
      <c r="H23" s="8">
        <v>44104</v>
      </c>
      <c r="I23" s="7">
        <v>13</v>
      </c>
      <c r="J23" s="7" t="s">
        <v>27</v>
      </c>
      <c r="K23" s="7" t="s">
        <v>115</v>
      </c>
      <c r="L23" s="7" t="s">
        <v>116</v>
      </c>
      <c r="M23" s="7">
        <v>1</v>
      </c>
      <c r="N23" s="9">
        <v>8403</v>
      </c>
      <c r="O23" s="7" t="s">
        <v>30</v>
      </c>
      <c r="P23" s="7" t="s">
        <v>31</v>
      </c>
      <c r="Q23" s="7" t="s">
        <v>58</v>
      </c>
      <c r="R23" s="7" t="s">
        <v>33</v>
      </c>
      <c r="S23" s="7" t="s">
        <v>30</v>
      </c>
      <c r="T23" s="10">
        <v>0.90939999999999999</v>
      </c>
      <c r="V23" s="22" t="s">
        <v>89</v>
      </c>
      <c r="W23" s="23">
        <f>+W21*W22</f>
        <v>550.26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 t="s">
        <v>122</v>
      </c>
      <c r="F24" s="7" t="s">
        <v>123</v>
      </c>
      <c r="G24" s="7" t="s">
        <v>124</v>
      </c>
      <c r="H24" s="8">
        <v>44104</v>
      </c>
      <c r="I24" s="7">
        <v>13</v>
      </c>
      <c r="J24" s="7" t="s">
        <v>27</v>
      </c>
      <c r="K24" s="7" t="s">
        <v>115</v>
      </c>
      <c r="L24" s="7" t="s">
        <v>116</v>
      </c>
      <c r="M24" s="7">
        <v>1</v>
      </c>
      <c r="N24" s="9">
        <v>128498</v>
      </c>
      <c r="O24" s="7" t="s">
        <v>30</v>
      </c>
      <c r="P24" s="7" t="s">
        <v>31</v>
      </c>
      <c r="Q24" s="7" t="s">
        <v>58</v>
      </c>
      <c r="R24" s="7" t="s">
        <v>33</v>
      </c>
      <c r="S24" s="7" t="s">
        <v>30</v>
      </c>
      <c r="T24" s="10">
        <v>0.90939999999999999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81363</v>
      </c>
      <c r="F25" s="7" t="s">
        <v>125</v>
      </c>
      <c r="G25" s="7" t="s">
        <v>126</v>
      </c>
      <c r="H25" s="8">
        <v>44104</v>
      </c>
      <c r="I25" s="7">
        <v>13</v>
      </c>
      <c r="J25" s="7" t="s">
        <v>27</v>
      </c>
      <c r="K25" s="7" t="s">
        <v>127</v>
      </c>
      <c r="L25" s="7" t="s">
        <v>128</v>
      </c>
      <c r="M25" s="7">
        <v>1</v>
      </c>
      <c r="N25" s="9">
        <v>7580</v>
      </c>
      <c r="O25" s="7" t="s">
        <v>30</v>
      </c>
      <c r="P25" s="7" t="s">
        <v>31</v>
      </c>
      <c r="Q25" s="7" t="s">
        <v>58</v>
      </c>
      <c r="R25" s="7" t="s">
        <v>45</v>
      </c>
      <c r="S25" s="7" t="s">
        <v>30</v>
      </c>
      <c r="T25" s="10">
        <v>0.90939999999999999</v>
      </c>
      <c r="V25" s="37" t="s">
        <v>129</v>
      </c>
      <c r="W25" s="38">
        <f>+W23</f>
        <v>550.26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 t="s">
        <v>130</v>
      </c>
      <c r="F26" s="7" t="s">
        <v>131</v>
      </c>
      <c r="G26" s="7" t="s">
        <v>126</v>
      </c>
      <c r="H26" s="8">
        <v>44104</v>
      </c>
      <c r="I26" s="7">
        <v>13</v>
      </c>
      <c r="J26" s="7" t="s">
        <v>27</v>
      </c>
      <c r="K26" s="7" t="s">
        <v>127</v>
      </c>
      <c r="L26" s="7" t="s">
        <v>128</v>
      </c>
      <c r="M26" s="7">
        <v>4</v>
      </c>
      <c r="N26" s="9">
        <v>17716</v>
      </c>
      <c r="O26" s="7" t="s">
        <v>30</v>
      </c>
      <c r="P26" s="7" t="s">
        <v>31</v>
      </c>
      <c r="Q26" s="7" t="s">
        <v>58</v>
      </c>
      <c r="R26" s="7" t="s">
        <v>45</v>
      </c>
      <c r="S26" s="7" t="s">
        <v>34</v>
      </c>
      <c r="T26" s="10">
        <v>0.90939999999999999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 t="s">
        <v>132</v>
      </c>
      <c r="F27" s="7" t="s">
        <v>133</v>
      </c>
      <c r="G27" s="7" t="s">
        <v>126</v>
      </c>
      <c r="H27" s="8">
        <v>44104</v>
      </c>
      <c r="I27" s="7">
        <v>13</v>
      </c>
      <c r="J27" s="7" t="s">
        <v>27</v>
      </c>
      <c r="K27" s="7" t="s">
        <v>127</v>
      </c>
      <c r="L27" s="7" t="s">
        <v>128</v>
      </c>
      <c r="M27" s="7">
        <v>2</v>
      </c>
      <c r="N27" s="9">
        <v>6706</v>
      </c>
      <c r="O27" s="7" t="s">
        <v>30</v>
      </c>
      <c r="P27" s="7" t="s">
        <v>31</v>
      </c>
      <c r="Q27" s="7" t="s">
        <v>58</v>
      </c>
      <c r="R27" s="7" t="s">
        <v>45</v>
      </c>
      <c r="S27" s="7" t="s">
        <v>34</v>
      </c>
      <c r="T27" s="10">
        <v>0.90939999999999999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 t="s">
        <v>134</v>
      </c>
      <c r="F28" s="7" t="s">
        <v>135</v>
      </c>
      <c r="G28" s="7" t="s">
        <v>126</v>
      </c>
      <c r="H28" s="8">
        <v>44104</v>
      </c>
      <c r="I28" s="7">
        <v>13</v>
      </c>
      <c r="J28" s="7" t="s">
        <v>27</v>
      </c>
      <c r="K28" s="7" t="s">
        <v>127</v>
      </c>
      <c r="L28" s="7" t="s">
        <v>128</v>
      </c>
      <c r="M28" s="7">
        <v>1</v>
      </c>
      <c r="N28" s="9">
        <v>1059</v>
      </c>
      <c r="O28" s="7" t="s">
        <v>30</v>
      </c>
      <c r="P28" s="7" t="s">
        <v>31</v>
      </c>
      <c r="Q28" s="7" t="s">
        <v>58</v>
      </c>
      <c r="R28" s="7" t="s">
        <v>45</v>
      </c>
      <c r="S28" s="7" t="s">
        <v>34</v>
      </c>
      <c r="T28" s="10">
        <v>0.90939999999999999</v>
      </c>
      <c r="V28" s="17" t="s">
        <v>136</v>
      </c>
      <c r="W28" s="18"/>
      <c r="X28" s="41"/>
      <c r="Y28" s="19" t="s">
        <v>137</v>
      </c>
      <c r="Z28" s="20"/>
      <c r="AA28" s="21"/>
    </row>
    <row r="29" spans="1:27" x14ac:dyDescent="0.3">
      <c r="A29" s="6" t="s">
        <v>20</v>
      </c>
      <c r="B29" s="7" t="s">
        <v>21</v>
      </c>
      <c r="C29" s="7" t="s">
        <v>22</v>
      </c>
      <c r="D29" s="7" t="s">
        <v>23</v>
      </c>
      <c r="E29" s="7" t="s">
        <v>138</v>
      </c>
      <c r="F29" s="7" t="s">
        <v>139</v>
      </c>
      <c r="G29" s="7" t="s">
        <v>140</v>
      </c>
      <c r="H29" s="8">
        <v>44104</v>
      </c>
      <c r="I29" s="7">
        <v>13</v>
      </c>
      <c r="J29" s="7" t="s">
        <v>27</v>
      </c>
      <c r="K29" s="7" t="s">
        <v>141</v>
      </c>
      <c r="L29" s="7" t="s">
        <v>142</v>
      </c>
      <c r="M29" s="7">
        <v>1</v>
      </c>
      <c r="N29" s="9">
        <v>50412</v>
      </c>
      <c r="O29" s="7" t="s">
        <v>30</v>
      </c>
      <c r="P29" s="7" t="s">
        <v>31</v>
      </c>
      <c r="Q29" s="7" t="s">
        <v>58</v>
      </c>
      <c r="R29" s="7" t="s">
        <v>45</v>
      </c>
      <c r="S29" s="7" t="s">
        <v>34</v>
      </c>
      <c r="T29" s="10">
        <v>0.90939999999999999</v>
      </c>
      <c r="V29" s="22" t="s">
        <v>143</v>
      </c>
      <c r="W29" s="45">
        <f>+$T$2</f>
        <v>0.90939999999999999</v>
      </c>
      <c r="X29" s="41"/>
      <c r="Y29" s="19" t="s">
        <v>76</v>
      </c>
      <c r="Z29" s="21"/>
      <c r="AA29" s="24" t="s">
        <v>144</v>
      </c>
    </row>
    <row r="30" spans="1:27" x14ac:dyDescent="0.3">
      <c r="A30" s="6" t="s">
        <v>20</v>
      </c>
      <c r="B30" s="7" t="s">
        <v>21</v>
      </c>
      <c r="C30" s="7" t="s">
        <v>22</v>
      </c>
      <c r="D30" s="7" t="s">
        <v>23</v>
      </c>
      <c r="E30" s="7" t="s">
        <v>145</v>
      </c>
      <c r="F30" s="7" t="s">
        <v>121</v>
      </c>
      <c r="G30" s="7" t="s">
        <v>146</v>
      </c>
      <c r="H30" s="8">
        <v>44104</v>
      </c>
      <c r="I30" s="7">
        <v>13</v>
      </c>
      <c r="J30" s="7" t="s">
        <v>27</v>
      </c>
      <c r="K30" s="7" t="s">
        <v>147</v>
      </c>
      <c r="L30" s="7" t="s">
        <v>148</v>
      </c>
      <c r="M30" s="7">
        <v>3</v>
      </c>
      <c r="N30" s="9">
        <v>5547</v>
      </c>
      <c r="O30" s="7" t="s">
        <v>30</v>
      </c>
      <c r="P30" s="7" t="s">
        <v>31</v>
      </c>
      <c r="Q30" s="7" t="s">
        <v>58</v>
      </c>
      <c r="R30" s="7" t="s">
        <v>33</v>
      </c>
      <c r="S30" s="7" t="s">
        <v>30</v>
      </c>
      <c r="T30" s="10">
        <v>0.90939999999999999</v>
      </c>
      <c r="V30" s="22" t="s">
        <v>149</v>
      </c>
      <c r="W30" s="23">
        <f>+IF(W29&lt;=Z35,AA35,IF(W29&lt;=Z34,AA34,IF(W29&lt;=Z33,AA33,IF(W29&lt;=Z32,AA32,IF(W29&gt;=Y31,AA31)))))</f>
        <v>42000</v>
      </c>
      <c r="X30" s="7"/>
      <c r="Y30" s="25" t="s">
        <v>80</v>
      </c>
      <c r="Z30" s="25" t="s">
        <v>81</v>
      </c>
      <c r="AA30" s="46"/>
    </row>
    <row r="31" spans="1:27" x14ac:dyDescent="0.3">
      <c r="V31" s="47"/>
      <c r="W31" s="48"/>
      <c r="X31" s="6"/>
      <c r="Y31" s="49">
        <v>1.2</v>
      </c>
      <c r="Z31" s="29" t="s">
        <v>84</v>
      </c>
      <c r="AA31" s="23">
        <v>80500</v>
      </c>
    </row>
    <row r="32" spans="1:27" x14ac:dyDescent="0.3">
      <c r="V32" s="37" t="s">
        <v>150</v>
      </c>
      <c r="W32" s="38">
        <f>+W30</f>
        <v>42000</v>
      </c>
      <c r="X32" s="6"/>
      <c r="Y32" s="49">
        <v>1.1000000000000001</v>
      </c>
      <c r="Z32" s="30">
        <v>1.1999</v>
      </c>
      <c r="AA32" s="23">
        <v>75600</v>
      </c>
    </row>
    <row r="33" spans="22:27" x14ac:dyDescent="0.3"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22:27" x14ac:dyDescent="0.3"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22:27" x14ac:dyDescent="0.3"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22:27" x14ac:dyDescent="0.3">
      <c r="V36" s="7"/>
      <c r="W36" s="7"/>
      <c r="X36" s="41"/>
      <c r="Y36" s="52"/>
      <c r="Z36" s="53"/>
      <c r="AA36" s="54"/>
    </row>
    <row r="37" spans="22:27" x14ac:dyDescent="0.3">
      <c r="V37" s="7"/>
      <c r="W37" s="7"/>
      <c r="X37" s="41"/>
      <c r="Y37" s="7"/>
      <c r="Z37" s="7"/>
      <c r="AA37" s="54"/>
    </row>
    <row r="38" spans="22:27" x14ac:dyDescent="0.3">
      <c r="V38" s="17" t="s">
        <v>151</v>
      </c>
      <c r="W38" s="18"/>
      <c r="X38" s="7"/>
      <c r="Y38" s="7"/>
      <c r="Z38" s="7"/>
      <c r="AA38" s="7"/>
    </row>
    <row r="39" spans="22:27" x14ac:dyDescent="0.3">
      <c r="V39" s="22" t="s">
        <v>75</v>
      </c>
      <c r="W39" s="23">
        <f>SUMIFS(N:N,S:S,"Impulso ",P:P,"Actual")</f>
        <v>0</v>
      </c>
      <c r="X39" s="7"/>
      <c r="Y39" s="19" t="s">
        <v>152</v>
      </c>
      <c r="Z39" s="20"/>
      <c r="AA39" s="21"/>
    </row>
    <row r="40" spans="22:27" x14ac:dyDescent="0.3">
      <c r="V40" s="22" t="s">
        <v>79</v>
      </c>
      <c r="W40" s="23">
        <f>SUMIFS(N:N,S:S,"Impulso ",P:P,"Actual")</f>
        <v>0</v>
      </c>
      <c r="X40" s="7"/>
      <c r="Y40" s="19" t="s">
        <v>76</v>
      </c>
      <c r="Z40" s="21"/>
      <c r="AA40" s="24" t="s">
        <v>77</v>
      </c>
    </row>
    <row r="41" spans="22:27" x14ac:dyDescent="0.3">
      <c r="V41" s="22" t="s">
        <v>83</v>
      </c>
      <c r="W41" s="27">
        <f>+IF(W39&lt;=Z44,AA44,IF(W39&lt;=Z43,AA43,IF(W39&gt;=Y42,AA42)))</f>
        <v>4.0000000000000001E-3</v>
      </c>
      <c r="X41" s="7"/>
      <c r="Y41" s="25" t="s">
        <v>80</v>
      </c>
      <c r="Z41" s="25" t="s">
        <v>81</v>
      </c>
      <c r="AA41" s="26"/>
    </row>
    <row r="42" spans="22:27" x14ac:dyDescent="0.3">
      <c r="V42" s="22" t="s">
        <v>89</v>
      </c>
      <c r="W42" s="23">
        <f>+W40*W41</f>
        <v>0</v>
      </c>
      <c r="X42" s="7"/>
      <c r="Y42" s="28">
        <v>25000000</v>
      </c>
      <c r="Z42" s="29" t="s">
        <v>84</v>
      </c>
      <c r="AA42" s="30">
        <v>8.0000000000000002E-3</v>
      </c>
    </row>
    <row r="43" spans="22:27" x14ac:dyDescent="0.3"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22:27" x14ac:dyDescent="0.3">
      <c r="V44" s="37" t="s">
        <v>96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22:27" x14ac:dyDescent="0.3">
      <c r="V45" s="7"/>
      <c r="W45" s="7"/>
      <c r="X45" s="7"/>
      <c r="Y45" s="7"/>
      <c r="Z45" s="7"/>
      <c r="AA45" s="7"/>
    </row>
    <row r="46" spans="22:27" x14ac:dyDescent="0.3">
      <c r="V46" s="7"/>
      <c r="W46" s="7"/>
      <c r="X46" s="7"/>
      <c r="Y46" s="7"/>
      <c r="Z46" s="7"/>
      <c r="AA46" s="7"/>
    </row>
    <row r="47" spans="22:27" x14ac:dyDescent="0.3">
      <c r="V47" s="37" t="s">
        <v>153</v>
      </c>
      <c r="W47" s="55">
        <f>+W32+W25+W16+W44</f>
        <v>45851.137500000004</v>
      </c>
      <c r="X47" s="7"/>
      <c r="Y47" s="7"/>
      <c r="Z47" s="7"/>
      <c r="AA47" s="7"/>
    </row>
    <row r="48" spans="22:27" x14ac:dyDescent="0.3">
      <c r="V48" s="7"/>
      <c r="W48" s="7"/>
      <c r="X48" s="7"/>
      <c r="Y48" s="7"/>
      <c r="Z48" s="7"/>
      <c r="AA48" s="7"/>
    </row>
    <row r="49" spans="22:27" x14ac:dyDescent="0.3">
      <c r="V49" s="7"/>
      <c r="W49" s="7"/>
      <c r="X49" s="7"/>
      <c r="Y49" s="7"/>
      <c r="Z49" s="7"/>
      <c r="AA49" s="7"/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2020_10_08749839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2020-10-30T01:51:07Z</dcterms:created>
  <dcterms:modified xsi:type="dcterms:W3CDTF">2020-10-30T01:51:11Z</dcterms:modified>
</cp:coreProperties>
</file>