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AFA11626-344D-4236-B39E-8C06179C4836}" xr6:coauthVersionLast="45" xr6:coauthVersionMax="45" xr10:uidLastSave="{00000000-0000-0000-0000-000000000000}"/>
  <bookViews>
    <workbookView xWindow="-108" yWindow="-108" windowWidth="23256" windowHeight="12576" xr2:uid="{F562E22D-682A-4EB4-9592-0B68687B3BC4}"/>
  </bookViews>
  <sheets>
    <sheet name="2020_10_1377825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<sst xmlns="http://schemas.openxmlformats.org/spreadsheetml/2006/main" count="97" uniqueCount="64">
  <si>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</si>
  <si>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</si>
  <si>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</si>
  <si>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</si>
  <si>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</si>
  <si>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</si>
  <si>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</si>
  <si>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</si>
  <si>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</si>
  <si>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</si>
  <si>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</si>
  <si>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</si>
  <si>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</si>
  <si>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</si>
  <si>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</si>
  <si>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</si>
  <si>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</si>
  <si>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</si>
  <si>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</si>
  <si>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</si>
  <si>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2020_10_13778258</t>
  </si>
  <si>
    <t xml:space="preserve">ZARATE ROBLEDO MARTIN ANTONIO </t>
  </si>
  <si>
    <t>13778258-8</t>
  </si>
  <si>
    <t xml:space="preserve">205/75R16C 8PR 110/108Q H188 GOODR </t>
  </si>
  <si>
    <t>CV-A-0000-00226351</t>
  </si>
  <si>
    <t xml:space="preserve">OSORNO FLOTACENTRO </t>
  </si>
  <si>
    <t>0077044328-8-0</t>
  </si>
  <si>
    <t xml:space="preserve">DISTRIBUIDORA DE REPUESTOS Y NEUMATICOS </t>
  </si>
  <si>
    <t>Neumaticos</t>
  </si>
  <si>
    <t>Actual</t>
  </si>
  <si>
    <t>Nota Crédito</t>
  </si>
  <si>
    <t>S</t>
  </si>
  <si>
    <t>FV-A-0000-02280078</t>
  </si>
  <si>
    <t>Factura</t>
  </si>
  <si>
    <t>Nombre</t>
  </si>
  <si>
    <t>Cod Vendedor</t>
  </si>
  <si>
    <t>Rut</t>
  </si>
  <si>
    <t>Mes Pago</t>
  </si>
  <si>
    <t>COMISION REPUESTOS</t>
  </si>
  <si>
    <t>Tabla de Cumplimiento Repuestos</t>
  </si>
  <si>
    <t>VTA TOTAL PERIODO ANTERIOR</t>
  </si>
  <si>
    <t>Ventas</t>
  </si>
  <si>
    <t>% Comisión</t>
  </si>
  <si>
    <t>VTA NORMAL PERIODO ANTERIOR</t>
  </si>
  <si>
    <t>Desde</t>
  </si>
  <si>
    <t>Hasta</t>
  </si>
  <si>
    <t>COMISION NORMAL (%)</t>
  </si>
  <si>
    <t>o mas</t>
  </si>
  <si>
    <t>COMISION NORMAL ($)</t>
  </si>
  <si>
    <t>TOTAL COMISION REPUESTOS</t>
  </si>
  <si>
    <t>COMISION NEUMATICOS, LUBRICANTES, BATERIAS Y REMOLQUE</t>
  </si>
  <si>
    <t>Tabla de Cumplimiento Neumaticos, Lubricantes, Baterias y Remolques</t>
  </si>
  <si>
    <t>VENTA TOTAL PERIODO ACTUAL</t>
  </si>
  <si>
    <t>VENTA NORMAL</t>
  </si>
  <si>
    <t xml:space="preserve">TOTAL COMISION </t>
  </si>
  <si>
    <t>BONO GRUPAL</t>
  </si>
  <si>
    <t>Tabla de Cumplimiento Bono Grupal</t>
  </si>
  <si>
    <t>CUMPLIMIENTO GRUPAL SUCURSAL</t>
  </si>
  <si>
    <t>$ Bono</t>
  </si>
  <si>
    <t>BONO</t>
  </si>
  <si>
    <t>TOTAL BONO META</t>
  </si>
  <si>
    <t>COMISION IMPULSO</t>
  </si>
  <si>
    <t>Tabla de Cumplimiento Impulso</t>
  </si>
  <si>
    <t>TOTAL REMUNERACION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</si>
</sst>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6855-A166-4196-B94B-1C2C182CF84A}">
  <sheetPr codeName="Hoja15">
    <tabColor rgb="FFFF0000"/>
  </sheetPr>
  <dimension ref="A1:AA49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2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34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88671875" bestFit="1" customWidth="1"/>
    <col min="11" max="11" width="14.109375" bestFit="1" customWidth="1"/>
    <col min="12" max="12" width="38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1</v>
      </c>
      <c r="D2" s="7" t="s">
        <v>22</v>
      </c>
      <c r="E2" s="7">
        <v>47657</v>
      </c>
      <c r="F2" s="7" t="s">
        <v>23</v>
      </c>
      <c r="G2" s="7" t="s">
        <v>24</v>
      </c>
      <c r="H2" s="8">
        <v>44089</v>
      </c>
      <c r="I2" s="7">
        <v>14</v>
      </c>
      <c r="J2" s="7" t="s">
        <v>25</v>
      </c>
      <c r="K2" s="7" t="s">
        <v>26</v>
      </c>
      <c r="L2" s="7" t="s">
        <v>27</v>
      </c>
      <c r="M2" s="7">
        <v>-4</v>
      </c>
      <c r="N2" s="9">
        <v>-203272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1.0780000000000001</v>
      </c>
    </row>
    <row r="3" spans="1:27" x14ac:dyDescent="0.3">
      <c r="A3" s="6" t="s">
        <v>20</v>
      </c>
      <c r="B3" t="s">
        <v>21</v>
      </c>
      <c r="C3" s="7">
        <v>1</v>
      </c>
      <c r="D3" s="7" t="s">
        <v>22</v>
      </c>
      <c r="E3" s="7">
        <v>47657</v>
      </c>
      <c r="F3" s="7" t="s">
        <v>23</v>
      </c>
      <c r="G3" s="7" t="s">
        <v>32</v>
      </c>
      <c r="H3" s="8">
        <v>44085</v>
      </c>
      <c r="I3" s="7">
        <v>14</v>
      </c>
      <c r="J3" s="7" t="s">
        <v>25</v>
      </c>
      <c r="K3" s="7" t="s">
        <v>26</v>
      </c>
      <c r="L3" s="7" t="s">
        <v>27</v>
      </c>
      <c r="M3" s="7">
        <v>4</v>
      </c>
      <c r="N3" s="9">
        <v>203272</v>
      </c>
      <c r="O3" s="7" t="s">
        <v>28</v>
      </c>
      <c r="P3" s="7" t="s">
        <v>29</v>
      </c>
      <c r="Q3" s="7" t="s">
        <v>33</v>
      </c>
      <c r="R3" s="7" t="s">
        <v>31</v>
      </c>
      <c r="S3" s="7" t="s">
        <v>28</v>
      </c>
      <c r="T3" s="10">
        <v>1.0780000000000001</v>
      </c>
    </row>
    <row r="4" spans="1:27" x14ac:dyDescent="0.3">
      <c r="V4" s="11" t="s">
        <v>34</v>
      </c>
      <c r="W4" s="11" t="str">
        <f>+$B$2</f>
        <v xml:space="preserve">ZARATE ROBLEDO MARTIN ANTONIO </v>
      </c>
      <c r="X4" s="7"/>
      <c r="Y4" s="7"/>
      <c r="Z4" s="7"/>
      <c r="AA4" s="7"/>
    </row>
    <row r="5" spans="1:27" x14ac:dyDescent="0.3">
      <c r="V5" s="11" t="s">
        <v>35</v>
      </c>
      <c r="W5" s="11">
        <f>+$C$2</f>
        <v>1</v>
      </c>
      <c r="X5" s="7"/>
      <c r="Y5" s="12"/>
      <c r="Z5" s="12"/>
      <c r="AA5" s="7"/>
    </row>
    <row r="6" spans="1:27" x14ac:dyDescent="0.3">
      <c r="V6" s="11" t="s">
        <v>36</v>
      </c>
      <c r="W6" s="13" t="str">
        <f>+$D$2</f>
        <v>13778258-8</v>
      </c>
      <c r="X6" s="7"/>
      <c r="Y6" s="7"/>
      <c r="Z6" s="7"/>
      <c r="AA6" s="7"/>
    </row>
    <row r="7" spans="1:27" x14ac:dyDescent="0.3">
      <c r="V7" s="11" t="s">
        <v>37</v>
      </c>
      <c r="W7" s="14">
        <v>44105</v>
      </c>
      <c r="X7" s="7"/>
      <c r="Y7" s="7"/>
      <c r="Z7" s="7"/>
      <c r="AA7" s="7"/>
    </row>
    <row r="8" spans="1:27" x14ac:dyDescent="0.3">
      <c r="V8" s="15"/>
      <c r="W8" s="16"/>
      <c r="X8" s="7"/>
      <c r="Y8" s="7"/>
      <c r="Z8" s="7"/>
      <c r="AA8" s="7"/>
    </row>
    <row r="9" spans="1:27" x14ac:dyDescent="0.3">
      <c r="V9" s="7"/>
      <c r="W9" s="7"/>
      <c r="X9" s="7"/>
      <c r="Y9" s="7"/>
      <c r="Z9" s="7"/>
      <c r="AA9" s="7"/>
    </row>
    <row r="10" spans="1:27" x14ac:dyDescent="0.3">
      <c r="V10" s="17" t="s">
        <v>38</v>
      </c>
      <c r="W10" s="18"/>
      <c r="X10" s="7"/>
      <c r="Y10" s="19" t="s">
        <v>39</v>
      </c>
      <c r="Z10" s="20"/>
      <c r="AA10" s="21"/>
    </row>
    <row r="11" spans="1:27" x14ac:dyDescent="0.3">
      <c r="V11" s="22" t="s">
        <v>40</v>
      </c>
      <c r="W11" s="23">
        <f>SUMIFS(N:N,S:S,"Repuestos",P:P,"Actual")</f>
        <v>0</v>
      </c>
      <c r="X11" s="6"/>
      <c r="Y11" s="19" t="s">
        <v>41</v>
      </c>
      <c r="Z11" s="21"/>
      <c r="AA11" s="24" t="s">
        <v>42</v>
      </c>
    </row>
    <row r="12" spans="1:27" x14ac:dyDescent="0.3">
      <c r="V12" s="22" t="s">
        <v>43</v>
      </c>
      <c r="W12" s="23">
        <f>SUMIFS(N:N,S:S,"Repuestos",P:P,"Actual")</f>
        <v>0</v>
      </c>
      <c r="X12" s="6"/>
      <c r="Y12" s="25" t="s">
        <v>44</v>
      </c>
      <c r="Z12" s="25" t="s">
        <v>45</v>
      </c>
      <c r="AA12" s="26"/>
    </row>
    <row r="13" spans="1:27" x14ac:dyDescent="0.3">
      <c r="V13" s="22" t="s">
        <v>46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47</v>
      </c>
      <c r="AA13" s="30">
        <v>1.2500000000000001E-2</v>
      </c>
    </row>
    <row r="14" spans="1:27" x14ac:dyDescent="0.3">
      <c r="V14" s="22" t="s">
        <v>48</v>
      </c>
      <c r="W14" s="23">
        <f>+W12*W13</f>
        <v>0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V16" s="37" t="s">
        <v>49</v>
      </c>
      <c r="W16" s="38">
        <f>+W14</f>
        <v>0</v>
      </c>
      <c r="X16" s="6"/>
      <c r="Y16" s="39"/>
      <c r="Z16" s="39"/>
      <c r="AA16" s="40"/>
    </row>
    <row r="17" spans="22:27" x14ac:dyDescent="0.3">
      <c r="V17" s="7"/>
      <c r="W17" s="7"/>
      <c r="X17" s="41"/>
      <c r="Y17" s="39"/>
      <c r="Z17" s="39"/>
      <c r="AA17" s="40"/>
    </row>
    <row r="18" spans="22:27" x14ac:dyDescent="0.3">
      <c r="V18" s="42"/>
      <c r="W18" s="43"/>
      <c r="X18" s="41"/>
      <c r="Y18" s="44"/>
      <c r="Z18" s="39"/>
      <c r="AA18" s="40"/>
    </row>
    <row r="19" spans="22:27" x14ac:dyDescent="0.3">
      <c r="V19" s="17" t="s">
        <v>50</v>
      </c>
      <c r="W19" s="18"/>
      <c r="X19" s="7"/>
      <c r="Y19" s="19" t="s">
        <v>51</v>
      </c>
      <c r="Z19" s="20"/>
      <c r="AA19" s="21"/>
    </row>
    <row r="20" spans="22:27" x14ac:dyDescent="0.3">
      <c r="V20" s="22" t="s">
        <v>52</v>
      </c>
      <c r="W20" s="23">
        <f>SUMIFS(N:N,S:S,"Neumaticos",P:P,"Actual")</f>
        <v>0</v>
      </c>
      <c r="X20" s="6"/>
      <c r="Y20" s="19" t="s">
        <v>41</v>
      </c>
      <c r="Z20" s="21"/>
      <c r="AA20" s="24" t="s">
        <v>42</v>
      </c>
    </row>
    <row r="21" spans="22:27" x14ac:dyDescent="0.3">
      <c r="V21" s="22" t="s">
        <v>53</v>
      </c>
      <c r="W21" s="23">
        <f>SUMIFS(N:N,S:S,"Neumaticos",P:P,"Actual")</f>
        <v>0</v>
      </c>
      <c r="X21" s="6"/>
      <c r="Y21" s="25" t="s">
        <v>44</v>
      </c>
      <c r="Z21" s="25" t="s">
        <v>45</v>
      </c>
      <c r="AA21" s="26"/>
    </row>
    <row r="22" spans="22:27" x14ac:dyDescent="0.3">
      <c r="V22" s="22" t="s">
        <v>46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47</v>
      </c>
      <c r="AA22" s="30">
        <v>8.0000000000000002E-3</v>
      </c>
    </row>
    <row r="23" spans="22:27" x14ac:dyDescent="0.3">
      <c r="V23" s="22" t="s">
        <v>48</v>
      </c>
      <c r="W23" s="23">
        <f>+W21*W22</f>
        <v>0</v>
      </c>
      <c r="X23" s="6"/>
      <c r="Y23" s="31">
        <v>12000000</v>
      </c>
      <c r="Z23" s="32">
        <v>24999999</v>
      </c>
      <c r="AA23" s="33">
        <v>6.0000000000000001E-3</v>
      </c>
    </row>
    <row r="24" spans="22:27" x14ac:dyDescent="0.3"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22:27" x14ac:dyDescent="0.3">
      <c r="V25" s="37" t="s">
        <v>54</v>
      </c>
      <c r="W25" s="38">
        <f>+W23</f>
        <v>0</v>
      </c>
      <c r="X25" s="6"/>
      <c r="Y25" s="39"/>
      <c r="Z25" s="39"/>
      <c r="AA25" s="40"/>
    </row>
    <row r="26" spans="22:27" x14ac:dyDescent="0.3">
      <c r="V26" s="7"/>
      <c r="W26" s="7"/>
      <c r="X26" s="7"/>
      <c r="Y26" s="7"/>
      <c r="Z26" s="7"/>
      <c r="AA26" s="7"/>
    </row>
    <row r="27" spans="22:27" x14ac:dyDescent="0.3">
      <c r="V27" s="7"/>
      <c r="W27" s="7"/>
      <c r="X27" s="41"/>
      <c r="Y27" s="39"/>
      <c r="Z27" s="39"/>
      <c r="AA27" s="40"/>
    </row>
    <row r="28" spans="22:27" x14ac:dyDescent="0.3">
      <c r="V28" s="17" t="s">
        <v>55</v>
      </c>
      <c r="W28" s="18"/>
      <c r="X28" s="41"/>
      <c r="Y28" s="19" t="s">
        <v>56</v>
      </c>
      <c r="Z28" s="20"/>
      <c r="AA28" s="21"/>
    </row>
    <row r="29" spans="22:27" x14ac:dyDescent="0.3">
      <c r="V29" s="22" t="s">
        <v>57</v>
      </c>
      <c r="W29" s="45">
        <f>+$T$2</f>
        <v>1.0780000000000001</v>
      </c>
      <c r="X29" s="41"/>
      <c r="Y29" s="19" t="s">
        <v>41</v>
      </c>
      <c r="Z29" s="21"/>
      <c r="AA29" s="24" t="s">
        <v>58</v>
      </c>
    </row>
    <row r="30" spans="22:27" x14ac:dyDescent="0.3">
      <c r="V30" s="22" t="s">
        <v>59</v>
      </c>
      <c r="W30" s="23">
        <f>+IF(W29&lt;=Z35,AA35,IF(W29&lt;=Z34,AA34,IF(W29&lt;=Z33,AA33,IF(W29&lt;=Z32,AA32,IF(W29&gt;=Y31,AA31)))))</f>
        <v>70000</v>
      </c>
      <c r="X30" s="7"/>
      <c r="Y30" s="25" t="s">
        <v>44</v>
      </c>
      <c r="Z30" s="25" t="s">
        <v>45</v>
      </c>
      <c r="AA30" s="46"/>
    </row>
    <row r="31" spans="22:27" x14ac:dyDescent="0.3">
      <c r="V31" s="47"/>
      <c r="W31" s="48"/>
      <c r="X31" s="6"/>
      <c r="Y31" s="49">
        <v>1.2</v>
      </c>
      <c r="Z31" s="29" t="s">
        <v>47</v>
      </c>
      <c r="AA31" s="23">
        <v>80500</v>
      </c>
    </row>
    <row r="32" spans="22:27" x14ac:dyDescent="0.3">
      <c r="V32" s="37" t="s">
        <v>60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22:27" x14ac:dyDescent="0.3"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22:27" x14ac:dyDescent="0.3"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22:27" x14ac:dyDescent="0.3"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22:27" x14ac:dyDescent="0.3">
      <c r="V36" s="7"/>
      <c r="W36" s="7"/>
      <c r="X36" s="41"/>
      <c r="Y36" s="52"/>
      <c r="Z36" s="53"/>
      <c r="AA36" s="54"/>
    </row>
    <row r="37" spans="22:27" x14ac:dyDescent="0.3">
      <c r="V37" s="7"/>
      <c r="W37" s="7"/>
      <c r="X37" s="41"/>
      <c r="Y37" s="7"/>
      <c r="Z37" s="7"/>
      <c r="AA37" s="54"/>
    </row>
    <row r="38" spans="22:27" x14ac:dyDescent="0.3">
      <c r="V38" s="17" t="s">
        <v>61</v>
      </c>
      <c r="W38" s="18"/>
      <c r="X38" s="7"/>
      <c r="Y38" s="7"/>
      <c r="Z38" s="7"/>
      <c r="AA38" s="7"/>
    </row>
    <row r="39" spans="22:27" x14ac:dyDescent="0.3">
      <c r="V39" s="22" t="s">
        <v>40</v>
      </c>
      <c r="W39" s="23">
        <f>SUMIFS(N:N,S:S,"Impulso ",P:P,"Actual")</f>
        <v>0</v>
      </c>
      <c r="X39" s="7"/>
      <c r="Y39" s="19" t="s">
        <v>62</v>
      </c>
      <c r="Z39" s="20"/>
      <c r="AA39" s="21"/>
    </row>
    <row r="40" spans="22:27" x14ac:dyDescent="0.3">
      <c r="V40" s="22" t="s">
        <v>43</v>
      </c>
      <c r="W40" s="23">
        <f>SUMIFS(N:N,S:S,"Impulso ",P:P,"Actual")</f>
        <v>0</v>
      </c>
      <c r="X40" s="7"/>
      <c r="Y40" s="19" t="s">
        <v>41</v>
      </c>
      <c r="Z40" s="21"/>
      <c r="AA40" s="24" t="s">
        <v>42</v>
      </c>
    </row>
    <row r="41" spans="22:27" x14ac:dyDescent="0.3">
      <c r="V41" s="22" t="s">
        <v>46</v>
      </c>
      <c r="W41" s="27">
        <f>+IF(W39&lt;=Z44,AA44,IF(W39&lt;=Z43,AA43,IF(W39&gt;=Y42,AA42)))</f>
        <v>4.0000000000000001E-3</v>
      </c>
      <c r="X41" s="7"/>
      <c r="Y41" s="25" t="s">
        <v>44</v>
      </c>
      <c r="Z41" s="25" t="s">
        <v>45</v>
      </c>
      <c r="AA41" s="26"/>
    </row>
    <row r="42" spans="22:27" x14ac:dyDescent="0.3">
      <c r="V42" s="22" t="s">
        <v>48</v>
      </c>
      <c r="W42" s="23">
        <f>+W40*W41</f>
        <v>0</v>
      </c>
      <c r="X42" s="7"/>
      <c r="Y42" s="28">
        <v>25000000</v>
      </c>
      <c r="Z42" s="29" t="s">
        <v>47</v>
      </c>
      <c r="AA42" s="30">
        <v>8.0000000000000002E-3</v>
      </c>
    </row>
    <row r="43" spans="22:27" x14ac:dyDescent="0.3"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22:27" x14ac:dyDescent="0.3">
      <c r="V44" s="37" t="s">
        <v>49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22:27" x14ac:dyDescent="0.3">
      <c r="V45" s="7"/>
      <c r="W45" s="7"/>
      <c r="X45" s="7"/>
      <c r="Y45" s="7"/>
      <c r="Z45" s="7"/>
      <c r="AA45" s="7"/>
    </row>
    <row r="46" spans="22:27" x14ac:dyDescent="0.3">
      <c r="V46" s="7"/>
      <c r="W46" s="7"/>
      <c r="X46" s="7"/>
      <c r="Y46" s="7"/>
      <c r="Z46" s="7"/>
      <c r="AA46" s="7"/>
    </row>
    <row r="47" spans="22:27" x14ac:dyDescent="0.3">
      <c r="V47" s="37" t="s">
        <v>63</v>
      </c>
      <c r="W47" s="55">
        <f>+W32+W25+W16+W44</f>
        <v>70000</v>
      </c>
      <c r="X47" s="7"/>
      <c r="Y47" s="7"/>
      <c r="Z47" s="7"/>
      <c r="AA47" s="7"/>
    </row>
    <row r="48" spans="22:27" x14ac:dyDescent="0.3">
      <c r="V48" s="7"/>
      <c r="W48" s="7"/>
      <c r="X48" s="7"/>
      <c r="Y48" s="7"/>
      <c r="Z48" s="7"/>
      <c r="AA48" s="7"/>
    </row>
    <row r="49" spans="22:27" x14ac:dyDescent="0.3">
      <c r="V49" s="7"/>
      <c r="W49" s="7"/>
      <c r="X49" s="7"/>
      <c r="Y49" s="7"/>
      <c r="Z49" s="7"/>
      <c r="AA49" s="7"/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2020_10_13778258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2020-10-30T01:52:24Z</dcterms:created>
  <dcterms:modified xsi:type="dcterms:W3CDTF">2020-10-30T01:52:28Z</dcterms:modified>
</cp:coreProperties>
</file>