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74EC5D11-19D7-4511-B3A7-E9D473438606}" xr6:coauthVersionLast="45" xr6:coauthVersionMax="45" xr10:uidLastSave="{00000000-0000-0000-0000-000000000000}"/>
  <bookViews>
    <workbookView xWindow="-108" yWindow="-108" windowWidth="23256" windowHeight="12576" xr2:uid="{B8383320-76CD-4CD4-A80F-C70E4577E764}"/>
  </bookViews>
  <sheets>
    <sheet name="2020_10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<sst xmlns="http://schemas.openxmlformats.org/spreadsheetml/2006/main" count="1642" uniqueCount="217">
  <si>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</si>
  <si>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</si>
  <si>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</si>
  <si>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</si>
  <si>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</si>
  <si>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</si>
  <si>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</si>
  <si>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</si>
  <si>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</si>
  <si>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</si>
  <si>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</si>
  <si>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</si>
  <si>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</si>
  <si>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</si>
  <si>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</si>
  <si>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</si>
  <si>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</si>
  <si>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</si>
  <si>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</si>
  <si>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2020_10_14564262</t>
  </si>
  <si>
    <t>MATUS NOVOA JOSE ELIAS</t>
  </si>
  <si>
    <t>MJ</t>
  </si>
  <si>
    <t>14564262-0</t>
  </si>
  <si>
    <t>245/75R16 10PR 120/116S GIANTSAVER MAZZI</t>
  </si>
  <si>
    <t>FV-A-0000-02154017</t>
  </si>
  <si>
    <t xml:space="preserve">TALCAHUANO FLOTACENTRO </t>
  </si>
  <si>
    <t>0076911958-2-0</t>
  </si>
  <si>
    <t xml:space="preserve">INMOBILIARIA EL VOLCAN LTDA </t>
  </si>
  <si>
    <t>Neumaticos</t>
  </si>
  <si>
    <t>Otros meses</t>
  </si>
  <si>
    <t>Factura</t>
  </si>
  <si>
    <t>Venta Pendiente</t>
  </si>
  <si>
    <t xml:space="preserve">215/75R15 100/97Q GRABBER ATX GENER </t>
  </si>
  <si>
    <t xml:space="preserve">175/70R13 82T RP28 GOODR </t>
  </si>
  <si>
    <t>Nombre</t>
  </si>
  <si>
    <t xml:space="preserve">185R14C 8PR 102/100Q H188 GOODR </t>
  </si>
  <si>
    <t>Cod Vendedor</t>
  </si>
  <si>
    <t xml:space="preserve">195/65R15 91H RP28 GOODR </t>
  </si>
  <si>
    <t>Rut</t>
  </si>
  <si>
    <t xml:space="preserve">175/65R14 82H RP28 GOODR </t>
  </si>
  <si>
    <t>FV-A-0000-02154362</t>
  </si>
  <si>
    <t>Mes Pago</t>
  </si>
  <si>
    <t xml:space="preserve">185/65R14 86H RP28 GOODR </t>
  </si>
  <si>
    <t xml:space="preserve">275/55R20 113S SL369 GOODR </t>
  </si>
  <si>
    <t xml:space="preserve">LLANTA 6.00X17.5 TUBULAR (6 HOYOS) </t>
  </si>
  <si>
    <t>FV-A-0000-02245844</t>
  </si>
  <si>
    <t>0006143205-1-0</t>
  </si>
  <si>
    <t xml:space="preserve">CAPONI SAEZ FRANCISCO SAMUEL </t>
  </si>
  <si>
    <t>Venta Normal</t>
  </si>
  <si>
    <t>COMISION REPUESTOS</t>
  </si>
  <si>
    <t>Tabla de Cumplimiento Repuestos</t>
  </si>
  <si>
    <t>FV-A-0000-02250973</t>
  </si>
  <si>
    <t>0076039636-2-0</t>
  </si>
  <si>
    <t xml:space="preserve">SOCIEDAD AGRICOLA FORESTAL COMERCIAL E I </t>
  </si>
  <si>
    <t>VENTA TOTAL PERIODO ACTUAL</t>
  </si>
  <si>
    <t>Ventas</t>
  </si>
  <si>
    <t>% Comisión</t>
  </si>
  <si>
    <t xml:space="preserve">185/70R14 88T RP28 GOODR </t>
  </si>
  <si>
    <t>VENTA NORMAL</t>
  </si>
  <si>
    <t>Desde</t>
  </si>
  <si>
    <t>Hasta</t>
  </si>
  <si>
    <t xml:space="preserve">215/75R14 6PR 98/95Q GRABBER ATX GENER </t>
  </si>
  <si>
    <t>COMISION NORMAL (%)</t>
  </si>
  <si>
    <t>o mas</t>
  </si>
  <si>
    <t xml:space="preserve">225/50R17 98W SA57 GOODR </t>
  </si>
  <si>
    <t>FV-A-0000-02252267</t>
  </si>
  <si>
    <t>0077120160-1-0</t>
  </si>
  <si>
    <t xml:space="preserve">SERGIO ESCOBAR MIRANDA Y CIA LTDA. </t>
  </si>
  <si>
    <t>COMISION NORMAL ($)</t>
  </si>
  <si>
    <t xml:space="preserve">PASTILLA FRENO DEL.TRAS.(JGO) </t>
  </si>
  <si>
    <t>FV-A-0000-02253411</t>
  </si>
  <si>
    <t>Repuestos</t>
  </si>
  <si>
    <t xml:space="preserve">175/70R14 84T RP28 GOODR </t>
  </si>
  <si>
    <t>FV-A-0000-02254861</t>
  </si>
  <si>
    <t>0012033766-1-0</t>
  </si>
  <si>
    <t xml:space="preserve">VILLARROEL OSORIO DITCHEL MARCELO </t>
  </si>
  <si>
    <t>TOTAL COMISION REPUESTOS</t>
  </si>
  <si>
    <t>VENTA POR DOCUMENTAR  A LA FECHA DE CORTE</t>
  </si>
  <si>
    <t xml:space="preserve">195/50R15 82V RP28 GOODR </t>
  </si>
  <si>
    <t>FV-A-0000-02255355</t>
  </si>
  <si>
    <t>0076852237-5-0</t>
  </si>
  <si>
    <t xml:space="preserve">MECANICA LUIS FELIPE ULLOA TORRES EIRL </t>
  </si>
  <si>
    <t xml:space="preserve">215/75R15 100S SL369 GOODR </t>
  </si>
  <si>
    <t>FV-A-0000-02258319</t>
  </si>
  <si>
    <t xml:space="preserve">225/60R17 99T SU318 GOODR </t>
  </si>
  <si>
    <t>FV-A-0000-02262154</t>
  </si>
  <si>
    <t>0076696531-8-0</t>
  </si>
  <si>
    <t xml:space="preserve">HYH SPA </t>
  </si>
  <si>
    <t>COMISION NEUMATICOS, LUBRICANTES, BATERIAS Y REMOLQUE</t>
  </si>
  <si>
    <t>Tabla de Cumplimiento Neumaticos, Lubricantes, Baterias y Remolques</t>
  </si>
  <si>
    <t>FV-A-0000-02262546</t>
  </si>
  <si>
    <t xml:space="preserve">215/45ZR17 91W XL SA57 GOODR </t>
  </si>
  <si>
    <t>FV-A-0000-02262576</t>
  </si>
  <si>
    <t xml:space="preserve">205/55R16 91V RP28 GOODR </t>
  </si>
  <si>
    <t>FV-A-0000-02262821</t>
  </si>
  <si>
    <t xml:space="preserve">165/60R14 75H RP28 GOODR </t>
  </si>
  <si>
    <t>TOTAL COMISION NEU / LUB / BAT / REM</t>
  </si>
  <si>
    <t xml:space="preserve">195/60R15 88H RP28 GOODR </t>
  </si>
  <si>
    <t xml:space="preserve">185/65R15 88H RP28 GOODR </t>
  </si>
  <si>
    <t xml:space="preserve">205/65R15 94H RP28 GOODR </t>
  </si>
  <si>
    <t>COMISION SERVICIOS</t>
  </si>
  <si>
    <t>Tabla de Cumplimiento Servicios</t>
  </si>
  <si>
    <t>FV-A-0000-02262857</t>
  </si>
  <si>
    <t>Comisión</t>
  </si>
  <si>
    <t xml:space="preserve">500R12C 8PR 83/82P CR868 GOODR </t>
  </si>
  <si>
    <t>FV-A-0000-02263663</t>
  </si>
  <si>
    <t>FV-A-0000-02263664</t>
  </si>
  <si>
    <t>TOTAL VARIABLE</t>
  </si>
  <si>
    <t>FV-A-0000-02263735</t>
  </si>
  <si>
    <t xml:space="preserve">155R12C 6PR 83/81Q H188 GOODR </t>
  </si>
  <si>
    <t>TOTAL COMISION SERVICIOS</t>
  </si>
  <si>
    <t xml:space="preserve">185/60R14 82H RP28 GOODR </t>
  </si>
  <si>
    <t>FV-A-0000-02264425</t>
  </si>
  <si>
    <t xml:space="preserve">205/50R17 93W SA37 GOODR </t>
  </si>
  <si>
    <t>FV-A-0000-02264700</t>
  </si>
  <si>
    <t xml:space="preserve">155/65R13 73T RP28 GOODR </t>
  </si>
  <si>
    <t>FV-A-0000-02264721</t>
  </si>
  <si>
    <t>COMISION IMPULSO</t>
  </si>
  <si>
    <t>FV-A-0000-02265951</t>
  </si>
  <si>
    <t>0013376805-K-0</t>
  </si>
  <si>
    <t xml:space="preserve">SANDOVAL RIQUELME LORENA BEATRIZ </t>
  </si>
  <si>
    <t>FV-A-0000-02266009</t>
  </si>
  <si>
    <t xml:space="preserve">245/75R16 10PR 120/116Q SL366 GOODR </t>
  </si>
  <si>
    <t>FV-A-0000-02267228</t>
  </si>
  <si>
    <t>0011242657-4-0</t>
  </si>
  <si>
    <t xml:space="preserve">MONTOYA REBOLLEDO SANDRA CARMEN </t>
  </si>
  <si>
    <t>FV-A-0000-02267697</t>
  </si>
  <si>
    <t xml:space="preserve">225/65R17 102T SU318 GOODR </t>
  </si>
  <si>
    <t>FV-A-0000-02270016</t>
  </si>
  <si>
    <t>0011243824-6-0</t>
  </si>
  <si>
    <t xml:space="preserve">TRONCOSO GUTIERREZ VICTOR MAURICIO </t>
  </si>
  <si>
    <t>FV-A-0000-02270639</t>
  </si>
  <si>
    <t>0076250445-6-0</t>
  </si>
  <si>
    <t xml:space="preserve">SOCIEDAD DE TRANSPORTES E INVERSIONES YA </t>
  </si>
  <si>
    <t xml:space="preserve">165/70R14 81T RP28 GOODR </t>
  </si>
  <si>
    <t>FV-A-0000-02270668</t>
  </si>
  <si>
    <t>FV-A-0000-02270858</t>
  </si>
  <si>
    <t>FV-A-0000-02270860</t>
  </si>
  <si>
    <t xml:space="preserve">215/70R15C 8PR 109/107R H188 GOODR </t>
  </si>
  <si>
    <t>FV-A-0000-02270917</t>
  </si>
  <si>
    <t xml:space="preserve">215/65R16 98H RP28 GOODR </t>
  </si>
  <si>
    <t>FV-A-0000-02271001</t>
  </si>
  <si>
    <t>FV-A-0000-02271608</t>
  </si>
  <si>
    <t>CV-A-0000-00225624</t>
  </si>
  <si>
    <t>0011451161-7-0</t>
  </si>
  <si>
    <t xml:space="preserve">COLLIO GUZMAN JOSE ADRIAN </t>
  </si>
  <si>
    <t>Actual</t>
  </si>
  <si>
    <t>Nota Crédito</t>
  </si>
  <si>
    <t>CV-A-0000-00225749</t>
  </si>
  <si>
    <t>CV-A-0000-00225800</t>
  </si>
  <si>
    <t xml:space="preserve">245/75R16 10PR 120/116Q SL369 GOODR </t>
  </si>
  <si>
    <t>CV-A-0000-00226926</t>
  </si>
  <si>
    <t>FV-A-0000-02274229</t>
  </si>
  <si>
    <t xml:space="preserve">205/70R15C 8PR 106/104R H188 GOODR </t>
  </si>
  <si>
    <t>FV-A-0000-02274262</t>
  </si>
  <si>
    <t>0077011966-9-0</t>
  </si>
  <si>
    <t xml:space="preserve">GORMAZ Y ROMERO </t>
  </si>
  <si>
    <t xml:space="preserve">215/55R17 98W SA37 GOODR </t>
  </si>
  <si>
    <t>FV-A-0000-02274277</t>
  </si>
  <si>
    <t xml:space="preserve">265/75R16 10PR 123/120Q SL366 GOODR </t>
  </si>
  <si>
    <t xml:space="preserve">195R14C 8PR 106/104Q H188 GOODR </t>
  </si>
  <si>
    <t xml:space="preserve">215/75R16C 8PR 113/111Q H188 GOODR </t>
  </si>
  <si>
    <t>FV-A-0000-02274321</t>
  </si>
  <si>
    <t>FV-A-0000-02274347</t>
  </si>
  <si>
    <t xml:space="preserve">225/75R16 10PR 115/112Q SL369 GOODR </t>
  </si>
  <si>
    <t xml:space="preserve">31X10.50R15 6PR 109Q SL369 GOODR </t>
  </si>
  <si>
    <t xml:space="preserve">235/65R17 104T SU318 GOODR </t>
  </si>
  <si>
    <t xml:space="preserve">265/70R17 10PR 121/118Q SL369 GOODR </t>
  </si>
  <si>
    <t>FV-A-0000-02274375</t>
  </si>
  <si>
    <t>FV-A-0000-02274376</t>
  </si>
  <si>
    <t>FV-A-0000-02274380</t>
  </si>
  <si>
    <t>FV-A-0000-02274385</t>
  </si>
  <si>
    <t>FV-A-0000-02274939</t>
  </si>
  <si>
    <t>FV-A-0000-02275915</t>
  </si>
  <si>
    <t>0005834266-1-0</t>
  </si>
  <si>
    <t xml:space="preserve">BUGMANN BURZIO PABLO AMEDEO </t>
  </si>
  <si>
    <t>FV-A-0000-02276023</t>
  </si>
  <si>
    <t>FV-A-0000-02276406</t>
  </si>
  <si>
    <t>0076205226-1-0</t>
  </si>
  <si>
    <t xml:space="preserve">SOCIEDAD DE SERVICIOS TECNICO VEHICULAR </t>
  </si>
  <si>
    <t>FV-A-0000-02276750</t>
  </si>
  <si>
    <t>FV-A-0000-02276751</t>
  </si>
  <si>
    <t>FV-A-0000-02276905</t>
  </si>
  <si>
    <t>FV-A-0000-02277996</t>
  </si>
  <si>
    <t>FV-A-0000-02280071</t>
  </si>
  <si>
    <t>FV-A-0000-02280072</t>
  </si>
  <si>
    <t xml:space="preserve">165R13C 8PR 94/92Q H188 GOODR </t>
  </si>
  <si>
    <t>FV-A-0000-02281660</t>
  </si>
  <si>
    <t>0015517811-6-0</t>
  </si>
  <si>
    <t xml:space="preserve">BADILLA CID RAQUEL DEL CARMEN </t>
  </si>
  <si>
    <t>FV-A-0000-02282191</t>
  </si>
  <si>
    <t>FV-A-0000-02282233</t>
  </si>
  <si>
    <t>FV-A-0000-02282466</t>
  </si>
  <si>
    <t>FV-A-0000-02282995</t>
  </si>
  <si>
    <t>FV-A-0000-02283134</t>
  </si>
  <si>
    <t xml:space="preserve">245/70R16 111T GIANTSAVER MAZZINI </t>
  </si>
  <si>
    <t>FV-A-0000-02283175</t>
  </si>
  <si>
    <t xml:space="preserve">265/70R16 112S SL369 GOODR </t>
  </si>
  <si>
    <t>FV-A-0000-02284985</t>
  </si>
  <si>
    <t>FV-A-0000-02286693</t>
  </si>
  <si>
    <t>FV-A-0000-02289328</t>
  </si>
  <si>
    <t>0076568833-7-0</t>
  </si>
  <si>
    <t xml:space="preserve">AGRICOLA E INVERSIONES M.V.R SPA </t>
  </si>
  <si>
    <t>FV-A-0000-02290153</t>
  </si>
  <si>
    <t xml:space="preserve">C5074 </t>
  </si>
  <si>
    <t>CINTA C/RATCHET 2" C/GANCHO TIPO JJ 9MTS</t>
  </si>
  <si>
    <t>FV-A-0000-02290175</t>
  </si>
  <si>
    <t>0099524740-2-0</t>
  </si>
  <si>
    <t xml:space="preserve">PROMARUR S.A </t>
  </si>
  <si>
    <t>FV-A-0000-02290300</t>
  </si>
  <si>
    <t xml:space="preserve">215/75R17.5 14PR 126/124M GSR+1 GOODR </t>
  </si>
  <si>
    <t>FV-A-0000-02290376</t>
  </si>
  <si>
    <t xml:space="preserve">C4026 </t>
  </si>
  <si>
    <t xml:space="preserve">RODTO MAZA 32216 MBA </t>
  </si>
  <si>
    <t>FV-A-0000-02292097</t>
  </si>
  <si>
    <t>0076824151-1-0</t>
  </si>
  <si>
    <t xml:space="preserve">INVERCIONES Y SERVICIOS DRYBULK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</si>
</sst>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D88C-5E6D-4A2A-B25E-D2B64B50B1FD}">
  <sheetPr codeName="Hoja3">
    <tabColor rgb="FFFF0000"/>
  </sheetPr>
  <dimension ref="A1:Z113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1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29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8" bestFit="1" customWidth="1"/>
    <col min="11" max="11" width="11" bestFit="1" customWidth="1"/>
    <col min="12" max="12" width="29.109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45602</v>
      </c>
      <c r="F2" s="6" t="s">
        <v>23</v>
      </c>
      <c r="G2" s="6" t="s">
        <v>24</v>
      </c>
      <c r="H2" s="7">
        <v>43901</v>
      </c>
      <c r="I2" s="6">
        <v>26</v>
      </c>
      <c r="J2" s="6" t="s">
        <v>25</v>
      </c>
      <c r="K2" s="6" t="s">
        <v>26</v>
      </c>
      <c r="L2" s="6" t="s">
        <v>27</v>
      </c>
      <c r="M2" s="6">
        <v>12</v>
      </c>
      <c r="N2" s="8">
        <v>601344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47560</v>
      </c>
      <c r="F3" s="6" t="s">
        <v>32</v>
      </c>
      <c r="G3" s="6" t="s">
        <v>24</v>
      </c>
      <c r="H3" s="7">
        <v>43901</v>
      </c>
      <c r="I3" s="6">
        <v>26</v>
      </c>
      <c r="J3" s="6" t="s">
        <v>25</v>
      </c>
      <c r="K3" s="6" t="s">
        <v>26</v>
      </c>
      <c r="L3" s="6" t="s">
        <v>27</v>
      </c>
      <c r="M3" s="6">
        <v>5</v>
      </c>
      <c r="N3" s="8">
        <v>235640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47628</v>
      </c>
      <c r="F4" s="6" t="s">
        <v>33</v>
      </c>
      <c r="G4" s="6" t="s">
        <v>24</v>
      </c>
      <c r="H4" s="7">
        <v>43901</v>
      </c>
      <c r="I4" s="6">
        <v>26</v>
      </c>
      <c r="J4" s="6" t="s">
        <v>25</v>
      </c>
      <c r="K4" s="6" t="s">
        <v>26</v>
      </c>
      <c r="L4" s="6" t="s">
        <v>27</v>
      </c>
      <c r="M4" s="6">
        <v>24</v>
      </c>
      <c r="N4" s="8">
        <v>443760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MATUS NOVOA JOSE ELIAS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47651</v>
      </c>
      <c r="F5" s="6" t="s">
        <v>35</v>
      </c>
      <c r="G5" s="6" t="s">
        <v>24</v>
      </c>
      <c r="H5" s="7">
        <v>43901</v>
      </c>
      <c r="I5" s="6">
        <v>26</v>
      </c>
      <c r="J5" s="6" t="s">
        <v>25</v>
      </c>
      <c r="K5" s="6" t="s">
        <v>26</v>
      </c>
      <c r="L5" s="6" t="s">
        <v>27</v>
      </c>
      <c r="M5" s="6">
        <v>8</v>
      </c>
      <c r="N5" s="8">
        <v>267248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MJ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50869</v>
      </c>
      <c r="F6" s="6" t="s">
        <v>37</v>
      </c>
      <c r="G6" s="6" t="s">
        <v>24</v>
      </c>
      <c r="H6" s="7">
        <v>43901</v>
      </c>
      <c r="I6" s="6">
        <v>26</v>
      </c>
      <c r="J6" s="6" t="s">
        <v>25</v>
      </c>
      <c r="K6" s="6" t="s">
        <v>26</v>
      </c>
      <c r="L6" s="6" t="s">
        <v>27</v>
      </c>
      <c r="M6" s="6">
        <v>12</v>
      </c>
      <c r="N6" s="8">
        <v>300636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38</v>
      </c>
      <c r="V6" s="11" t="str">
        <f>+$D$2</f>
        <v>14564262-0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47333</v>
      </c>
      <c r="F7" s="6" t="s">
        <v>39</v>
      </c>
      <c r="G7" s="6" t="s">
        <v>40</v>
      </c>
      <c r="H7" s="7">
        <v>43901</v>
      </c>
      <c r="I7" s="6">
        <v>26</v>
      </c>
      <c r="J7" s="6" t="s">
        <v>25</v>
      </c>
      <c r="K7" s="6" t="s">
        <v>26</v>
      </c>
      <c r="L7" s="6" t="s">
        <v>27</v>
      </c>
      <c r="M7" s="6">
        <v>12</v>
      </c>
      <c r="N7" s="8">
        <v>236196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41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40850</v>
      </c>
      <c r="F8" s="6" t="s">
        <v>42</v>
      </c>
      <c r="G8" s="6" t="s">
        <v>40</v>
      </c>
      <c r="H8" s="7">
        <v>43901</v>
      </c>
      <c r="I8" s="6">
        <v>26</v>
      </c>
      <c r="J8" s="6" t="s">
        <v>25</v>
      </c>
      <c r="K8" s="6" t="s">
        <v>26</v>
      </c>
      <c r="L8" s="6" t="s">
        <v>27</v>
      </c>
      <c r="M8" s="6">
        <v>12</v>
      </c>
      <c r="N8" s="8">
        <v>250512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51171</v>
      </c>
      <c r="F9" s="6" t="s">
        <v>43</v>
      </c>
      <c r="G9" s="6" t="s">
        <v>40</v>
      </c>
      <c r="H9" s="7">
        <v>43901</v>
      </c>
      <c r="I9" s="6">
        <v>26</v>
      </c>
      <c r="J9" s="6" t="s">
        <v>25</v>
      </c>
      <c r="K9" s="6" t="s">
        <v>26</v>
      </c>
      <c r="L9" s="6" t="s">
        <v>27</v>
      </c>
      <c r="M9" s="6">
        <v>2</v>
      </c>
      <c r="N9" s="8">
        <v>146762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36022</v>
      </c>
      <c r="F10" s="6" t="s">
        <v>44</v>
      </c>
      <c r="G10" s="6" t="s">
        <v>45</v>
      </c>
      <c r="H10" s="7">
        <v>44035</v>
      </c>
      <c r="I10" s="6">
        <v>26</v>
      </c>
      <c r="J10" s="6" t="s">
        <v>25</v>
      </c>
      <c r="K10" s="6" t="s">
        <v>46</v>
      </c>
      <c r="L10" s="6" t="s">
        <v>47</v>
      </c>
      <c r="M10" s="6">
        <v>2</v>
      </c>
      <c r="N10" s="8">
        <v>57126</v>
      </c>
      <c r="O10" s="6" t="s">
        <v>28</v>
      </c>
      <c r="P10" s="6" t="s">
        <v>29</v>
      </c>
      <c r="Q10" s="6" t="s">
        <v>30</v>
      </c>
      <c r="R10" s="6" t="s">
        <v>48</v>
      </c>
      <c r="S10" s="6" t="s">
        <v>28</v>
      </c>
      <c r="U10" s="15" t="s">
        <v>49</v>
      </c>
      <c r="V10" s="16"/>
      <c r="W10" s="6"/>
      <c r="X10" s="17" t="s">
        <v>50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47628</v>
      </c>
      <c r="F11" s="6" t="s">
        <v>33</v>
      </c>
      <c r="G11" s="6" t="s">
        <v>51</v>
      </c>
      <c r="H11" s="7">
        <v>44041</v>
      </c>
      <c r="I11" s="6">
        <v>26</v>
      </c>
      <c r="J11" s="6" t="s">
        <v>25</v>
      </c>
      <c r="K11" s="6" t="s">
        <v>52</v>
      </c>
      <c r="L11" s="6" t="s">
        <v>53</v>
      </c>
      <c r="M11" s="6">
        <v>12</v>
      </c>
      <c r="N11" s="8">
        <v>214716</v>
      </c>
      <c r="O11" s="6" t="s">
        <v>28</v>
      </c>
      <c r="P11" s="6" t="s">
        <v>29</v>
      </c>
      <c r="Q11" s="6" t="s">
        <v>30</v>
      </c>
      <c r="R11" s="6" t="s">
        <v>48</v>
      </c>
      <c r="S11" s="6" t="s">
        <v>28</v>
      </c>
      <c r="U11" s="20" t="s">
        <v>54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46586</v>
      </c>
      <c r="F12" s="6" t="s">
        <v>57</v>
      </c>
      <c r="G12" s="6" t="s">
        <v>51</v>
      </c>
      <c r="H12" s="7">
        <v>44041</v>
      </c>
      <c r="I12" s="6">
        <v>26</v>
      </c>
      <c r="J12" s="6" t="s">
        <v>25</v>
      </c>
      <c r="K12" s="6" t="s">
        <v>52</v>
      </c>
      <c r="L12" s="6" t="s">
        <v>53</v>
      </c>
      <c r="M12" s="6">
        <v>4</v>
      </c>
      <c r="N12" s="8">
        <v>88280</v>
      </c>
      <c r="O12" s="6" t="s">
        <v>28</v>
      </c>
      <c r="P12" s="6" t="s">
        <v>29</v>
      </c>
      <c r="Q12" s="6" t="s">
        <v>30</v>
      </c>
      <c r="R12" s="6" t="s">
        <v>48</v>
      </c>
      <c r="S12" s="6" t="s">
        <v>28</v>
      </c>
      <c r="U12" s="20" t="s">
        <v>58</v>
      </c>
      <c r="V12" s="21">
        <f>IF(SUMIFS(N2:N20000,S2:S20000,"Repuestos",R2:R20000,"Venta Normal")&lt;0,0,SUMIFS(N2:N20000,S2:S20000,"Repuestos",R2:R20000,"Venta Normal"))</f>
        <v>335960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47190</v>
      </c>
      <c r="F13" s="6" t="s">
        <v>61</v>
      </c>
      <c r="G13" s="6" t="s">
        <v>51</v>
      </c>
      <c r="H13" s="7">
        <v>44041</v>
      </c>
      <c r="I13" s="6">
        <v>26</v>
      </c>
      <c r="J13" s="6" t="s">
        <v>25</v>
      </c>
      <c r="K13" s="6" t="s">
        <v>52</v>
      </c>
      <c r="L13" s="6" t="s">
        <v>53</v>
      </c>
      <c r="M13" s="6">
        <v>2</v>
      </c>
      <c r="N13" s="8">
        <v>108576</v>
      </c>
      <c r="O13" s="6" t="s">
        <v>28</v>
      </c>
      <c r="P13" s="6" t="s">
        <v>29</v>
      </c>
      <c r="Q13" s="6" t="s">
        <v>30</v>
      </c>
      <c r="R13" s="6" t="s">
        <v>48</v>
      </c>
      <c r="S13" s="6" t="s">
        <v>28</v>
      </c>
      <c r="U13" s="20" t="s">
        <v>62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51163</v>
      </c>
      <c r="F14" s="6" t="s">
        <v>64</v>
      </c>
      <c r="G14" s="6" t="s">
        <v>65</v>
      </c>
      <c r="H14" s="7">
        <v>44043</v>
      </c>
      <c r="I14" s="6">
        <v>26</v>
      </c>
      <c r="J14" s="6" t="s">
        <v>25</v>
      </c>
      <c r="K14" s="6" t="s">
        <v>66</v>
      </c>
      <c r="L14" s="6" t="s">
        <v>67</v>
      </c>
      <c r="M14" s="6">
        <v>1</v>
      </c>
      <c r="N14" s="8">
        <v>39994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68</v>
      </c>
      <c r="V14" s="21">
        <f>+V12*V13</f>
        <v>5879.3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11204</v>
      </c>
      <c r="F15" s="6" t="s">
        <v>69</v>
      </c>
      <c r="G15" s="6" t="s">
        <v>70</v>
      </c>
      <c r="H15" s="7">
        <v>44044</v>
      </c>
      <c r="I15" s="6">
        <v>26</v>
      </c>
      <c r="J15" s="6" t="s">
        <v>25</v>
      </c>
      <c r="K15" s="6" t="s">
        <v>46</v>
      </c>
      <c r="L15" s="6" t="s">
        <v>47</v>
      </c>
      <c r="M15" s="6">
        <v>20</v>
      </c>
      <c r="N15" s="8">
        <v>335960</v>
      </c>
      <c r="O15" s="6" t="s">
        <v>71</v>
      </c>
      <c r="P15" s="6" t="s">
        <v>29</v>
      </c>
      <c r="Q15" s="6" t="s">
        <v>30</v>
      </c>
      <c r="R15" s="6" t="s">
        <v>48</v>
      </c>
      <c r="S15" s="6" t="s">
        <v>71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47222</v>
      </c>
      <c r="F16" s="6" t="s">
        <v>72</v>
      </c>
      <c r="G16" s="6" t="s">
        <v>73</v>
      </c>
      <c r="H16" s="7">
        <v>44047</v>
      </c>
      <c r="I16" s="6">
        <v>26</v>
      </c>
      <c r="J16" s="6" t="s">
        <v>25</v>
      </c>
      <c r="K16" s="6" t="s">
        <v>74</v>
      </c>
      <c r="L16" s="6" t="s">
        <v>75</v>
      </c>
      <c r="M16" s="6">
        <v>4</v>
      </c>
      <c r="N16" s="8">
        <v>85892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76</v>
      </c>
      <c r="V16" s="35">
        <f>+V14</f>
        <v>5879.3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47628</v>
      </c>
      <c r="F17" s="6" t="s">
        <v>33</v>
      </c>
      <c r="G17" s="6" t="s">
        <v>73</v>
      </c>
      <c r="H17" s="7">
        <v>44047</v>
      </c>
      <c r="I17" s="6">
        <v>26</v>
      </c>
      <c r="J17" s="6" t="s">
        <v>25</v>
      </c>
      <c r="K17" s="6" t="s">
        <v>74</v>
      </c>
      <c r="L17" s="6" t="s">
        <v>75</v>
      </c>
      <c r="M17" s="6">
        <v>12</v>
      </c>
      <c r="N17" s="8">
        <v>214716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77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46589</v>
      </c>
      <c r="F18" s="6" t="s">
        <v>78</v>
      </c>
      <c r="G18" s="6" t="s">
        <v>79</v>
      </c>
      <c r="H18" s="7">
        <v>44048</v>
      </c>
      <c r="I18" s="6">
        <v>26</v>
      </c>
      <c r="J18" s="6" t="s">
        <v>25</v>
      </c>
      <c r="K18" s="6" t="s">
        <v>80</v>
      </c>
      <c r="L18" s="6" t="s">
        <v>81</v>
      </c>
      <c r="M18" s="6">
        <v>12</v>
      </c>
      <c r="N18" s="8">
        <v>286320</v>
      </c>
      <c r="O18" s="6" t="s">
        <v>28</v>
      </c>
      <c r="P18" s="6" t="s">
        <v>29</v>
      </c>
      <c r="Q18" s="6" t="s">
        <v>30</v>
      </c>
      <c r="R18" s="6" t="s">
        <v>48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46987</v>
      </c>
      <c r="F19" s="6" t="s">
        <v>82</v>
      </c>
      <c r="G19" s="6" t="s">
        <v>83</v>
      </c>
      <c r="H19" s="7">
        <v>44053</v>
      </c>
      <c r="I19" s="6">
        <v>26</v>
      </c>
      <c r="J19" s="6" t="s">
        <v>25</v>
      </c>
      <c r="K19" s="6" t="s">
        <v>52</v>
      </c>
      <c r="L19" s="6" t="s">
        <v>53</v>
      </c>
      <c r="M19" s="6">
        <v>6</v>
      </c>
      <c r="N19" s="8">
        <v>250554</v>
      </c>
      <c r="O19" s="6" t="s">
        <v>28</v>
      </c>
      <c r="P19" s="6" t="s">
        <v>29</v>
      </c>
      <c r="Q19" s="6" t="s">
        <v>30</v>
      </c>
      <c r="R19" s="6" t="s">
        <v>48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51164</v>
      </c>
      <c r="F20" s="6" t="s">
        <v>84</v>
      </c>
      <c r="G20" s="6" t="s">
        <v>85</v>
      </c>
      <c r="H20" s="7">
        <v>44060</v>
      </c>
      <c r="I20" s="6">
        <v>26</v>
      </c>
      <c r="J20" s="6" t="s">
        <v>25</v>
      </c>
      <c r="K20" s="6" t="s">
        <v>86</v>
      </c>
      <c r="L20" s="6" t="s">
        <v>87</v>
      </c>
      <c r="M20" s="6">
        <v>4</v>
      </c>
      <c r="N20" s="8">
        <v>181352</v>
      </c>
      <c r="O20" s="6" t="s">
        <v>28</v>
      </c>
      <c r="P20" s="6" t="s">
        <v>29</v>
      </c>
      <c r="Q20" s="6" t="s">
        <v>30</v>
      </c>
      <c r="R20" s="6" t="s">
        <v>48</v>
      </c>
      <c r="S20" s="6" t="s">
        <v>28</v>
      </c>
      <c r="U20" s="15" t="s">
        <v>88</v>
      </c>
      <c r="V20" s="16"/>
      <c r="W20" s="6"/>
      <c r="X20" s="17" t="s">
        <v>89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50869</v>
      </c>
      <c r="F21" s="6" t="s">
        <v>37</v>
      </c>
      <c r="G21" s="6" t="s">
        <v>90</v>
      </c>
      <c r="H21" s="7">
        <v>44060</v>
      </c>
      <c r="I21" s="6">
        <v>26</v>
      </c>
      <c r="J21" s="6" t="s">
        <v>25</v>
      </c>
      <c r="K21" s="6" t="s">
        <v>80</v>
      </c>
      <c r="L21" s="6" t="s">
        <v>81</v>
      </c>
      <c r="M21" s="6">
        <v>4</v>
      </c>
      <c r="N21" s="8">
        <v>97824</v>
      </c>
      <c r="O21" s="6" t="s">
        <v>28</v>
      </c>
      <c r="P21" s="6" t="s">
        <v>29</v>
      </c>
      <c r="Q21" s="6" t="s">
        <v>30</v>
      </c>
      <c r="R21" s="6" t="s">
        <v>48</v>
      </c>
      <c r="S21" s="6" t="s">
        <v>28</v>
      </c>
      <c r="U21" s="20" t="s">
        <v>54</v>
      </c>
      <c r="V21" s="21">
        <f>IF(SUMIFS(N2:N20000,S2:S20000,"Neumaticos",P2:P20000,"Actual")&lt;0,0,SUMIFS(N2:N20000,S2:S20000,"Neumaticos",P2:P20000,"Actual"))</f>
        <v>17466089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40850</v>
      </c>
      <c r="F22" s="6" t="s">
        <v>42</v>
      </c>
      <c r="G22" s="6" t="s">
        <v>90</v>
      </c>
      <c r="H22" s="7">
        <v>44060</v>
      </c>
      <c r="I22" s="6">
        <v>26</v>
      </c>
      <c r="J22" s="6" t="s">
        <v>25</v>
      </c>
      <c r="K22" s="6" t="s">
        <v>80</v>
      </c>
      <c r="L22" s="6" t="s">
        <v>81</v>
      </c>
      <c r="M22" s="6">
        <v>4</v>
      </c>
      <c r="N22" s="8">
        <v>88280</v>
      </c>
      <c r="O22" s="6" t="s">
        <v>28</v>
      </c>
      <c r="P22" s="6" t="s">
        <v>29</v>
      </c>
      <c r="Q22" s="6" t="s">
        <v>30</v>
      </c>
      <c r="R22" s="6" t="s">
        <v>48</v>
      </c>
      <c r="S22" s="6" t="s">
        <v>28</v>
      </c>
      <c r="U22" s="20" t="s">
        <v>58</v>
      </c>
      <c r="V22" s="21">
        <f>IF(SUMIFS(N2:N20000,S2:S20000,"Neumaticos",R2:R20000,"Venta Normal")&lt;0,0,SUMIFS(N2:N20000,S2:S20000,"Neumaticos",R2:R20000,"Venta Normal"))</f>
        <v>20225497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40394</v>
      </c>
      <c r="F23" s="6" t="s">
        <v>91</v>
      </c>
      <c r="G23" s="6" t="s">
        <v>90</v>
      </c>
      <c r="H23" s="7">
        <v>44060</v>
      </c>
      <c r="I23" s="6">
        <v>26</v>
      </c>
      <c r="J23" s="6" t="s">
        <v>25</v>
      </c>
      <c r="K23" s="6" t="s">
        <v>80</v>
      </c>
      <c r="L23" s="6" t="s">
        <v>81</v>
      </c>
      <c r="M23" s="6">
        <v>4</v>
      </c>
      <c r="N23" s="8">
        <v>140780</v>
      </c>
      <c r="O23" s="6" t="s">
        <v>28</v>
      </c>
      <c r="P23" s="6" t="s">
        <v>29</v>
      </c>
      <c r="Q23" s="6" t="s">
        <v>30</v>
      </c>
      <c r="R23" s="6" t="s">
        <v>48</v>
      </c>
      <c r="S23" s="6" t="s">
        <v>28</v>
      </c>
      <c r="U23" s="20" t="s">
        <v>62</v>
      </c>
      <c r="V23" s="44">
        <f>+IF(V21&lt;=Y28,Z28,IF(V21&lt;=Y27,Z27,IF(V21&lt;=Y26,Z26,IF(V21&lt;=Y25,Z25,IF(V21&lt;=Y24,Z24,IF(V21&gt;=X23,Z23))))))</f>
        <v>2.1499999999999998E-2</v>
      </c>
      <c r="W23" s="5"/>
      <c r="X23" s="25">
        <v>25000000</v>
      </c>
      <c r="Y23" s="26" t="s">
        <v>63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47222</v>
      </c>
      <c r="F24" s="6" t="s">
        <v>72</v>
      </c>
      <c r="G24" s="6" t="s">
        <v>92</v>
      </c>
      <c r="H24" s="7">
        <v>44060</v>
      </c>
      <c r="I24" s="6">
        <v>26</v>
      </c>
      <c r="J24" s="6" t="s">
        <v>25</v>
      </c>
      <c r="K24" s="6" t="s">
        <v>80</v>
      </c>
      <c r="L24" s="6" t="s">
        <v>81</v>
      </c>
      <c r="M24" s="6">
        <v>4</v>
      </c>
      <c r="N24" s="8">
        <v>85892</v>
      </c>
      <c r="O24" s="6" t="s">
        <v>28</v>
      </c>
      <c r="P24" s="6" t="s">
        <v>29</v>
      </c>
      <c r="Q24" s="6" t="s">
        <v>30</v>
      </c>
      <c r="R24" s="6" t="s">
        <v>48</v>
      </c>
      <c r="S24" s="6" t="s">
        <v>28</v>
      </c>
      <c r="U24" s="20" t="s">
        <v>68</v>
      </c>
      <c r="V24" s="21">
        <f>+V22*V23</f>
        <v>434848.18549999996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40393</v>
      </c>
      <c r="F25" s="6" t="s">
        <v>93</v>
      </c>
      <c r="G25" s="6" t="s">
        <v>94</v>
      </c>
      <c r="H25" s="7">
        <v>44060</v>
      </c>
      <c r="I25" s="6">
        <v>26</v>
      </c>
      <c r="J25" s="6" t="s">
        <v>25</v>
      </c>
      <c r="K25" s="6" t="s">
        <v>80</v>
      </c>
      <c r="L25" s="6" t="s">
        <v>81</v>
      </c>
      <c r="M25" s="6">
        <v>1</v>
      </c>
      <c r="N25" s="8">
        <v>27439</v>
      </c>
      <c r="O25" s="6" t="s">
        <v>28</v>
      </c>
      <c r="P25" s="6" t="s">
        <v>29</v>
      </c>
      <c r="Q25" s="6" t="s">
        <v>30</v>
      </c>
      <c r="R25" s="6" t="s">
        <v>48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40457</v>
      </c>
      <c r="F26" s="6" t="s">
        <v>95</v>
      </c>
      <c r="G26" s="6" t="s">
        <v>94</v>
      </c>
      <c r="H26" s="7">
        <v>44060</v>
      </c>
      <c r="I26" s="6">
        <v>26</v>
      </c>
      <c r="J26" s="6" t="s">
        <v>25</v>
      </c>
      <c r="K26" s="6" t="s">
        <v>80</v>
      </c>
      <c r="L26" s="6" t="s">
        <v>81</v>
      </c>
      <c r="M26" s="6">
        <v>4</v>
      </c>
      <c r="N26" s="8">
        <v>76344</v>
      </c>
      <c r="O26" s="6" t="s">
        <v>28</v>
      </c>
      <c r="P26" s="6" t="s">
        <v>29</v>
      </c>
      <c r="Q26" s="6" t="s">
        <v>30</v>
      </c>
      <c r="R26" s="6" t="s">
        <v>48</v>
      </c>
      <c r="S26" s="6" t="s">
        <v>28</v>
      </c>
      <c r="U26" s="34" t="s">
        <v>96</v>
      </c>
      <c r="V26" s="35">
        <f>+V24</f>
        <v>434848.18549999996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40914</v>
      </c>
      <c r="F27" s="6" t="s">
        <v>97</v>
      </c>
      <c r="G27" s="6" t="s">
        <v>94</v>
      </c>
      <c r="H27" s="7">
        <v>44060</v>
      </c>
      <c r="I27" s="6">
        <v>26</v>
      </c>
      <c r="J27" s="6" t="s">
        <v>25</v>
      </c>
      <c r="K27" s="6" t="s">
        <v>80</v>
      </c>
      <c r="L27" s="6" t="s">
        <v>81</v>
      </c>
      <c r="M27" s="6">
        <v>2</v>
      </c>
      <c r="N27" s="8">
        <v>47720</v>
      </c>
      <c r="O27" s="6" t="s">
        <v>28</v>
      </c>
      <c r="P27" s="6" t="s">
        <v>29</v>
      </c>
      <c r="Q27" s="6" t="s">
        <v>30</v>
      </c>
      <c r="R27" s="6" t="s">
        <v>48</v>
      </c>
      <c r="S27" s="6" t="s">
        <v>28</v>
      </c>
      <c r="U27" s="20" t="s">
        <v>77</v>
      </c>
      <c r="V27" s="21">
        <f>IF(SUMIFS(N2:N20000,S2:S20000,"Neumaticos",R2:R20000,"Venta Pendiente")&lt;0,0,SUMIFS(N2:N20000,S2:S20000,"Neumaticos",R2:R20000,"Venta Pendiente"))</f>
        <v>9902059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46774</v>
      </c>
      <c r="F28" s="6" t="s">
        <v>98</v>
      </c>
      <c r="G28" s="6" t="s">
        <v>94</v>
      </c>
      <c r="H28" s="7">
        <v>44060</v>
      </c>
      <c r="I28" s="6">
        <v>26</v>
      </c>
      <c r="J28" s="6" t="s">
        <v>25</v>
      </c>
      <c r="K28" s="6" t="s">
        <v>80</v>
      </c>
      <c r="L28" s="6" t="s">
        <v>81</v>
      </c>
      <c r="M28" s="6">
        <v>4</v>
      </c>
      <c r="N28" s="8">
        <v>90664</v>
      </c>
      <c r="O28" s="6" t="s">
        <v>28</v>
      </c>
      <c r="P28" s="6" t="s">
        <v>29</v>
      </c>
      <c r="Q28" s="6" t="s">
        <v>30</v>
      </c>
      <c r="R28" s="6" t="s">
        <v>48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47333</v>
      </c>
      <c r="F29" s="6" t="s">
        <v>39</v>
      </c>
      <c r="G29" s="6" t="s">
        <v>94</v>
      </c>
      <c r="H29" s="7">
        <v>44060</v>
      </c>
      <c r="I29" s="6">
        <v>26</v>
      </c>
      <c r="J29" s="6" t="s">
        <v>25</v>
      </c>
      <c r="K29" s="6" t="s">
        <v>80</v>
      </c>
      <c r="L29" s="6" t="s">
        <v>81</v>
      </c>
      <c r="M29" s="6">
        <v>4</v>
      </c>
      <c r="N29" s="8">
        <v>81120</v>
      </c>
      <c r="O29" s="6" t="s">
        <v>28</v>
      </c>
      <c r="P29" s="6" t="s">
        <v>29</v>
      </c>
      <c r="Q29" s="6" t="s">
        <v>30</v>
      </c>
      <c r="R29" s="6" t="s">
        <v>48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50877</v>
      </c>
      <c r="F30" s="6" t="s">
        <v>99</v>
      </c>
      <c r="G30" s="6" t="s">
        <v>94</v>
      </c>
      <c r="H30" s="7">
        <v>44060</v>
      </c>
      <c r="I30" s="6">
        <v>26</v>
      </c>
      <c r="J30" s="6" t="s">
        <v>25</v>
      </c>
      <c r="K30" s="6" t="s">
        <v>80</v>
      </c>
      <c r="L30" s="6" t="s">
        <v>81</v>
      </c>
      <c r="M30" s="6">
        <v>4</v>
      </c>
      <c r="N30" s="8">
        <v>112144</v>
      </c>
      <c r="O30" s="6" t="s">
        <v>28</v>
      </c>
      <c r="P30" s="6" t="s">
        <v>29</v>
      </c>
      <c r="Q30" s="6" t="s">
        <v>30</v>
      </c>
      <c r="R30" s="6" t="s">
        <v>48</v>
      </c>
      <c r="S30" s="6" t="s">
        <v>28</v>
      </c>
      <c r="U30" s="15" t="s">
        <v>100</v>
      </c>
      <c r="V30" s="16"/>
      <c r="W30" s="6"/>
      <c r="X30" s="17" t="s">
        <v>101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46589</v>
      </c>
      <c r="F31" s="6" t="s">
        <v>78</v>
      </c>
      <c r="G31" s="6" t="s">
        <v>102</v>
      </c>
      <c r="H31" s="7">
        <v>44060</v>
      </c>
      <c r="I31" s="6">
        <v>26</v>
      </c>
      <c r="J31" s="6" t="s">
        <v>25</v>
      </c>
      <c r="K31" s="6" t="s">
        <v>80</v>
      </c>
      <c r="L31" s="6" t="s">
        <v>81</v>
      </c>
      <c r="M31" s="6">
        <v>16</v>
      </c>
      <c r="N31" s="8">
        <v>349488</v>
      </c>
      <c r="O31" s="6" t="s">
        <v>28</v>
      </c>
      <c r="P31" s="6" t="s">
        <v>29</v>
      </c>
      <c r="Q31" s="6" t="s">
        <v>30</v>
      </c>
      <c r="R31" s="6" t="s">
        <v>48</v>
      </c>
      <c r="S31" s="6" t="s">
        <v>28</v>
      </c>
      <c r="U31" s="20" t="s">
        <v>54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40430</v>
      </c>
      <c r="F32" s="6" t="s">
        <v>104</v>
      </c>
      <c r="G32" s="6" t="s">
        <v>105</v>
      </c>
      <c r="H32" s="7">
        <v>44061</v>
      </c>
      <c r="I32" s="6">
        <v>26</v>
      </c>
      <c r="J32" s="6" t="s">
        <v>25</v>
      </c>
      <c r="K32" s="6" t="s">
        <v>52</v>
      </c>
      <c r="L32" s="6" t="s">
        <v>53</v>
      </c>
      <c r="M32" s="6">
        <v>1</v>
      </c>
      <c r="N32" s="8">
        <v>22666</v>
      </c>
      <c r="O32" s="6" t="s">
        <v>28</v>
      </c>
      <c r="P32" s="6" t="s">
        <v>29</v>
      </c>
      <c r="Q32" s="6" t="s">
        <v>30</v>
      </c>
      <c r="R32" s="6" t="s">
        <v>48</v>
      </c>
      <c r="S32" s="6" t="s">
        <v>28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50869</v>
      </c>
      <c r="F33" s="6" t="s">
        <v>37</v>
      </c>
      <c r="G33" s="6" t="s">
        <v>106</v>
      </c>
      <c r="H33" s="7">
        <v>44061</v>
      </c>
      <c r="I33" s="6">
        <v>26</v>
      </c>
      <c r="J33" s="6" t="s">
        <v>25</v>
      </c>
      <c r="K33" s="6" t="s">
        <v>52</v>
      </c>
      <c r="L33" s="6" t="s">
        <v>53</v>
      </c>
      <c r="M33" s="6">
        <v>3</v>
      </c>
      <c r="N33" s="8">
        <v>73368</v>
      </c>
      <c r="O33" s="6" t="s">
        <v>28</v>
      </c>
      <c r="P33" s="6" t="s">
        <v>29</v>
      </c>
      <c r="Q33" s="6" t="s">
        <v>30</v>
      </c>
      <c r="R33" s="6" t="s">
        <v>48</v>
      </c>
      <c r="S33" s="6" t="s">
        <v>28</v>
      </c>
      <c r="U33" s="20" t="s">
        <v>62</v>
      </c>
      <c r="V33" s="24">
        <f>+$Y$31</f>
        <v>2.5000000000000001E-2</v>
      </c>
      <c r="W33" s="36"/>
      <c r="X33" s="48" t="s">
        <v>107</v>
      </c>
      <c r="Y33" s="49">
        <f>+$V$16+$V$26+$V$36+$V$45</f>
        <v>440727.48549999995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46589</v>
      </c>
      <c r="F34" s="6" t="s">
        <v>78</v>
      </c>
      <c r="G34" s="6" t="s">
        <v>108</v>
      </c>
      <c r="H34" s="7">
        <v>44061</v>
      </c>
      <c r="I34" s="6">
        <v>26</v>
      </c>
      <c r="J34" s="6" t="s">
        <v>25</v>
      </c>
      <c r="K34" s="6" t="s">
        <v>52</v>
      </c>
      <c r="L34" s="6" t="s">
        <v>53</v>
      </c>
      <c r="M34" s="6">
        <v>1</v>
      </c>
      <c r="N34" s="8">
        <v>23860</v>
      </c>
      <c r="O34" s="6" t="s">
        <v>28</v>
      </c>
      <c r="P34" s="6" t="s">
        <v>29</v>
      </c>
      <c r="Q34" s="6" t="s">
        <v>30</v>
      </c>
      <c r="R34" s="6" t="s">
        <v>48</v>
      </c>
      <c r="S34" s="6" t="s">
        <v>28</v>
      </c>
      <c r="U34" s="20" t="s">
        <v>68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47628</v>
      </c>
      <c r="F35" s="6" t="s">
        <v>33</v>
      </c>
      <c r="G35" s="6" t="s">
        <v>108</v>
      </c>
      <c r="H35" s="7">
        <v>44061</v>
      </c>
      <c r="I35" s="6">
        <v>26</v>
      </c>
      <c r="J35" s="6" t="s">
        <v>25</v>
      </c>
      <c r="K35" s="6" t="s">
        <v>52</v>
      </c>
      <c r="L35" s="6" t="s">
        <v>53</v>
      </c>
      <c r="M35" s="6">
        <v>12</v>
      </c>
      <c r="N35" s="8">
        <v>214716</v>
      </c>
      <c r="O35" s="6" t="s">
        <v>28</v>
      </c>
      <c r="P35" s="6" t="s">
        <v>29</v>
      </c>
      <c r="Q35" s="6" t="s">
        <v>30</v>
      </c>
      <c r="R35" s="6" t="s">
        <v>48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47648</v>
      </c>
      <c r="F36" s="6" t="s">
        <v>109</v>
      </c>
      <c r="G36" s="6" t="s">
        <v>108</v>
      </c>
      <c r="H36" s="7">
        <v>44061</v>
      </c>
      <c r="I36" s="6">
        <v>26</v>
      </c>
      <c r="J36" s="6" t="s">
        <v>25</v>
      </c>
      <c r="K36" s="6" t="s">
        <v>52</v>
      </c>
      <c r="L36" s="6" t="s">
        <v>53</v>
      </c>
      <c r="M36" s="6">
        <v>4</v>
      </c>
      <c r="N36" s="8">
        <v>85892</v>
      </c>
      <c r="O36" s="6" t="s">
        <v>28</v>
      </c>
      <c r="P36" s="6" t="s">
        <v>29</v>
      </c>
      <c r="Q36" s="6" t="s">
        <v>30</v>
      </c>
      <c r="R36" s="6" t="s">
        <v>48</v>
      </c>
      <c r="S36" s="6" t="s">
        <v>28</v>
      </c>
      <c r="U36" s="34" t="s">
        <v>110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50876</v>
      </c>
      <c r="F37" s="6" t="s">
        <v>111</v>
      </c>
      <c r="G37" s="6" t="s">
        <v>112</v>
      </c>
      <c r="H37" s="7">
        <v>44062</v>
      </c>
      <c r="I37" s="6">
        <v>26</v>
      </c>
      <c r="J37" s="6" t="s">
        <v>25</v>
      </c>
      <c r="K37" s="6" t="s">
        <v>74</v>
      </c>
      <c r="L37" s="6" t="s">
        <v>75</v>
      </c>
      <c r="M37" s="6">
        <v>4</v>
      </c>
      <c r="N37" s="8">
        <v>90664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77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51158</v>
      </c>
      <c r="F38" s="6" t="s">
        <v>113</v>
      </c>
      <c r="G38" s="6" t="s">
        <v>114</v>
      </c>
      <c r="H38" s="7">
        <v>44062</v>
      </c>
      <c r="I38" s="6">
        <v>26</v>
      </c>
      <c r="J38" s="6" t="s">
        <v>25</v>
      </c>
      <c r="K38" s="6" t="s">
        <v>74</v>
      </c>
      <c r="L38" s="6" t="s">
        <v>75</v>
      </c>
      <c r="M38" s="6">
        <v>4</v>
      </c>
      <c r="N38" s="8">
        <v>140780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50868</v>
      </c>
      <c r="F39" s="6" t="s">
        <v>115</v>
      </c>
      <c r="G39" s="6" t="s">
        <v>116</v>
      </c>
      <c r="H39" s="7">
        <v>44062</v>
      </c>
      <c r="I39" s="6">
        <v>26</v>
      </c>
      <c r="J39" s="6" t="s">
        <v>25</v>
      </c>
      <c r="K39" s="6" t="s">
        <v>86</v>
      </c>
      <c r="L39" s="6" t="s">
        <v>87</v>
      </c>
      <c r="M39" s="6">
        <v>3</v>
      </c>
      <c r="N39" s="8">
        <v>55470</v>
      </c>
      <c r="O39" s="6" t="s">
        <v>28</v>
      </c>
      <c r="P39" s="6" t="s">
        <v>29</v>
      </c>
      <c r="Q39" s="6" t="s">
        <v>30</v>
      </c>
      <c r="R39" s="6" t="s">
        <v>48</v>
      </c>
      <c r="S39" s="6" t="s">
        <v>28</v>
      </c>
      <c r="U39" s="15" t="s">
        <v>117</v>
      </c>
      <c r="V39" s="16"/>
      <c r="W39" s="6"/>
      <c r="X39" s="17" t="s">
        <v>50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51164</v>
      </c>
      <c r="F40" s="6" t="s">
        <v>84</v>
      </c>
      <c r="G40" s="6" t="s">
        <v>116</v>
      </c>
      <c r="H40" s="7">
        <v>44062</v>
      </c>
      <c r="I40" s="6">
        <v>26</v>
      </c>
      <c r="J40" s="6" t="s">
        <v>25</v>
      </c>
      <c r="K40" s="6" t="s">
        <v>86</v>
      </c>
      <c r="L40" s="6" t="s">
        <v>87</v>
      </c>
      <c r="M40" s="6">
        <v>4</v>
      </c>
      <c r="N40" s="8">
        <v>181352</v>
      </c>
      <c r="O40" s="6" t="s">
        <v>28</v>
      </c>
      <c r="P40" s="6" t="s">
        <v>29</v>
      </c>
      <c r="Q40" s="6" t="s">
        <v>30</v>
      </c>
      <c r="R40" s="6" t="s">
        <v>48</v>
      </c>
      <c r="S40" s="6" t="s">
        <v>28</v>
      </c>
      <c r="U40" s="20" t="s">
        <v>54</v>
      </c>
      <c r="V40" s="21">
        <f>IF(SUMIFS(N2:N20000,S2:S20000,"Impulso ",P2:P20000,"Actual")&lt;0,0,SUMIFS(N2:N20000,S2:S20000,"Impulso ",P2:P20000,"Actual"))</f>
        <v>0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47560</v>
      </c>
      <c r="F41" s="6" t="s">
        <v>32</v>
      </c>
      <c r="G41" s="6" t="s">
        <v>118</v>
      </c>
      <c r="H41" s="7">
        <v>44064</v>
      </c>
      <c r="I41" s="6">
        <v>26</v>
      </c>
      <c r="J41" s="6" t="s">
        <v>25</v>
      </c>
      <c r="K41" s="6" t="s">
        <v>119</v>
      </c>
      <c r="L41" s="6" t="s">
        <v>120</v>
      </c>
      <c r="M41" s="6">
        <v>4</v>
      </c>
      <c r="N41" s="8">
        <v>205220</v>
      </c>
      <c r="O41" s="6" t="s">
        <v>28</v>
      </c>
      <c r="P41" s="6" t="s">
        <v>29</v>
      </c>
      <c r="Q41" s="6" t="s">
        <v>30</v>
      </c>
      <c r="R41" s="6" t="s">
        <v>48</v>
      </c>
      <c r="S41" s="6" t="s">
        <v>28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47190</v>
      </c>
      <c r="F42" s="6" t="s">
        <v>61</v>
      </c>
      <c r="G42" s="6" t="s">
        <v>121</v>
      </c>
      <c r="H42" s="7">
        <v>44064</v>
      </c>
      <c r="I42" s="6">
        <v>26</v>
      </c>
      <c r="J42" s="6" t="s">
        <v>25</v>
      </c>
      <c r="K42" s="6" t="s">
        <v>119</v>
      </c>
      <c r="L42" s="6" t="s">
        <v>120</v>
      </c>
      <c r="M42" s="6">
        <v>10</v>
      </c>
      <c r="N42" s="8">
        <v>501120</v>
      </c>
      <c r="O42" s="6" t="s">
        <v>28</v>
      </c>
      <c r="P42" s="6" t="s">
        <v>29</v>
      </c>
      <c r="Q42" s="6" t="s">
        <v>30</v>
      </c>
      <c r="R42" s="6" t="s">
        <v>48</v>
      </c>
      <c r="S42" s="6" t="s">
        <v>28</v>
      </c>
      <c r="U42" s="20" t="s">
        <v>62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40455</v>
      </c>
      <c r="F43" s="6" t="s">
        <v>122</v>
      </c>
      <c r="G43" s="6" t="s">
        <v>123</v>
      </c>
      <c r="H43" s="7">
        <v>44067</v>
      </c>
      <c r="I43" s="6">
        <v>26</v>
      </c>
      <c r="J43" s="6" t="s">
        <v>25</v>
      </c>
      <c r="K43" s="6" t="s">
        <v>124</v>
      </c>
      <c r="L43" s="6" t="s">
        <v>125</v>
      </c>
      <c r="M43" s="6">
        <v>20</v>
      </c>
      <c r="N43" s="8">
        <v>1332660</v>
      </c>
      <c r="O43" s="6" t="s">
        <v>28</v>
      </c>
      <c r="P43" s="6" t="s">
        <v>29</v>
      </c>
      <c r="Q43" s="6" t="s">
        <v>30</v>
      </c>
      <c r="R43" s="6" t="s">
        <v>48</v>
      </c>
      <c r="S43" s="6" t="s">
        <v>28</v>
      </c>
      <c r="U43" s="20" t="s">
        <v>68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47628</v>
      </c>
      <c r="F44" s="6" t="s">
        <v>33</v>
      </c>
      <c r="G44" s="6" t="s">
        <v>126</v>
      </c>
      <c r="H44" s="7">
        <v>44067</v>
      </c>
      <c r="I44" s="6">
        <v>26</v>
      </c>
      <c r="J44" s="6" t="s">
        <v>25</v>
      </c>
      <c r="K44" s="6" t="s">
        <v>124</v>
      </c>
      <c r="L44" s="6" t="s">
        <v>125</v>
      </c>
      <c r="M44" s="6">
        <v>100</v>
      </c>
      <c r="N44" s="8">
        <v>1638100</v>
      </c>
      <c r="O44" s="6" t="s">
        <v>28</v>
      </c>
      <c r="P44" s="6" t="s">
        <v>29</v>
      </c>
      <c r="Q44" s="6" t="s">
        <v>30</v>
      </c>
      <c r="R44" s="6" t="s">
        <v>48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46992</v>
      </c>
      <c r="F45" s="6" t="s">
        <v>127</v>
      </c>
      <c r="G45" s="6" t="s">
        <v>128</v>
      </c>
      <c r="H45" s="7">
        <v>44069</v>
      </c>
      <c r="I45" s="6">
        <v>26</v>
      </c>
      <c r="J45" s="6" t="s">
        <v>25</v>
      </c>
      <c r="K45" s="6" t="s">
        <v>129</v>
      </c>
      <c r="L45" s="6" t="s">
        <v>130</v>
      </c>
      <c r="M45" s="6">
        <v>8</v>
      </c>
      <c r="N45" s="8">
        <v>381800</v>
      </c>
      <c r="O45" s="6" t="s">
        <v>28</v>
      </c>
      <c r="P45" s="6" t="s">
        <v>29</v>
      </c>
      <c r="Q45" s="6" t="s">
        <v>30</v>
      </c>
      <c r="R45" s="6" t="s">
        <v>48</v>
      </c>
      <c r="S45" s="6" t="s">
        <v>28</v>
      </c>
      <c r="U45" s="34" t="s">
        <v>76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47222</v>
      </c>
      <c r="F46" s="6" t="s">
        <v>72</v>
      </c>
      <c r="G46" s="6" t="s">
        <v>131</v>
      </c>
      <c r="H46" s="7">
        <v>44070</v>
      </c>
      <c r="I46" s="6">
        <v>26</v>
      </c>
      <c r="J46" s="6" t="s">
        <v>25</v>
      </c>
      <c r="K46" s="6" t="s">
        <v>132</v>
      </c>
      <c r="L46" s="6" t="s">
        <v>133</v>
      </c>
      <c r="M46" s="6">
        <v>20</v>
      </c>
      <c r="N46" s="8">
        <v>429460</v>
      </c>
      <c r="O46" s="6" t="s">
        <v>28</v>
      </c>
      <c r="P46" s="6" t="s">
        <v>29</v>
      </c>
      <c r="Q46" s="6" t="s">
        <v>30</v>
      </c>
      <c r="R46" s="6" t="s">
        <v>48</v>
      </c>
      <c r="S46" s="6" t="s">
        <v>28</v>
      </c>
      <c r="U46" s="20" t="s">
        <v>77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46749</v>
      </c>
      <c r="F47" s="6" t="s">
        <v>134</v>
      </c>
      <c r="G47" s="6" t="s">
        <v>135</v>
      </c>
      <c r="H47" s="7">
        <v>44070</v>
      </c>
      <c r="I47" s="6">
        <v>26</v>
      </c>
      <c r="J47" s="6" t="s">
        <v>25</v>
      </c>
      <c r="K47" s="6" t="s">
        <v>132</v>
      </c>
      <c r="L47" s="6" t="s">
        <v>133</v>
      </c>
      <c r="M47" s="6">
        <v>4</v>
      </c>
      <c r="N47" s="8">
        <v>83504</v>
      </c>
      <c r="O47" s="6" t="s">
        <v>28</v>
      </c>
      <c r="P47" s="6" t="s">
        <v>29</v>
      </c>
      <c r="Q47" s="6" t="s">
        <v>30</v>
      </c>
      <c r="R47" s="6" t="s">
        <v>48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50876</v>
      </c>
      <c r="F48" s="6" t="s">
        <v>111</v>
      </c>
      <c r="G48" s="6" t="s">
        <v>135</v>
      </c>
      <c r="H48" s="7">
        <v>44070</v>
      </c>
      <c r="I48" s="6">
        <v>26</v>
      </c>
      <c r="J48" s="6" t="s">
        <v>25</v>
      </c>
      <c r="K48" s="6" t="s">
        <v>132</v>
      </c>
      <c r="L48" s="6" t="s">
        <v>133</v>
      </c>
      <c r="M48" s="6">
        <v>8</v>
      </c>
      <c r="N48" s="8">
        <v>181328</v>
      </c>
      <c r="O48" s="6" t="s">
        <v>28</v>
      </c>
      <c r="P48" s="6" t="s">
        <v>29</v>
      </c>
      <c r="Q48" s="6" t="s">
        <v>30</v>
      </c>
      <c r="R48" s="6" t="s">
        <v>48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47628</v>
      </c>
      <c r="F49" s="6" t="s">
        <v>33</v>
      </c>
      <c r="G49" s="6" t="s">
        <v>136</v>
      </c>
      <c r="H49" s="7">
        <v>44070</v>
      </c>
      <c r="I49" s="6">
        <v>26</v>
      </c>
      <c r="J49" s="6" t="s">
        <v>25</v>
      </c>
      <c r="K49" s="6" t="s">
        <v>129</v>
      </c>
      <c r="L49" s="6" t="s">
        <v>130</v>
      </c>
      <c r="M49" s="6">
        <v>30</v>
      </c>
      <c r="N49" s="8">
        <v>491430</v>
      </c>
      <c r="O49" s="6" t="s">
        <v>28</v>
      </c>
      <c r="P49" s="6" t="s">
        <v>29</v>
      </c>
      <c r="Q49" s="6" t="s">
        <v>30</v>
      </c>
      <c r="R49" s="6" t="s">
        <v>48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47628</v>
      </c>
      <c r="F50" s="6" t="s">
        <v>33</v>
      </c>
      <c r="G50" s="6" t="s">
        <v>137</v>
      </c>
      <c r="H50" s="7">
        <v>44070</v>
      </c>
      <c r="I50" s="6">
        <v>26</v>
      </c>
      <c r="J50" s="6" t="s">
        <v>25</v>
      </c>
      <c r="K50" s="6" t="s">
        <v>129</v>
      </c>
      <c r="L50" s="6" t="s">
        <v>130</v>
      </c>
      <c r="M50" s="6">
        <v>10</v>
      </c>
      <c r="N50" s="8">
        <v>163810</v>
      </c>
      <c r="O50" s="6" t="s">
        <v>28</v>
      </c>
      <c r="P50" s="6" t="s">
        <v>29</v>
      </c>
      <c r="Q50" s="6" t="s">
        <v>30</v>
      </c>
      <c r="R50" s="6" t="s">
        <v>48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47658</v>
      </c>
      <c r="F51" s="6" t="s">
        <v>138</v>
      </c>
      <c r="G51" s="6" t="s">
        <v>139</v>
      </c>
      <c r="H51" s="7">
        <v>44071</v>
      </c>
      <c r="I51" s="6">
        <v>26</v>
      </c>
      <c r="J51" s="6" t="s">
        <v>25</v>
      </c>
      <c r="K51" s="6" t="s">
        <v>132</v>
      </c>
      <c r="L51" s="6" t="s">
        <v>133</v>
      </c>
      <c r="M51" s="6">
        <v>4</v>
      </c>
      <c r="N51" s="8">
        <v>188512</v>
      </c>
      <c r="O51" s="6" t="s">
        <v>28</v>
      </c>
      <c r="P51" s="6" t="s">
        <v>29</v>
      </c>
      <c r="Q51" s="6" t="s">
        <v>30</v>
      </c>
      <c r="R51" s="6" t="s">
        <v>48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46975</v>
      </c>
      <c r="F52" s="6" t="s">
        <v>140</v>
      </c>
      <c r="G52" s="6" t="s">
        <v>141</v>
      </c>
      <c r="H52" s="7">
        <v>44071</v>
      </c>
      <c r="I52" s="6">
        <v>26</v>
      </c>
      <c r="J52" s="6" t="s">
        <v>25</v>
      </c>
      <c r="K52" s="6" t="s">
        <v>132</v>
      </c>
      <c r="L52" s="6" t="s">
        <v>133</v>
      </c>
      <c r="M52" s="6">
        <v>4</v>
      </c>
      <c r="N52" s="8">
        <v>138396</v>
      </c>
      <c r="O52" s="6" t="s">
        <v>28</v>
      </c>
      <c r="P52" s="6" t="s">
        <v>29</v>
      </c>
      <c r="Q52" s="6" t="s">
        <v>30</v>
      </c>
      <c r="R52" s="6" t="s">
        <v>48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46774</v>
      </c>
      <c r="F53" s="6" t="s">
        <v>98</v>
      </c>
      <c r="G53" s="6" t="s">
        <v>142</v>
      </c>
      <c r="H53" s="7">
        <v>44071</v>
      </c>
      <c r="I53" s="6">
        <v>26</v>
      </c>
      <c r="J53" s="6" t="s">
        <v>25</v>
      </c>
      <c r="K53" s="6" t="s">
        <v>129</v>
      </c>
      <c r="L53" s="6" t="s">
        <v>130</v>
      </c>
      <c r="M53" s="6">
        <v>40</v>
      </c>
      <c r="N53" s="8">
        <v>830040</v>
      </c>
      <c r="O53" s="6" t="s">
        <v>28</v>
      </c>
      <c r="P53" s="6" t="s">
        <v>29</v>
      </c>
      <c r="Q53" s="6" t="s">
        <v>30</v>
      </c>
      <c r="R53" s="6" t="s">
        <v>48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47190</v>
      </c>
      <c r="F54" s="6" t="s">
        <v>61</v>
      </c>
      <c r="G54" s="6" t="s">
        <v>143</v>
      </c>
      <c r="H54" s="7">
        <v>44077</v>
      </c>
      <c r="I54" s="6">
        <v>26</v>
      </c>
      <c r="J54" s="6" t="s">
        <v>25</v>
      </c>
      <c r="K54" s="6" t="s">
        <v>144</v>
      </c>
      <c r="L54" s="6" t="s">
        <v>145</v>
      </c>
      <c r="M54" s="6">
        <v>-4</v>
      </c>
      <c r="N54" s="8">
        <v>-200448</v>
      </c>
      <c r="O54" s="6" t="s">
        <v>28</v>
      </c>
      <c r="P54" s="6" t="s">
        <v>146</v>
      </c>
      <c r="Q54" s="6" t="s">
        <v>147</v>
      </c>
      <c r="R54" s="6" t="s">
        <v>48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47222</v>
      </c>
      <c r="F55" s="6" t="s">
        <v>72</v>
      </c>
      <c r="G55" s="6" t="s">
        <v>148</v>
      </c>
      <c r="H55" s="7">
        <v>44081</v>
      </c>
      <c r="I55" s="6">
        <v>26</v>
      </c>
      <c r="J55" s="6" t="s">
        <v>25</v>
      </c>
      <c r="K55" s="6" t="s">
        <v>144</v>
      </c>
      <c r="L55" s="6" t="s">
        <v>145</v>
      </c>
      <c r="M55" s="6">
        <v>-1</v>
      </c>
      <c r="N55" s="8">
        <v>-21473</v>
      </c>
      <c r="O55" s="6" t="s">
        <v>28</v>
      </c>
      <c r="P55" s="6" t="s">
        <v>146</v>
      </c>
      <c r="Q55" s="6" t="s">
        <v>147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50869</v>
      </c>
      <c r="F56" s="6" t="s">
        <v>37</v>
      </c>
      <c r="G56" s="6" t="s">
        <v>149</v>
      </c>
      <c r="H56" s="7">
        <v>44083</v>
      </c>
      <c r="I56" s="6">
        <v>26</v>
      </c>
      <c r="J56" s="6" t="s">
        <v>25</v>
      </c>
      <c r="K56" s="6" t="s">
        <v>52</v>
      </c>
      <c r="L56" s="6" t="s">
        <v>53</v>
      </c>
      <c r="M56" s="6">
        <v>-3</v>
      </c>
      <c r="N56" s="8">
        <v>-73368</v>
      </c>
      <c r="O56" s="6" t="s">
        <v>28</v>
      </c>
      <c r="P56" s="6" t="s">
        <v>146</v>
      </c>
      <c r="Q56" s="6" t="s">
        <v>147</v>
      </c>
      <c r="R56" s="6" t="s">
        <v>48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40211</v>
      </c>
      <c r="F57" s="6" t="s">
        <v>150</v>
      </c>
      <c r="G57" s="6" t="s">
        <v>151</v>
      </c>
      <c r="H57" s="7">
        <v>44104</v>
      </c>
      <c r="I57" s="6">
        <v>26</v>
      </c>
      <c r="J57" s="6" t="s">
        <v>25</v>
      </c>
      <c r="K57" s="6" t="s">
        <v>80</v>
      </c>
      <c r="L57" s="6" t="s">
        <v>81</v>
      </c>
      <c r="M57" s="6">
        <v>-4</v>
      </c>
      <c r="N57" s="8">
        <v>-286364</v>
      </c>
      <c r="O57" s="6" t="s">
        <v>28</v>
      </c>
      <c r="P57" s="6" t="s">
        <v>146</v>
      </c>
      <c r="Q57" s="6" t="s">
        <v>147</v>
      </c>
      <c r="R57" s="6" t="s">
        <v>48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46992</v>
      </c>
      <c r="F58" s="6" t="s">
        <v>127</v>
      </c>
      <c r="G58" s="6" t="s">
        <v>152</v>
      </c>
      <c r="H58" s="7">
        <v>44076</v>
      </c>
      <c r="I58" s="6">
        <v>26</v>
      </c>
      <c r="J58" s="6" t="s">
        <v>25</v>
      </c>
      <c r="K58" s="6" t="s">
        <v>86</v>
      </c>
      <c r="L58" s="6" t="s">
        <v>87</v>
      </c>
      <c r="M58" s="6">
        <v>4</v>
      </c>
      <c r="N58" s="8">
        <v>190900</v>
      </c>
      <c r="O58" s="6" t="s">
        <v>28</v>
      </c>
      <c r="P58" s="6" t="s">
        <v>146</v>
      </c>
      <c r="Q58" s="6" t="s">
        <v>30</v>
      </c>
      <c r="R58" s="6" t="s">
        <v>48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47656</v>
      </c>
      <c r="F59" s="6" t="s">
        <v>153</v>
      </c>
      <c r="G59" s="6" t="s">
        <v>154</v>
      </c>
      <c r="H59" s="7">
        <v>44076</v>
      </c>
      <c r="I59" s="6">
        <v>26</v>
      </c>
      <c r="J59" s="6" t="s">
        <v>25</v>
      </c>
      <c r="K59" s="6" t="s">
        <v>155</v>
      </c>
      <c r="L59" s="6" t="s">
        <v>156</v>
      </c>
      <c r="M59" s="6">
        <v>4</v>
      </c>
      <c r="N59" s="8">
        <v>167036</v>
      </c>
      <c r="O59" s="6" t="s">
        <v>28</v>
      </c>
      <c r="P59" s="6" t="s">
        <v>146</v>
      </c>
      <c r="Q59" s="6" t="s">
        <v>30</v>
      </c>
      <c r="R59" s="6" t="s">
        <v>48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51160</v>
      </c>
      <c r="F60" s="6" t="s">
        <v>157</v>
      </c>
      <c r="G60" s="6" t="s">
        <v>158</v>
      </c>
      <c r="H60" s="7">
        <v>44076</v>
      </c>
      <c r="I60" s="6">
        <v>26</v>
      </c>
      <c r="J60" s="6" t="s">
        <v>25</v>
      </c>
      <c r="K60" s="6" t="s">
        <v>86</v>
      </c>
      <c r="L60" s="6" t="s">
        <v>87</v>
      </c>
      <c r="M60" s="6">
        <v>4</v>
      </c>
      <c r="N60" s="8">
        <v>144180</v>
      </c>
      <c r="O60" s="6" t="s">
        <v>28</v>
      </c>
      <c r="P60" s="6" t="s">
        <v>146</v>
      </c>
      <c r="Q60" s="6" t="s">
        <v>30</v>
      </c>
      <c r="R60" s="6" t="s">
        <v>48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51275</v>
      </c>
      <c r="F61" s="6" t="s">
        <v>159</v>
      </c>
      <c r="G61" s="6" t="s">
        <v>158</v>
      </c>
      <c r="H61" s="7">
        <v>44076</v>
      </c>
      <c r="I61" s="6">
        <v>26</v>
      </c>
      <c r="J61" s="6" t="s">
        <v>25</v>
      </c>
      <c r="K61" s="6" t="s">
        <v>86</v>
      </c>
      <c r="L61" s="6" t="s">
        <v>87</v>
      </c>
      <c r="M61" s="6">
        <v>4</v>
      </c>
      <c r="N61" s="8">
        <v>308044</v>
      </c>
      <c r="O61" s="6" t="s">
        <v>28</v>
      </c>
      <c r="P61" s="6" t="s">
        <v>146</v>
      </c>
      <c r="Q61" s="6" t="s">
        <v>30</v>
      </c>
      <c r="R61" s="6" t="s">
        <v>48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47654</v>
      </c>
      <c r="F62" s="6" t="s">
        <v>160</v>
      </c>
      <c r="G62" s="6" t="s">
        <v>158</v>
      </c>
      <c r="H62" s="7">
        <v>44076</v>
      </c>
      <c r="I62" s="6">
        <v>26</v>
      </c>
      <c r="J62" s="6" t="s">
        <v>25</v>
      </c>
      <c r="K62" s="6" t="s">
        <v>86</v>
      </c>
      <c r="L62" s="6" t="s">
        <v>87</v>
      </c>
      <c r="M62" s="6">
        <v>8</v>
      </c>
      <c r="N62" s="8">
        <v>283984</v>
      </c>
      <c r="O62" s="6" t="s">
        <v>28</v>
      </c>
      <c r="P62" s="6" t="s">
        <v>146</v>
      </c>
      <c r="Q62" s="6" t="s">
        <v>30</v>
      </c>
      <c r="R62" s="6" t="s">
        <v>48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47659</v>
      </c>
      <c r="F63" s="6" t="s">
        <v>161</v>
      </c>
      <c r="G63" s="6" t="s">
        <v>158</v>
      </c>
      <c r="H63" s="7">
        <v>44076</v>
      </c>
      <c r="I63" s="6">
        <v>26</v>
      </c>
      <c r="J63" s="6" t="s">
        <v>25</v>
      </c>
      <c r="K63" s="6" t="s">
        <v>86</v>
      </c>
      <c r="L63" s="6" t="s">
        <v>87</v>
      </c>
      <c r="M63" s="6">
        <v>8</v>
      </c>
      <c r="N63" s="8">
        <v>401976</v>
      </c>
      <c r="O63" s="6" t="s">
        <v>28</v>
      </c>
      <c r="P63" s="6" t="s">
        <v>146</v>
      </c>
      <c r="Q63" s="6" t="s">
        <v>30</v>
      </c>
      <c r="R63" s="6" t="s">
        <v>48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46774</v>
      </c>
      <c r="F64" s="6" t="s">
        <v>98</v>
      </c>
      <c r="G64" s="6" t="s">
        <v>158</v>
      </c>
      <c r="H64" s="7">
        <v>44076</v>
      </c>
      <c r="I64" s="6">
        <v>26</v>
      </c>
      <c r="J64" s="6" t="s">
        <v>25</v>
      </c>
      <c r="K64" s="6" t="s">
        <v>86</v>
      </c>
      <c r="L64" s="6" t="s">
        <v>87</v>
      </c>
      <c r="M64" s="6">
        <v>24</v>
      </c>
      <c r="N64" s="8">
        <v>498024</v>
      </c>
      <c r="O64" s="6" t="s">
        <v>28</v>
      </c>
      <c r="P64" s="6" t="s">
        <v>146</v>
      </c>
      <c r="Q64" s="6" t="s">
        <v>30</v>
      </c>
      <c r="R64" s="6" t="s">
        <v>48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47333</v>
      </c>
      <c r="F65" s="6" t="s">
        <v>39</v>
      </c>
      <c r="G65" s="6" t="s">
        <v>158</v>
      </c>
      <c r="H65" s="7">
        <v>44076</v>
      </c>
      <c r="I65" s="6">
        <v>26</v>
      </c>
      <c r="J65" s="6" t="s">
        <v>25</v>
      </c>
      <c r="K65" s="6" t="s">
        <v>86</v>
      </c>
      <c r="L65" s="6" t="s">
        <v>87</v>
      </c>
      <c r="M65" s="6">
        <v>28</v>
      </c>
      <c r="N65" s="8">
        <v>519848</v>
      </c>
      <c r="O65" s="6" t="s">
        <v>28</v>
      </c>
      <c r="P65" s="6" t="s">
        <v>146</v>
      </c>
      <c r="Q65" s="6" t="s">
        <v>30</v>
      </c>
      <c r="R65" s="6" t="s">
        <v>48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47222</v>
      </c>
      <c r="F66" s="6" t="s">
        <v>72</v>
      </c>
      <c r="G66" s="6" t="s">
        <v>158</v>
      </c>
      <c r="H66" s="7">
        <v>44076</v>
      </c>
      <c r="I66" s="6">
        <v>26</v>
      </c>
      <c r="J66" s="6" t="s">
        <v>25</v>
      </c>
      <c r="K66" s="6" t="s">
        <v>86</v>
      </c>
      <c r="L66" s="6" t="s">
        <v>87</v>
      </c>
      <c r="M66" s="6">
        <v>30</v>
      </c>
      <c r="N66" s="8">
        <v>589770</v>
      </c>
      <c r="O66" s="6" t="s">
        <v>28</v>
      </c>
      <c r="P66" s="6" t="s">
        <v>146</v>
      </c>
      <c r="Q66" s="6" t="s">
        <v>30</v>
      </c>
      <c r="R66" s="6" t="s">
        <v>48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46586</v>
      </c>
      <c r="F67" s="6" t="s">
        <v>57</v>
      </c>
      <c r="G67" s="6" t="s">
        <v>158</v>
      </c>
      <c r="H67" s="7">
        <v>44076</v>
      </c>
      <c r="I67" s="6">
        <v>26</v>
      </c>
      <c r="J67" s="6" t="s">
        <v>25</v>
      </c>
      <c r="K67" s="6" t="s">
        <v>86</v>
      </c>
      <c r="L67" s="6" t="s">
        <v>87</v>
      </c>
      <c r="M67" s="6">
        <v>40</v>
      </c>
      <c r="N67" s="8">
        <v>808200</v>
      </c>
      <c r="O67" s="6" t="s">
        <v>28</v>
      </c>
      <c r="P67" s="6" t="s">
        <v>146</v>
      </c>
      <c r="Q67" s="6" t="s">
        <v>30</v>
      </c>
      <c r="R67" s="6" t="s">
        <v>48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40393</v>
      </c>
      <c r="F68" s="6" t="s">
        <v>93</v>
      </c>
      <c r="G68" s="6" t="s">
        <v>162</v>
      </c>
      <c r="H68" s="7">
        <v>44076</v>
      </c>
      <c r="I68" s="6">
        <v>26</v>
      </c>
      <c r="J68" s="6" t="s">
        <v>25</v>
      </c>
      <c r="K68" s="6" t="s">
        <v>132</v>
      </c>
      <c r="L68" s="6" t="s">
        <v>133</v>
      </c>
      <c r="M68" s="6">
        <v>12</v>
      </c>
      <c r="N68" s="8">
        <v>329268</v>
      </c>
      <c r="O68" s="6" t="s">
        <v>28</v>
      </c>
      <c r="P68" s="6" t="s">
        <v>146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40393</v>
      </c>
      <c r="F69" s="6" t="s">
        <v>93</v>
      </c>
      <c r="G69" s="6" t="s">
        <v>163</v>
      </c>
      <c r="H69" s="7">
        <v>44076</v>
      </c>
      <c r="I69" s="6">
        <v>26</v>
      </c>
      <c r="J69" s="6" t="s">
        <v>25</v>
      </c>
      <c r="K69" s="6" t="s">
        <v>86</v>
      </c>
      <c r="L69" s="6" t="s">
        <v>87</v>
      </c>
      <c r="M69" s="6">
        <v>12</v>
      </c>
      <c r="N69" s="8">
        <v>301452</v>
      </c>
      <c r="O69" s="6" t="s">
        <v>28</v>
      </c>
      <c r="P69" s="6" t="s">
        <v>146</v>
      </c>
      <c r="Q69" s="6" t="s">
        <v>30</v>
      </c>
      <c r="R69" s="6" t="s">
        <v>48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40490</v>
      </c>
      <c r="F70" s="6" t="s">
        <v>164</v>
      </c>
      <c r="G70" s="6" t="s">
        <v>163</v>
      </c>
      <c r="H70" s="7">
        <v>44076</v>
      </c>
      <c r="I70" s="6">
        <v>26</v>
      </c>
      <c r="J70" s="6" t="s">
        <v>25</v>
      </c>
      <c r="K70" s="6" t="s">
        <v>86</v>
      </c>
      <c r="L70" s="6" t="s">
        <v>87</v>
      </c>
      <c r="M70" s="6">
        <v>8</v>
      </c>
      <c r="N70" s="8">
        <v>467520</v>
      </c>
      <c r="O70" s="6" t="s">
        <v>28</v>
      </c>
      <c r="P70" s="6" t="s">
        <v>146</v>
      </c>
      <c r="Q70" s="6" t="s">
        <v>30</v>
      </c>
      <c r="R70" s="6" t="s">
        <v>48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40954</v>
      </c>
      <c r="F71" s="6" t="s">
        <v>165</v>
      </c>
      <c r="G71" s="6" t="s">
        <v>163</v>
      </c>
      <c r="H71" s="7">
        <v>44076</v>
      </c>
      <c r="I71" s="6">
        <v>26</v>
      </c>
      <c r="J71" s="6" t="s">
        <v>25</v>
      </c>
      <c r="K71" s="6" t="s">
        <v>86</v>
      </c>
      <c r="L71" s="6" t="s">
        <v>87</v>
      </c>
      <c r="M71" s="6">
        <v>8</v>
      </c>
      <c r="N71" s="8">
        <v>489368</v>
      </c>
      <c r="O71" s="6" t="s">
        <v>28</v>
      </c>
      <c r="P71" s="6" t="s">
        <v>146</v>
      </c>
      <c r="Q71" s="6" t="s">
        <v>30</v>
      </c>
      <c r="R71" s="6" t="s">
        <v>48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45602</v>
      </c>
      <c r="F72" s="6" t="s">
        <v>23</v>
      </c>
      <c r="G72" s="6" t="s">
        <v>163</v>
      </c>
      <c r="H72" s="7">
        <v>44076</v>
      </c>
      <c r="I72" s="6">
        <v>26</v>
      </c>
      <c r="J72" s="6" t="s">
        <v>25</v>
      </c>
      <c r="K72" s="6" t="s">
        <v>86</v>
      </c>
      <c r="L72" s="6" t="s">
        <v>87</v>
      </c>
      <c r="M72" s="6">
        <v>12</v>
      </c>
      <c r="N72" s="8">
        <v>589848</v>
      </c>
      <c r="O72" s="6" t="s">
        <v>28</v>
      </c>
      <c r="P72" s="6" t="s">
        <v>146</v>
      </c>
      <c r="Q72" s="6" t="s">
        <v>30</v>
      </c>
      <c r="R72" s="6" t="s">
        <v>48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46992</v>
      </c>
      <c r="F73" s="6" t="s">
        <v>127</v>
      </c>
      <c r="G73" s="6" t="s">
        <v>163</v>
      </c>
      <c r="H73" s="7">
        <v>44076</v>
      </c>
      <c r="I73" s="6">
        <v>26</v>
      </c>
      <c r="J73" s="6" t="s">
        <v>25</v>
      </c>
      <c r="K73" s="6" t="s">
        <v>86</v>
      </c>
      <c r="L73" s="6" t="s">
        <v>87</v>
      </c>
      <c r="M73" s="6">
        <v>8</v>
      </c>
      <c r="N73" s="8">
        <v>349536</v>
      </c>
      <c r="O73" s="6" t="s">
        <v>28</v>
      </c>
      <c r="P73" s="6" t="s">
        <v>146</v>
      </c>
      <c r="Q73" s="6" t="s">
        <v>30</v>
      </c>
      <c r="R73" s="6" t="s">
        <v>48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47142</v>
      </c>
      <c r="F74" s="6" t="s">
        <v>166</v>
      </c>
      <c r="G74" s="6" t="s">
        <v>163</v>
      </c>
      <c r="H74" s="7">
        <v>44076</v>
      </c>
      <c r="I74" s="6">
        <v>26</v>
      </c>
      <c r="J74" s="6" t="s">
        <v>25</v>
      </c>
      <c r="K74" s="6" t="s">
        <v>86</v>
      </c>
      <c r="L74" s="6" t="s">
        <v>87</v>
      </c>
      <c r="M74" s="6">
        <v>12</v>
      </c>
      <c r="N74" s="8">
        <v>530856</v>
      </c>
      <c r="O74" s="6" t="s">
        <v>28</v>
      </c>
      <c r="P74" s="6" t="s">
        <v>146</v>
      </c>
      <c r="Q74" s="6" t="s">
        <v>30</v>
      </c>
      <c r="R74" s="6" t="s">
        <v>48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47190</v>
      </c>
      <c r="F75" s="6" t="s">
        <v>61</v>
      </c>
      <c r="G75" s="6" t="s">
        <v>163</v>
      </c>
      <c r="H75" s="7">
        <v>44076</v>
      </c>
      <c r="I75" s="6">
        <v>26</v>
      </c>
      <c r="J75" s="6" t="s">
        <v>25</v>
      </c>
      <c r="K75" s="6" t="s">
        <v>86</v>
      </c>
      <c r="L75" s="6" t="s">
        <v>87</v>
      </c>
      <c r="M75" s="6">
        <v>8</v>
      </c>
      <c r="N75" s="8">
        <v>367016</v>
      </c>
      <c r="O75" s="6" t="s">
        <v>28</v>
      </c>
      <c r="P75" s="6" t="s">
        <v>146</v>
      </c>
      <c r="Q75" s="6" t="s">
        <v>30</v>
      </c>
      <c r="R75" s="6" t="s">
        <v>48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47269</v>
      </c>
      <c r="F76" s="6" t="s">
        <v>167</v>
      </c>
      <c r="G76" s="6" t="s">
        <v>163</v>
      </c>
      <c r="H76" s="7">
        <v>44076</v>
      </c>
      <c r="I76" s="6">
        <v>26</v>
      </c>
      <c r="J76" s="6" t="s">
        <v>25</v>
      </c>
      <c r="K76" s="6" t="s">
        <v>86</v>
      </c>
      <c r="L76" s="6" t="s">
        <v>87</v>
      </c>
      <c r="M76" s="6">
        <v>8</v>
      </c>
      <c r="N76" s="8">
        <v>554912</v>
      </c>
      <c r="O76" s="6" t="s">
        <v>28</v>
      </c>
      <c r="P76" s="6" t="s">
        <v>146</v>
      </c>
      <c r="Q76" s="6" t="s">
        <v>30</v>
      </c>
      <c r="R76" s="6" t="s">
        <v>48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47656</v>
      </c>
      <c r="F77" s="6" t="s">
        <v>153</v>
      </c>
      <c r="G77" s="6" t="s">
        <v>163</v>
      </c>
      <c r="H77" s="7">
        <v>44076</v>
      </c>
      <c r="I77" s="6">
        <v>26</v>
      </c>
      <c r="J77" s="6" t="s">
        <v>25</v>
      </c>
      <c r="K77" s="6" t="s">
        <v>86</v>
      </c>
      <c r="L77" s="6" t="s">
        <v>87</v>
      </c>
      <c r="M77" s="6">
        <v>8</v>
      </c>
      <c r="N77" s="8">
        <v>305840</v>
      </c>
      <c r="O77" s="6" t="s">
        <v>28</v>
      </c>
      <c r="P77" s="6" t="s">
        <v>146</v>
      </c>
      <c r="Q77" s="6" t="s">
        <v>30</v>
      </c>
      <c r="R77" s="6" t="s">
        <v>48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50876</v>
      </c>
      <c r="F78" s="6" t="s">
        <v>111</v>
      </c>
      <c r="G78" s="6" t="s">
        <v>163</v>
      </c>
      <c r="H78" s="7">
        <v>44076</v>
      </c>
      <c r="I78" s="6">
        <v>26</v>
      </c>
      <c r="J78" s="6" t="s">
        <v>25</v>
      </c>
      <c r="K78" s="6" t="s">
        <v>86</v>
      </c>
      <c r="L78" s="6" t="s">
        <v>87</v>
      </c>
      <c r="M78" s="6">
        <v>8</v>
      </c>
      <c r="N78" s="8">
        <v>166008</v>
      </c>
      <c r="O78" s="6" t="s">
        <v>28</v>
      </c>
      <c r="P78" s="6" t="s">
        <v>146</v>
      </c>
      <c r="Q78" s="6" t="s">
        <v>30</v>
      </c>
      <c r="R78" s="6" t="s">
        <v>48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51275</v>
      </c>
      <c r="F79" s="6" t="s">
        <v>159</v>
      </c>
      <c r="G79" s="6" t="s">
        <v>168</v>
      </c>
      <c r="H79" s="7">
        <v>44076</v>
      </c>
      <c r="I79" s="6">
        <v>26</v>
      </c>
      <c r="J79" s="6" t="s">
        <v>25</v>
      </c>
      <c r="K79" s="6" t="s">
        <v>132</v>
      </c>
      <c r="L79" s="6" t="s">
        <v>133</v>
      </c>
      <c r="M79" s="6">
        <v>8</v>
      </c>
      <c r="N79" s="8">
        <v>672960</v>
      </c>
      <c r="O79" s="6" t="s">
        <v>28</v>
      </c>
      <c r="P79" s="6" t="s">
        <v>146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47190</v>
      </c>
      <c r="F80" s="6" t="s">
        <v>61</v>
      </c>
      <c r="G80" s="6" t="s">
        <v>169</v>
      </c>
      <c r="H80" s="7">
        <v>44076</v>
      </c>
      <c r="I80" s="6">
        <v>26</v>
      </c>
      <c r="J80" s="6" t="s">
        <v>25</v>
      </c>
      <c r="K80" s="6" t="s">
        <v>144</v>
      </c>
      <c r="L80" s="6" t="s">
        <v>145</v>
      </c>
      <c r="M80" s="6">
        <v>4</v>
      </c>
      <c r="N80" s="8">
        <v>200448</v>
      </c>
      <c r="O80" s="6" t="s">
        <v>28</v>
      </c>
      <c r="P80" s="6" t="s">
        <v>146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47190</v>
      </c>
      <c r="F81" s="6" t="s">
        <v>61</v>
      </c>
      <c r="G81" s="6" t="s">
        <v>170</v>
      </c>
      <c r="H81" s="7">
        <v>44076</v>
      </c>
      <c r="I81" s="6">
        <v>26</v>
      </c>
      <c r="J81" s="6" t="s">
        <v>25</v>
      </c>
      <c r="K81" s="6" t="s">
        <v>144</v>
      </c>
      <c r="L81" s="6" t="s">
        <v>145</v>
      </c>
      <c r="M81" s="6">
        <v>4</v>
      </c>
      <c r="N81" s="8">
        <v>200448</v>
      </c>
      <c r="O81" s="6" t="s">
        <v>28</v>
      </c>
      <c r="P81" s="6" t="s">
        <v>146</v>
      </c>
      <c r="Q81" s="6" t="s">
        <v>30</v>
      </c>
      <c r="R81" s="6" t="s">
        <v>48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47190</v>
      </c>
      <c r="F82" s="6" t="s">
        <v>61</v>
      </c>
      <c r="G82" s="6" t="s">
        <v>171</v>
      </c>
      <c r="H82" s="7">
        <v>44076</v>
      </c>
      <c r="I82" s="6">
        <v>26</v>
      </c>
      <c r="J82" s="6" t="s">
        <v>25</v>
      </c>
      <c r="K82" s="6" t="s">
        <v>144</v>
      </c>
      <c r="L82" s="6" t="s">
        <v>145</v>
      </c>
      <c r="M82" s="6">
        <v>4</v>
      </c>
      <c r="N82" s="8">
        <v>200448</v>
      </c>
      <c r="O82" s="6" t="s">
        <v>28</v>
      </c>
      <c r="P82" s="6" t="s">
        <v>146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47190</v>
      </c>
      <c r="F83" s="6" t="s">
        <v>61</v>
      </c>
      <c r="G83" s="6" t="s">
        <v>172</v>
      </c>
      <c r="H83" s="7">
        <v>44077</v>
      </c>
      <c r="I83" s="6">
        <v>26</v>
      </c>
      <c r="J83" s="6" t="s">
        <v>25</v>
      </c>
      <c r="K83" s="6" t="s">
        <v>144</v>
      </c>
      <c r="L83" s="6" t="s">
        <v>145</v>
      </c>
      <c r="M83" s="6">
        <v>4</v>
      </c>
      <c r="N83" s="8">
        <v>200448</v>
      </c>
      <c r="O83" s="6" t="s">
        <v>28</v>
      </c>
      <c r="P83" s="6" t="s">
        <v>146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40954</v>
      </c>
      <c r="F84" s="6" t="s">
        <v>165</v>
      </c>
      <c r="G84" s="6" t="s">
        <v>173</v>
      </c>
      <c r="H84" s="7">
        <v>44078</v>
      </c>
      <c r="I84" s="6">
        <v>26</v>
      </c>
      <c r="J84" s="6" t="s">
        <v>25</v>
      </c>
      <c r="K84" s="6" t="s">
        <v>174</v>
      </c>
      <c r="L84" s="6" t="s">
        <v>175</v>
      </c>
      <c r="M84" s="6">
        <v>4</v>
      </c>
      <c r="N84" s="8">
        <v>267268</v>
      </c>
      <c r="O84" s="6" t="s">
        <v>28</v>
      </c>
      <c r="P84" s="6" t="s">
        <v>146</v>
      </c>
      <c r="Q84" s="6" t="s">
        <v>30</v>
      </c>
      <c r="R84" s="6" t="s">
        <v>48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40211</v>
      </c>
      <c r="F85" s="6" t="s">
        <v>150</v>
      </c>
      <c r="G85" s="6" t="s">
        <v>176</v>
      </c>
      <c r="H85" s="7">
        <v>44078</v>
      </c>
      <c r="I85" s="6">
        <v>26</v>
      </c>
      <c r="J85" s="6" t="s">
        <v>25</v>
      </c>
      <c r="K85" s="6" t="s">
        <v>174</v>
      </c>
      <c r="L85" s="6" t="s">
        <v>175</v>
      </c>
      <c r="M85" s="6">
        <v>10</v>
      </c>
      <c r="N85" s="8">
        <v>715910</v>
      </c>
      <c r="O85" s="6" t="s">
        <v>28</v>
      </c>
      <c r="P85" s="6" t="s">
        <v>146</v>
      </c>
      <c r="Q85" s="6" t="s">
        <v>30</v>
      </c>
      <c r="R85" s="6" t="s">
        <v>48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40393</v>
      </c>
      <c r="F86" s="6" t="s">
        <v>93</v>
      </c>
      <c r="G86" s="6" t="s">
        <v>177</v>
      </c>
      <c r="H86" s="7">
        <v>44079</v>
      </c>
      <c r="I86" s="6">
        <v>26</v>
      </c>
      <c r="J86" s="6" t="s">
        <v>25</v>
      </c>
      <c r="K86" s="6" t="s">
        <v>178</v>
      </c>
      <c r="L86" s="6" t="s">
        <v>179</v>
      </c>
      <c r="M86" s="6">
        <v>4</v>
      </c>
      <c r="N86" s="8">
        <v>109756</v>
      </c>
      <c r="O86" s="6" t="s">
        <v>28</v>
      </c>
      <c r="P86" s="6" t="s">
        <v>146</v>
      </c>
      <c r="Q86" s="6" t="s">
        <v>30</v>
      </c>
      <c r="R86" s="6" t="s">
        <v>48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47222</v>
      </c>
      <c r="F87" s="6" t="s">
        <v>72</v>
      </c>
      <c r="G87" s="6" t="s">
        <v>180</v>
      </c>
      <c r="H87" s="7">
        <v>44081</v>
      </c>
      <c r="I87" s="6">
        <v>26</v>
      </c>
      <c r="J87" s="6" t="s">
        <v>25</v>
      </c>
      <c r="K87" s="6" t="s">
        <v>144</v>
      </c>
      <c r="L87" s="6" t="s">
        <v>145</v>
      </c>
      <c r="M87" s="6">
        <v>8</v>
      </c>
      <c r="N87" s="8">
        <v>171784</v>
      </c>
      <c r="O87" s="6" t="s">
        <v>28</v>
      </c>
      <c r="P87" s="6" t="s">
        <v>146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47654</v>
      </c>
      <c r="F88" s="6" t="s">
        <v>160</v>
      </c>
      <c r="G88" s="6" t="s">
        <v>181</v>
      </c>
      <c r="H88" s="7">
        <v>44081</v>
      </c>
      <c r="I88" s="6">
        <v>26</v>
      </c>
      <c r="J88" s="6" t="s">
        <v>25</v>
      </c>
      <c r="K88" s="6" t="s">
        <v>144</v>
      </c>
      <c r="L88" s="6" t="s">
        <v>145</v>
      </c>
      <c r="M88" s="6">
        <v>8</v>
      </c>
      <c r="N88" s="8">
        <v>310200</v>
      </c>
      <c r="O88" s="6" t="s">
        <v>28</v>
      </c>
      <c r="P88" s="6" t="s">
        <v>146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40211</v>
      </c>
      <c r="F89" s="6" t="s">
        <v>150</v>
      </c>
      <c r="G89" s="6" t="s">
        <v>182</v>
      </c>
      <c r="H89" s="7">
        <v>44081</v>
      </c>
      <c r="I89" s="6">
        <v>26</v>
      </c>
      <c r="J89" s="6" t="s">
        <v>25</v>
      </c>
      <c r="K89" s="6" t="s">
        <v>144</v>
      </c>
      <c r="L89" s="6" t="s">
        <v>145</v>
      </c>
      <c r="M89" s="6">
        <v>4</v>
      </c>
      <c r="N89" s="8">
        <v>286364</v>
      </c>
      <c r="O89" s="6" t="s">
        <v>28</v>
      </c>
      <c r="P89" s="6" t="s">
        <v>146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40954</v>
      </c>
      <c r="F90" s="6" t="s">
        <v>165</v>
      </c>
      <c r="G90" s="6" t="s">
        <v>182</v>
      </c>
      <c r="H90" s="7">
        <v>44081</v>
      </c>
      <c r="I90" s="6">
        <v>26</v>
      </c>
      <c r="J90" s="6" t="s">
        <v>25</v>
      </c>
      <c r="K90" s="6" t="s">
        <v>144</v>
      </c>
      <c r="L90" s="6" t="s">
        <v>145</v>
      </c>
      <c r="M90" s="6">
        <v>4</v>
      </c>
      <c r="N90" s="8">
        <v>267268</v>
      </c>
      <c r="O90" s="6" t="s">
        <v>28</v>
      </c>
      <c r="P90" s="6" t="s">
        <v>146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46774</v>
      </c>
      <c r="F91" s="6" t="s">
        <v>98</v>
      </c>
      <c r="G91" s="6" t="s">
        <v>182</v>
      </c>
      <c r="H91" s="7">
        <v>44081</v>
      </c>
      <c r="I91" s="6">
        <v>26</v>
      </c>
      <c r="J91" s="6" t="s">
        <v>25</v>
      </c>
      <c r="K91" s="6" t="s">
        <v>144</v>
      </c>
      <c r="L91" s="6" t="s">
        <v>145</v>
      </c>
      <c r="M91" s="6">
        <v>6</v>
      </c>
      <c r="N91" s="8">
        <v>135996</v>
      </c>
      <c r="O91" s="6" t="s">
        <v>28</v>
      </c>
      <c r="P91" s="6" t="s">
        <v>146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45602</v>
      </c>
      <c r="F92" s="6" t="s">
        <v>23</v>
      </c>
      <c r="G92" s="6" t="s">
        <v>183</v>
      </c>
      <c r="H92" s="7">
        <v>44082</v>
      </c>
      <c r="I92" s="6">
        <v>26</v>
      </c>
      <c r="J92" s="6" t="s">
        <v>25</v>
      </c>
      <c r="K92" s="6" t="s">
        <v>52</v>
      </c>
      <c r="L92" s="6" t="s">
        <v>53</v>
      </c>
      <c r="M92" s="6">
        <v>8</v>
      </c>
      <c r="N92" s="8">
        <v>429536</v>
      </c>
      <c r="O92" s="6" t="s">
        <v>28</v>
      </c>
      <c r="P92" s="6" t="s">
        <v>146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40430</v>
      </c>
      <c r="F93" s="6" t="s">
        <v>104</v>
      </c>
      <c r="G93" s="6" t="s">
        <v>184</v>
      </c>
      <c r="H93" s="7">
        <v>44084</v>
      </c>
      <c r="I93" s="6">
        <v>26</v>
      </c>
      <c r="J93" s="6" t="s">
        <v>25</v>
      </c>
      <c r="K93" s="6" t="s">
        <v>132</v>
      </c>
      <c r="L93" s="6" t="s">
        <v>133</v>
      </c>
      <c r="M93" s="6">
        <v>12</v>
      </c>
      <c r="N93" s="8">
        <v>271992</v>
      </c>
      <c r="O93" s="6" t="s">
        <v>28</v>
      </c>
      <c r="P93" s="6" t="s">
        <v>146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50869</v>
      </c>
      <c r="F94" s="6" t="s">
        <v>37</v>
      </c>
      <c r="G94" s="6" t="s">
        <v>184</v>
      </c>
      <c r="H94" s="7">
        <v>44084</v>
      </c>
      <c r="I94" s="6">
        <v>26</v>
      </c>
      <c r="J94" s="6" t="s">
        <v>25</v>
      </c>
      <c r="K94" s="6" t="s">
        <v>132</v>
      </c>
      <c r="L94" s="6" t="s">
        <v>133</v>
      </c>
      <c r="M94" s="6">
        <v>12</v>
      </c>
      <c r="N94" s="8">
        <v>293472</v>
      </c>
      <c r="O94" s="6" t="s">
        <v>28</v>
      </c>
      <c r="P94" s="6" t="s">
        <v>146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40430</v>
      </c>
      <c r="F95" s="6" t="s">
        <v>104</v>
      </c>
      <c r="G95" s="6" t="s">
        <v>185</v>
      </c>
      <c r="H95" s="7">
        <v>44084</v>
      </c>
      <c r="I95" s="6">
        <v>26</v>
      </c>
      <c r="J95" s="6" t="s">
        <v>25</v>
      </c>
      <c r="K95" s="6" t="s">
        <v>144</v>
      </c>
      <c r="L95" s="6" t="s">
        <v>145</v>
      </c>
      <c r="M95" s="6">
        <v>8</v>
      </c>
      <c r="N95" s="8">
        <v>181328</v>
      </c>
      <c r="O95" s="6" t="s">
        <v>28</v>
      </c>
      <c r="P95" s="6" t="s">
        <v>146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50869</v>
      </c>
      <c r="F96" s="6" t="s">
        <v>37</v>
      </c>
      <c r="G96" s="6" t="s">
        <v>185</v>
      </c>
      <c r="H96" s="7">
        <v>44084</v>
      </c>
      <c r="I96" s="6">
        <v>26</v>
      </c>
      <c r="J96" s="6" t="s">
        <v>25</v>
      </c>
      <c r="K96" s="6" t="s">
        <v>144</v>
      </c>
      <c r="L96" s="6" t="s">
        <v>145</v>
      </c>
      <c r="M96" s="6">
        <v>8</v>
      </c>
      <c r="N96" s="8">
        <v>195648</v>
      </c>
      <c r="O96" s="6" t="s">
        <v>28</v>
      </c>
      <c r="P96" s="6" t="s">
        <v>146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47649</v>
      </c>
      <c r="F97" s="6" t="s">
        <v>186</v>
      </c>
      <c r="G97" s="6" t="s">
        <v>187</v>
      </c>
      <c r="H97" s="7">
        <v>44088</v>
      </c>
      <c r="I97" s="6">
        <v>26</v>
      </c>
      <c r="J97" s="6" t="s">
        <v>25</v>
      </c>
      <c r="K97" s="6" t="s">
        <v>188</v>
      </c>
      <c r="L97" s="6" t="s">
        <v>189</v>
      </c>
      <c r="M97" s="6">
        <v>6</v>
      </c>
      <c r="N97" s="8">
        <v>153894</v>
      </c>
      <c r="O97" s="6" t="s">
        <v>28</v>
      </c>
      <c r="P97" s="6" t="s">
        <v>146</v>
      </c>
      <c r="Q97" s="6" t="s">
        <v>30</v>
      </c>
      <c r="R97" s="6" t="s">
        <v>48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47142</v>
      </c>
      <c r="F98" s="6" t="s">
        <v>166</v>
      </c>
      <c r="G98" s="6" t="s">
        <v>190</v>
      </c>
      <c r="H98" s="7">
        <v>44089</v>
      </c>
      <c r="I98" s="6">
        <v>26</v>
      </c>
      <c r="J98" s="6" t="s">
        <v>25</v>
      </c>
      <c r="K98" s="6" t="s">
        <v>129</v>
      </c>
      <c r="L98" s="6" t="s">
        <v>130</v>
      </c>
      <c r="M98" s="6">
        <v>4</v>
      </c>
      <c r="N98" s="8">
        <v>193288</v>
      </c>
      <c r="O98" s="6" t="s">
        <v>28</v>
      </c>
      <c r="P98" s="6" t="s">
        <v>146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40430</v>
      </c>
      <c r="F99" s="6" t="s">
        <v>104</v>
      </c>
      <c r="G99" s="6" t="s">
        <v>191</v>
      </c>
      <c r="H99" s="7">
        <v>44089</v>
      </c>
      <c r="I99" s="6">
        <v>26</v>
      </c>
      <c r="J99" s="6" t="s">
        <v>25</v>
      </c>
      <c r="K99" s="6" t="s">
        <v>129</v>
      </c>
      <c r="L99" s="6" t="s">
        <v>130</v>
      </c>
      <c r="M99" s="6">
        <v>16</v>
      </c>
      <c r="N99" s="8">
        <v>362656</v>
      </c>
      <c r="O99" s="6" t="s">
        <v>28</v>
      </c>
      <c r="P99" s="6" t="s">
        <v>146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50869</v>
      </c>
      <c r="F100" s="6" t="s">
        <v>37</v>
      </c>
      <c r="G100" s="6" t="s">
        <v>191</v>
      </c>
      <c r="H100" s="7">
        <v>44089</v>
      </c>
      <c r="I100" s="6">
        <v>26</v>
      </c>
      <c r="J100" s="6" t="s">
        <v>25</v>
      </c>
      <c r="K100" s="6" t="s">
        <v>129</v>
      </c>
      <c r="L100" s="6" t="s">
        <v>130</v>
      </c>
      <c r="M100" s="6">
        <v>20</v>
      </c>
      <c r="N100" s="8">
        <v>489120</v>
      </c>
      <c r="O100" s="6" t="s">
        <v>28</v>
      </c>
      <c r="P100" s="6" t="s">
        <v>146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40430</v>
      </c>
      <c r="F101" s="6" t="s">
        <v>104</v>
      </c>
      <c r="G101" s="6" t="s">
        <v>192</v>
      </c>
      <c r="H101" s="7">
        <v>44089</v>
      </c>
      <c r="I101" s="6">
        <v>26</v>
      </c>
      <c r="J101" s="6" t="s">
        <v>25</v>
      </c>
      <c r="K101" s="6" t="s">
        <v>119</v>
      </c>
      <c r="L101" s="6" t="s">
        <v>120</v>
      </c>
      <c r="M101" s="6">
        <v>8</v>
      </c>
      <c r="N101" s="8">
        <v>181328</v>
      </c>
      <c r="O101" s="6" t="s">
        <v>28</v>
      </c>
      <c r="P101" s="6" t="s">
        <v>146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45602</v>
      </c>
      <c r="F102" s="6" t="s">
        <v>23</v>
      </c>
      <c r="G102" s="6" t="s">
        <v>193</v>
      </c>
      <c r="H102" s="7">
        <v>44089</v>
      </c>
      <c r="I102" s="6">
        <v>26</v>
      </c>
      <c r="J102" s="6" t="s">
        <v>25</v>
      </c>
      <c r="K102" s="6" t="s">
        <v>119</v>
      </c>
      <c r="L102" s="6" t="s">
        <v>120</v>
      </c>
      <c r="M102" s="6">
        <v>8</v>
      </c>
      <c r="N102" s="8">
        <v>429536</v>
      </c>
      <c r="O102" s="6" t="s">
        <v>28</v>
      </c>
      <c r="P102" s="6" t="s">
        <v>146</v>
      </c>
      <c r="Q102" s="6" t="s">
        <v>30</v>
      </c>
      <c r="R102" s="6" t="s">
        <v>48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50868</v>
      </c>
      <c r="F103" s="6" t="s">
        <v>115</v>
      </c>
      <c r="G103" s="6" t="s">
        <v>194</v>
      </c>
      <c r="H103" s="7">
        <v>44090</v>
      </c>
      <c r="I103" s="6">
        <v>26</v>
      </c>
      <c r="J103" s="6" t="s">
        <v>25</v>
      </c>
      <c r="K103" s="6" t="s">
        <v>124</v>
      </c>
      <c r="L103" s="6" t="s">
        <v>125</v>
      </c>
      <c r="M103" s="6">
        <v>20</v>
      </c>
      <c r="N103" s="8">
        <v>338540</v>
      </c>
      <c r="O103" s="6" t="s">
        <v>28</v>
      </c>
      <c r="P103" s="6" t="s">
        <v>146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47701</v>
      </c>
      <c r="F104" s="6" t="s">
        <v>195</v>
      </c>
      <c r="G104" s="6" t="s">
        <v>196</v>
      </c>
      <c r="H104" s="7">
        <v>44090</v>
      </c>
      <c r="I104" s="6">
        <v>26</v>
      </c>
      <c r="J104" s="6" t="s">
        <v>25</v>
      </c>
      <c r="K104" s="6" t="s">
        <v>129</v>
      </c>
      <c r="L104" s="6" t="s">
        <v>130</v>
      </c>
      <c r="M104" s="6">
        <v>12</v>
      </c>
      <c r="N104" s="8">
        <v>565536</v>
      </c>
      <c r="O104" s="6" t="s">
        <v>28</v>
      </c>
      <c r="P104" s="6" t="s">
        <v>146</v>
      </c>
      <c r="Q104" s="6" t="s">
        <v>30</v>
      </c>
      <c r="R104" s="6" t="s">
        <v>48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47238</v>
      </c>
      <c r="F105" s="6" t="s">
        <v>197</v>
      </c>
      <c r="G105" s="6" t="s">
        <v>198</v>
      </c>
      <c r="H105" s="7">
        <v>44095</v>
      </c>
      <c r="I105" s="6">
        <v>26</v>
      </c>
      <c r="J105" s="6" t="s">
        <v>25</v>
      </c>
      <c r="K105" s="6" t="s">
        <v>86</v>
      </c>
      <c r="L105" s="6" t="s">
        <v>87</v>
      </c>
      <c r="M105" s="6">
        <v>8</v>
      </c>
      <c r="N105" s="8">
        <v>534808</v>
      </c>
      <c r="O105" s="6" t="s">
        <v>28</v>
      </c>
      <c r="P105" s="6" t="s">
        <v>146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40211</v>
      </c>
      <c r="F106" s="6" t="s">
        <v>150</v>
      </c>
      <c r="G106" s="6" t="s">
        <v>199</v>
      </c>
      <c r="H106" s="7">
        <v>44097</v>
      </c>
      <c r="I106" s="6">
        <v>26</v>
      </c>
      <c r="J106" s="6" t="s">
        <v>25</v>
      </c>
      <c r="K106" s="6" t="s">
        <v>80</v>
      </c>
      <c r="L106" s="6" t="s">
        <v>81</v>
      </c>
      <c r="M106" s="6">
        <v>4</v>
      </c>
      <c r="N106" s="8">
        <v>286364</v>
      </c>
      <c r="O106" s="6" t="s">
        <v>28</v>
      </c>
      <c r="P106" s="6" t="s">
        <v>146</v>
      </c>
      <c r="Q106" s="6" t="s">
        <v>30</v>
      </c>
      <c r="R106" s="6" t="s">
        <v>48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50868</v>
      </c>
      <c r="F107" s="6" t="s">
        <v>115</v>
      </c>
      <c r="G107" s="6" t="s">
        <v>200</v>
      </c>
      <c r="H107" s="7">
        <v>44100</v>
      </c>
      <c r="I107" s="6">
        <v>26</v>
      </c>
      <c r="J107" s="6" t="s">
        <v>25</v>
      </c>
      <c r="K107" s="6" t="s">
        <v>201</v>
      </c>
      <c r="L107" s="6" t="s">
        <v>202</v>
      </c>
      <c r="M107" s="6">
        <v>4</v>
      </c>
      <c r="N107" s="8">
        <v>73960</v>
      </c>
      <c r="O107" s="6" t="s">
        <v>28</v>
      </c>
      <c r="P107" s="6" t="s">
        <v>146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40211</v>
      </c>
      <c r="F108" s="6" t="s">
        <v>150</v>
      </c>
      <c r="G108" s="6" t="s">
        <v>203</v>
      </c>
      <c r="H108" s="7">
        <v>44102</v>
      </c>
      <c r="I108" s="6">
        <v>26</v>
      </c>
      <c r="J108" s="6" t="s">
        <v>25</v>
      </c>
      <c r="K108" s="6" t="s">
        <v>129</v>
      </c>
      <c r="L108" s="6" t="s">
        <v>130</v>
      </c>
      <c r="M108" s="6">
        <v>8</v>
      </c>
      <c r="N108" s="8">
        <v>548528</v>
      </c>
      <c r="O108" s="6" t="s">
        <v>28</v>
      </c>
      <c r="P108" s="6" t="s">
        <v>146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204</v>
      </c>
      <c r="F109" s="6" t="s">
        <v>205</v>
      </c>
      <c r="G109" s="6" t="s">
        <v>206</v>
      </c>
      <c r="H109" s="7">
        <v>44102</v>
      </c>
      <c r="I109" s="6">
        <v>26</v>
      </c>
      <c r="J109" s="6" t="s">
        <v>25</v>
      </c>
      <c r="K109" s="6" t="s">
        <v>207</v>
      </c>
      <c r="L109" s="6" t="s">
        <v>208</v>
      </c>
      <c r="M109" s="6">
        <v>4</v>
      </c>
      <c r="N109" s="8">
        <v>23496</v>
      </c>
      <c r="O109" s="6" t="s">
        <v>71</v>
      </c>
      <c r="P109" s="6" t="s">
        <v>146</v>
      </c>
      <c r="Q109" s="6" t="s">
        <v>30</v>
      </c>
      <c r="R109" s="6" t="s">
        <v>48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50869</v>
      </c>
      <c r="F110" s="6" t="s">
        <v>37</v>
      </c>
      <c r="G110" s="6" t="s">
        <v>209</v>
      </c>
      <c r="H110" s="7">
        <v>44102</v>
      </c>
      <c r="I110" s="6">
        <v>26</v>
      </c>
      <c r="J110" s="6" t="s">
        <v>25</v>
      </c>
      <c r="K110" s="6" t="s">
        <v>201</v>
      </c>
      <c r="L110" s="6" t="s">
        <v>202</v>
      </c>
      <c r="M110" s="6">
        <v>2</v>
      </c>
      <c r="N110" s="8">
        <v>48912</v>
      </c>
      <c r="O110" s="6" t="s">
        <v>28</v>
      </c>
      <c r="P110" s="6" t="s">
        <v>146</v>
      </c>
      <c r="Q110" s="6" t="s">
        <v>30</v>
      </c>
      <c r="R110" s="6" t="s">
        <v>48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45616</v>
      </c>
      <c r="F111" s="6" t="s">
        <v>210</v>
      </c>
      <c r="G111" s="6" t="s">
        <v>209</v>
      </c>
      <c r="H111" s="7">
        <v>44102</v>
      </c>
      <c r="I111" s="6">
        <v>26</v>
      </c>
      <c r="J111" s="6" t="s">
        <v>25</v>
      </c>
      <c r="K111" s="6" t="s">
        <v>201</v>
      </c>
      <c r="L111" s="6" t="s">
        <v>202</v>
      </c>
      <c r="M111" s="6">
        <v>2</v>
      </c>
      <c r="N111" s="8">
        <v>132756</v>
      </c>
      <c r="O111" s="6" t="s">
        <v>28</v>
      </c>
      <c r="P111" s="6" t="s">
        <v>146</v>
      </c>
      <c r="Q111" s="6" t="s">
        <v>30</v>
      </c>
      <c r="R111" s="6" t="s">
        <v>48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46992</v>
      </c>
      <c r="F112" s="6" t="s">
        <v>127</v>
      </c>
      <c r="G112" s="6" t="s">
        <v>211</v>
      </c>
      <c r="H112" s="7">
        <v>44102</v>
      </c>
      <c r="I112" s="6">
        <v>26</v>
      </c>
      <c r="J112" s="6" t="s">
        <v>25</v>
      </c>
      <c r="K112" s="6" t="s">
        <v>155</v>
      </c>
      <c r="L112" s="6" t="s">
        <v>156</v>
      </c>
      <c r="M112" s="6">
        <v>4</v>
      </c>
      <c r="N112" s="8">
        <v>190900</v>
      </c>
      <c r="O112" s="6" t="s">
        <v>28</v>
      </c>
      <c r="P112" s="6" t="s">
        <v>146</v>
      </c>
      <c r="Q112" s="6" t="s">
        <v>30</v>
      </c>
      <c r="R112" s="6" t="s">
        <v>48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212</v>
      </c>
      <c r="F113" s="6" t="s">
        <v>213</v>
      </c>
      <c r="G113" s="6" t="s">
        <v>214</v>
      </c>
      <c r="H113" s="7">
        <v>44104</v>
      </c>
      <c r="I113" s="6">
        <v>26</v>
      </c>
      <c r="J113" s="6" t="s">
        <v>25</v>
      </c>
      <c r="K113" s="6" t="s">
        <v>215</v>
      </c>
      <c r="L113" s="6" t="s">
        <v>216</v>
      </c>
      <c r="M113" s="6">
        <v>3</v>
      </c>
      <c r="N113" s="8">
        <v>19260</v>
      </c>
      <c r="O113" s="6" t="s">
        <v>71</v>
      </c>
      <c r="P113" s="6" t="s">
        <v>146</v>
      </c>
      <c r="Q113" s="6" t="s">
        <v>30</v>
      </c>
      <c r="R113" s="6" t="s">
        <v>48</v>
      </c>
      <c r="S11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2020-10-30T01:13:17Z</dcterms:created>
  <dcterms:modified xsi:type="dcterms:W3CDTF">2020-10-30T01:13:20Z</dcterms:modified>
</cp:coreProperties>
</file>