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1052D106-EBA5-4F5B-BC9A-E3D5883D08F4}" xr6:coauthVersionLast="46" xr6:coauthVersionMax="46" xr10:uidLastSave="{00000000-0000-0000-0000-000000000000}"/>
  <bookViews>
    <workbookView xWindow="-108" yWindow="-108" windowWidth="23256" windowHeight="12576" xr2:uid="{7639FDB1-E02B-4CAF-9C06-8BCBA1BD64A8}"/>
  </bookViews>
  <sheets>
    <sheet name="2021_01_09050054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2" i="1"/>
  <c r="V21" i="1"/>
  <c r="V23" i="1" s="1"/>
  <c r="V17" i="1"/>
  <c r="V12" i="1"/>
  <c r="V11" i="1"/>
  <c r="V13" i="1" s="1"/>
  <c r="V6" i="1"/>
  <c r="V5" i="1"/>
  <c r="V4" i="1"/>
  <c r="V14" i="1" l="1"/>
  <c r="V16" i="1" s="1"/>
  <c r="V24" i="1"/>
  <c r="V26" i="1" s="1"/>
  <c r="V43" i="1"/>
  <c r="V45" i="1" s="1"/>
  <c r="Y33" i="1" l="1"/>
</calcChain>
</file>

<file path=xl/sharedStrings.xml><?xml version="1.0" encoding="utf-8"?>
<sst xmlns="http://schemas.openxmlformats.org/spreadsheetml/2006/main" count="2151" uniqueCount="433">
  <si>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</si>
  <si>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</si>
  <si>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</si>
  <si>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</si>
  <si>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</si>
  <si>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</si>
  <si>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</si>
  <si>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</si>
  <si>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</si>
  <si>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</si>
  <si>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</si>
  <si>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</si>
  <si>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</si>
  <si>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</si>
  <si>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</si>
  <si>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</si>
  <si>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</si>
  <si>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</si>
  <si>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</si>
  <si>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2021_01_09050054</t>
  </si>
  <si>
    <t xml:space="preserve">ULLOA ONATE HERNAN JAVIER                    </t>
  </si>
  <si>
    <t>G2</t>
  </si>
  <si>
    <t>09050054-6</t>
  </si>
  <si>
    <t>RIMULA R4X 15W40 CI-4/E7/DH-1 BALDE 20LT</t>
  </si>
  <si>
    <t>FV-A-0000-02094877</t>
  </si>
  <si>
    <t xml:space="preserve">PUERTO MONTT REPUESTOS </t>
  </si>
  <si>
    <t>0076834707-7-0</t>
  </si>
  <si>
    <t xml:space="preserve">TRANSPORTES LOS SAUCES SPA </t>
  </si>
  <si>
    <t>Lubricantes</t>
  </si>
  <si>
    <t>Otros meses</t>
  </si>
  <si>
    <t>Factura</t>
  </si>
  <si>
    <t>Venta Pendiente</t>
  </si>
  <si>
    <t>Neumaticos</t>
  </si>
  <si>
    <t xml:space="preserve">RESORTE FRENO AIRE DEL/TRAS. </t>
  </si>
  <si>
    <t>FV-A-0000-02114004</t>
  </si>
  <si>
    <t>0076295062-6-0</t>
  </si>
  <si>
    <t xml:space="preserve">MECANICA AUTOMOTRIZ JORGE CASTRO LTDA. </t>
  </si>
  <si>
    <t>Repuestos</t>
  </si>
  <si>
    <t xml:space="preserve">SEGURO PASADOR PATIN 30M/M </t>
  </si>
  <si>
    <t>Nombre</t>
  </si>
  <si>
    <t xml:space="preserve">S2211 </t>
  </si>
  <si>
    <t xml:space="preserve">RODTO CARDAN 60 M/M.INT.C/GOMA </t>
  </si>
  <si>
    <t>FV-A-0000-02300374</t>
  </si>
  <si>
    <t>0078995750-9-0</t>
  </si>
  <si>
    <t xml:space="preserve">TRANSPORTES VENNEKOOL LIMITADA </t>
  </si>
  <si>
    <t>Venta Normal</t>
  </si>
  <si>
    <t>Cod Vendedor</t>
  </si>
  <si>
    <t xml:space="preserve">S1015 </t>
  </si>
  <si>
    <t xml:space="preserve">METAL BIELA STD JGO KS </t>
  </si>
  <si>
    <t>FV-A-0000-02300708</t>
  </si>
  <si>
    <t>0076202408-K-0</t>
  </si>
  <si>
    <t xml:space="preserve">TRANSPORTES ABEGON Y COMPANIA LIMITADA </t>
  </si>
  <si>
    <t>Rut</t>
  </si>
  <si>
    <t xml:space="preserve">S2004 </t>
  </si>
  <si>
    <t xml:space="preserve">METAL BANCADA STD JGO KS </t>
  </si>
  <si>
    <t>Mes Pago</t>
  </si>
  <si>
    <t xml:space="preserve">S3263 </t>
  </si>
  <si>
    <t xml:space="preserve">EMPAQ.DESCARB.C/EMP.CULATA (11 HOYOS) </t>
  </si>
  <si>
    <t xml:space="preserve">S3970 </t>
  </si>
  <si>
    <t xml:space="preserve">ANILLO MOTOR STD 130MM </t>
  </si>
  <si>
    <t xml:space="preserve">S8538 </t>
  </si>
  <si>
    <t xml:space="preserve">CAMISA CILINDRO MOTOR STD 130MM </t>
  </si>
  <si>
    <t>COMISION REPUESTOS</t>
  </si>
  <si>
    <t>Tabla de Cumplimiento Repuestos</t>
  </si>
  <si>
    <t xml:space="preserve">S3313 </t>
  </si>
  <si>
    <t xml:space="preserve">EMPAQ.CARTER ACEITE SERIE 4 </t>
  </si>
  <si>
    <t>FV-A-0000-02301532</t>
  </si>
  <si>
    <t>VENTA TOTAL PERIODO ACTUAL</t>
  </si>
  <si>
    <t>Ventas</t>
  </si>
  <si>
    <t>% Comisión</t>
  </si>
  <si>
    <t xml:space="preserve">S4518 </t>
  </si>
  <si>
    <t>GOMA CAMISA MOTOR INFERIOR NEW (EPDM)</t>
  </si>
  <si>
    <t>VENTA NORMAL</t>
  </si>
  <si>
    <t>Desde</t>
  </si>
  <si>
    <t>Hasta</t>
  </si>
  <si>
    <t xml:space="preserve">S0649 </t>
  </si>
  <si>
    <t xml:space="preserve">GOMA CAMISA MOTOR SUP. </t>
  </si>
  <si>
    <t>COMISION NORMAL (%)</t>
  </si>
  <si>
    <t>o mas</t>
  </si>
  <si>
    <t xml:space="preserve">V0339 </t>
  </si>
  <si>
    <t xml:space="preserve">PERNO RUEDA MAZA TRAS. LARGO 112 </t>
  </si>
  <si>
    <t>FV-A-0000-02301724</t>
  </si>
  <si>
    <t>0011691701-7-0</t>
  </si>
  <si>
    <t xml:space="preserve">VIDAL CABERO HECTOR ELADIO </t>
  </si>
  <si>
    <t>COMISION NORMAL ($)</t>
  </si>
  <si>
    <t xml:space="preserve">V0287 </t>
  </si>
  <si>
    <t xml:space="preserve">TUERCA PERNO RUEDA 7/8' X 14 UNF </t>
  </si>
  <si>
    <t xml:space="preserve">V3912 </t>
  </si>
  <si>
    <t>AMORTIGUADOR CABINA DEL. C/FUELLE OJO/OJ</t>
  </si>
  <si>
    <t>FV-A-0000-02303886</t>
  </si>
  <si>
    <t>TOTAL COMISION REPUESTOS</t>
  </si>
  <si>
    <t xml:space="preserve">S3569 </t>
  </si>
  <si>
    <t xml:space="preserve">DISCO FRENO DELANTERO/TRASERO 430 M/M </t>
  </si>
  <si>
    <t>FV-A-0000-02304643</t>
  </si>
  <si>
    <t>VENTA POR DOCUMENTAR  A LA FECHA DE CORTE</t>
  </si>
  <si>
    <t>FV-A-0000-02304645</t>
  </si>
  <si>
    <t>FV-A-0000-02304647</t>
  </si>
  <si>
    <t>FV-A-0000-02304649</t>
  </si>
  <si>
    <t>COMISION NEUMATICOS, LUBRICANTES, BATERIAS Y REMOLQUE</t>
  </si>
  <si>
    <t>Tabla de Cumplimiento Neumaticos, Lubricantes, Baterias y Remolques</t>
  </si>
  <si>
    <t xml:space="preserve">S3346 </t>
  </si>
  <si>
    <t xml:space="preserve">TOPE DE GOMA DEL.TRAS. SUSP.CABINA </t>
  </si>
  <si>
    <t>FV-A-0000-02304663</t>
  </si>
  <si>
    <t xml:space="preserve">S3725 </t>
  </si>
  <si>
    <t xml:space="preserve">CERRADURA DE PUERTA IZQUIERDA </t>
  </si>
  <si>
    <t xml:space="preserve">S3567 </t>
  </si>
  <si>
    <t xml:space="preserve">CAMISA CILINDRO MOTOR STD </t>
  </si>
  <si>
    <t>FV-A-0000-02304975</t>
  </si>
  <si>
    <t xml:space="preserve">S2248 </t>
  </si>
  <si>
    <t>ANILLO MOTOR STD 1CIL.COFAP (P/3 ANILLOS</t>
  </si>
  <si>
    <t xml:space="preserve">S4517 </t>
  </si>
  <si>
    <t>GOMA CAMISA MOTOR SUPERIOR NEW (EPDM)</t>
  </si>
  <si>
    <t>FV-A-0000-02305137</t>
  </si>
  <si>
    <t xml:space="preserve">PASTILLA FRENO DEL.TRAS.(JGO) </t>
  </si>
  <si>
    <t>FV-A-0000-02305626</t>
  </si>
  <si>
    <t>TOTAL COMISION NEU / LUB / BAT / REM</t>
  </si>
  <si>
    <t xml:space="preserve">FILTRO AIRE DONALDSON </t>
  </si>
  <si>
    <t>FV-A-0000-02305636</t>
  </si>
  <si>
    <t>0076656041-5-0</t>
  </si>
  <si>
    <t xml:space="preserve">COMERCIALIZADORA DE REPTOS.IVAN HIGUERAS </t>
  </si>
  <si>
    <t xml:space="preserve">C1209 </t>
  </si>
  <si>
    <t xml:space="preserve">PULMON FRENO TRISTOP 16/24 </t>
  </si>
  <si>
    <t xml:space="preserve">S0138 </t>
  </si>
  <si>
    <t xml:space="preserve">TAPA EJE 10 HOYOS </t>
  </si>
  <si>
    <t>FV-A-0000-02305778</t>
  </si>
  <si>
    <t xml:space="preserve">FILRTO DE AIRE SECUNDARIO. DONALDSON </t>
  </si>
  <si>
    <t>FV-A-0000-02308043</t>
  </si>
  <si>
    <t>COMISION SERVICIOS</t>
  </si>
  <si>
    <t>Tabla de Cumplimiento Servicios</t>
  </si>
  <si>
    <t xml:space="preserve">EMPAQ.C/CAMBIO (JGO) </t>
  </si>
  <si>
    <t>Comisión</t>
  </si>
  <si>
    <t xml:space="preserve">S8433 </t>
  </si>
  <si>
    <t xml:space="preserve">TAPA FILTRO ELEMENTO DE COMBUSTIBLE </t>
  </si>
  <si>
    <t xml:space="preserve">FILTRO COMBUSTIBLE DONALDSON </t>
  </si>
  <si>
    <t>FV-A-0000-02308822</t>
  </si>
  <si>
    <t>TOTAL VARIABLE</t>
  </si>
  <si>
    <t xml:space="preserve">FILTRO SEPARADOR DONALDSON </t>
  </si>
  <si>
    <t xml:space="preserve">FILTRO LUBRICANTE DONALDSON </t>
  </si>
  <si>
    <t>TOTAL COMISION SERVICIOS</t>
  </si>
  <si>
    <t>FV-A-0000-02309008</t>
  </si>
  <si>
    <t xml:space="preserve">BOMBIN ACELERADOR 6 M/M </t>
  </si>
  <si>
    <t xml:space="preserve">S2144 </t>
  </si>
  <si>
    <t xml:space="preserve">ENFRIADOR ACEITE MOTOR </t>
  </si>
  <si>
    <t>FV-A-0000-02309720</t>
  </si>
  <si>
    <t>COMISION IMPULSO</t>
  </si>
  <si>
    <t xml:space="preserve">S4505 </t>
  </si>
  <si>
    <t xml:space="preserve">EMPAQ.ENFRIADOR ACEITE (USA2) </t>
  </si>
  <si>
    <t xml:space="preserve">S4506 </t>
  </si>
  <si>
    <t xml:space="preserve">S3048 </t>
  </si>
  <si>
    <t xml:space="preserve">MOTOR DE PARTIDA 24V 6.7KW 11DIENTE </t>
  </si>
  <si>
    <t>FV-A-0000-02310597</t>
  </si>
  <si>
    <t xml:space="preserve">FILTRO AIRE TECFIL </t>
  </si>
  <si>
    <t>FV-A-0000-02311369</t>
  </si>
  <si>
    <t xml:space="preserve">FILTRO COMBUSTIBLE TECFIL </t>
  </si>
  <si>
    <t xml:space="preserve">TUERCA M 55 X 1,5 6 P </t>
  </si>
  <si>
    <t>FV-A-0000-02311756</t>
  </si>
  <si>
    <t>FV-A-0000-02312739</t>
  </si>
  <si>
    <t>0018870796-3-0</t>
  </si>
  <si>
    <t xml:space="preserve">GLATZ NAHUM DIEGO </t>
  </si>
  <si>
    <t xml:space="preserve">FILTRO COMBUSTIBLE PARKER </t>
  </si>
  <si>
    <t>CV-A-0000-00228314</t>
  </si>
  <si>
    <t>0077154444-4-0</t>
  </si>
  <si>
    <t xml:space="preserve">CD SERVICIOS INTEGRALES SPA </t>
  </si>
  <si>
    <t>Nota Crédito</t>
  </si>
  <si>
    <t xml:space="preserve">TURBO MOTOR OM-366-A BIAGIO </t>
  </si>
  <si>
    <t>CV-A-0000-00228332</t>
  </si>
  <si>
    <t>PASADOR MUNON 30.10 SM IZQUIERDO T/ORIG</t>
  </si>
  <si>
    <t>CV-A-0000-00228333</t>
  </si>
  <si>
    <t xml:space="preserve">VALVULA DESC.RAPIDA ENT.3/8 2SAL.3/8 </t>
  </si>
  <si>
    <t>CV-A-0000-00228682</t>
  </si>
  <si>
    <t>0077058908-8-0</t>
  </si>
  <si>
    <t xml:space="preserve">PARALELO 42 SPA </t>
  </si>
  <si>
    <t xml:space="preserve">FILTRO CABINA 365X122X20 DONALDSON </t>
  </si>
  <si>
    <t>CV-A-0000-00228689</t>
  </si>
  <si>
    <t>0019206615-8-0</t>
  </si>
  <si>
    <t xml:space="preserve">AGUILAR SCHWERTER CRISTIAN ALEJANDRO </t>
  </si>
  <si>
    <t xml:space="preserve">TAPON CARTER ACEITE 20 M/M </t>
  </si>
  <si>
    <t>CV-A-0000-00228690</t>
  </si>
  <si>
    <t>0014460367-2-0</t>
  </si>
  <si>
    <t xml:space="preserve">GONZALEZ HERNANDEZ LUIS ALBERTO </t>
  </si>
  <si>
    <t xml:space="preserve">FAROL INTERMITENTE IZQUIERDO </t>
  </si>
  <si>
    <t>CV-A-0000-00228694</t>
  </si>
  <si>
    <t>0076241509-7-0</t>
  </si>
  <si>
    <t xml:space="preserve">EMPRESA COM.TRANSPORTES STA.MARTA E.I.R. </t>
  </si>
  <si>
    <t xml:space="preserve">FAROL INTERMITENTE DERECHO </t>
  </si>
  <si>
    <t xml:space="preserve">PISADERA IZQUIERDA </t>
  </si>
  <si>
    <t>CV-A-0000-00228695</t>
  </si>
  <si>
    <t>0013120495-7-0</t>
  </si>
  <si>
    <t xml:space="preserve">HERNANDEZ SOTO LUIS ALBERTO </t>
  </si>
  <si>
    <t xml:space="preserve">S3005 </t>
  </si>
  <si>
    <t xml:space="preserve">RODTO EMBRAGUE </t>
  </si>
  <si>
    <t>CV-A-0000-00228745</t>
  </si>
  <si>
    <t>0078481790-3-0</t>
  </si>
  <si>
    <t xml:space="preserve">REPUESTOS MERCEDES LIMITADA </t>
  </si>
  <si>
    <t xml:space="preserve">EMPAQ.CARTER ACEITE 4 CILINDROS (JGO) </t>
  </si>
  <si>
    <t>CV-A-0000-00228803</t>
  </si>
  <si>
    <t>0010972773-3-0</t>
  </si>
  <si>
    <t xml:space="preserve">URIBE REYEZ PEDRO ALEXIS </t>
  </si>
  <si>
    <t xml:space="preserve">EMPAQ.MULTIPLE ESCAPE </t>
  </si>
  <si>
    <t xml:space="preserve">WILLIAMS SUPER GEAR LUBE 80W90 GL-4 19L </t>
  </si>
  <si>
    <t>CV-A-0000-00228815</t>
  </si>
  <si>
    <t>0010419847-3-0</t>
  </si>
  <si>
    <t xml:space="preserve">WALKER GAETE PEDRO PABLO </t>
  </si>
  <si>
    <t xml:space="preserve">VALVOLUBE G.O. 80W90 BL 19 LT </t>
  </si>
  <si>
    <t>CV-A-0000-00229161</t>
  </si>
  <si>
    <t>0010943100-1-0</t>
  </si>
  <si>
    <t xml:space="preserve">CABERO RISCO MARIA YOLANDA </t>
  </si>
  <si>
    <t>CV-A-0000-00229211</t>
  </si>
  <si>
    <t xml:space="preserve">V0890 </t>
  </si>
  <si>
    <t xml:space="preserve">PULMON SUSPENSION TRAS. C/BASE/PISTON </t>
  </si>
  <si>
    <t>FV-A-0000-02313639</t>
  </si>
  <si>
    <t xml:space="preserve">C3099 </t>
  </si>
  <si>
    <t xml:space="preserve">CINTA C/RATCHET 1" C/GANCHO JJ 3MTS </t>
  </si>
  <si>
    <t>FV-A-0000-02315944</t>
  </si>
  <si>
    <t>0076312158-5-0</t>
  </si>
  <si>
    <t xml:space="preserve">TRANSVIDAL SPA </t>
  </si>
  <si>
    <t xml:space="preserve">S8398 </t>
  </si>
  <si>
    <t xml:space="preserve">ESPEJO EXT.DER.C/DEFROSTER S/CUNETERO </t>
  </si>
  <si>
    <t>FV-A-0000-02317271</t>
  </si>
  <si>
    <t xml:space="preserve">S8406 </t>
  </si>
  <si>
    <t xml:space="preserve">ANILLO MULTIPLE DE ESCAPE </t>
  </si>
  <si>
    <t>FV-A-0000-02318298</t>
  </si>
  <si>
    <t>FV-A-0000-02320045</t>
  </si>
  <si>
    <t xml:space="preserve">S0494 </t>
  </si>
  <si>
    <t xml:space="preserve">FILTRO LUBRICANTE TECFIL </t>
  </si>
  <si>
    <t xml:space="preserve">S3375 </t>
  </si>
  <si>
    <t>FV-A-0000-02322051</t>
  </si>
  <si>
    <t>0076889030-7-0</t>
  </si>
  <si>
    <t xml:space="preserve">TRANSPORTES ROLAND HITSCHFELD MANSILLA E </t>
  </si>
  <si>
    <t>FV-A-0000-02322152</t>
  </si>
  <si>
    <t xml:space="preserve">FILTRO COMBUSTIBLE DONALSON </t>
  </si>
  <si>
    <t>FV-A-0000-02327089</t>
  </si>
  <si>
    <t>0076706033-5-0</t>
  </si>
  <si>
    <t xml:space="preserve">TRANSPORTES G Y C LIMITADA </t>
  </si>
  <si>
    <t xml:space="preserve">EURODIESEL E-4 15W40 CI-4 BL 19 LT </t>
  </si>
  <si>
    <t>FV-A-0000-02327131</t>
  </si>
  <si>
    <t xml:space="preserve">FILTRO SEPARADOR TECFIL </t>
  </si>
  <si>
    <t xml:space="preserve">V0578 </t>
  </si>
  <si>
    <t xml:space="preserve">FILTRO LUBRICANTE </t>
  </si>
  <si>
    <t xml:space="preserve">V0573 </t>
  </si>
  <si>
    <t xml:space="preserve">V1404 </t>
  </si>
  <si>
    <t xml:space="preserve">FILTRO COMBUSTIBLE D.TECHNIC </t>
  </si>
  <si>
    <t xml:space="preserve">PLATO CONO SINCRONIZADOR GP </t>
  </si>
  <si>
    <t>FV-A-0000-02330408</t>
  </si>
  <si>
    <t>0076019449-2-0</t>
  </si>
  <si>
    <t xml:space="preserve">IKM SPA </t>
  </si>
  <si>
    <t xml:space="preserve">ANILLO SINCRONIZADOR GP </t>
  </si>
  <si>
    <t xml:space="preserve">CUERPO EXTERIOR SINCRONIZADOR GP </t>
  </si>
  <si>
    <t xml:space="preserve">CONO SINCRONIZADOR GP </t>
  </si>
  <si>
    <t xml:space="preserve">S8008 </t>
  </si>
  <si>
    <t xml:space="preserve">FAROL NEBLINERO PARACHOQUE DER </t>
  </si>
  <si>
    <t>FV-A-0000-02331418</t>
  </si>
  <si>
    <t>0077259330-9-0</t>
  </si>
  <si>
    <t xml:space="preserve">RAQUIMAHUIDA LTDA </t>
  </si>
  <si>
    <t xml:space="preserve">S1593 </t>
  </si>
  <si>
    <t xml:space="preserve">TAMBOR DEL.TRAS 10 HOYOS 8# (1414153) </t>
  </si>
  <si>
    <t>FV-A-0000-02332900</t>
  </si>
  <si>
    <t xml:space="preserve">C5077 </t>
  </si>
  <si>
    <t xml:space="preserve">PORTA NEUMATICO REPUESTO (EUROPEO) </t>
  </si>
  <si>
    <t>FV-A-0000-02332968</t>
  </si>
  <si>
    <t>0076059250-1-0</t>
  </si>
  <si>
    <t xml:space="preserve">SOCIEDAD TRANSPORTE ALIRO GUARDA LTDA. </t>
  </si>
  <si>
    <t xml:space="preserve">ROTULA EMBRAGUE C/PIVOTE </t>
  </si>
  <si>
    <t>BV-A-0000-00302988</t>
  </si>
  <si>
    <t>0015300038-7-0</t>
  </si>
  <si>
    <t xml:space="preserve">HERNANDEZ DIOCARES EVELYN CECILIA </t>
  </si>
  <si>
    <t>Actual</t>
  </si>
  <si>
    <t>Boleta</t>
  </si>
  <si>
    <t xml:space="preserve">PC150 </t>
  </si>
  <si>
    <t xml:space="preserve">BATERIA 150 AMP 900 CCA POWER CELL </t>
  </si>
  <si>
    <t>BV-A-0000-00302991</t>
  </si>
  <si>
    <t>0019027497-7-0</t>
  </si>
  <si>
    <t xml:space="preserve">SANCHEZ MUNOZ HECTOR ALFREDO </t>
  </si>
  <si>
    <t xml:space="preserve">NE100 </t>
  </si>
  <si>
    <t xml:space="preserve">BATERIA 100 AMP 700 CCA NEXBAT </t>
  </si>
  <si>
    <t>BV-A-0000-00303025</t>
  </si>
  <si>
    <t>0009800905-1-0</t>
  </si>
  <si>
    <t xml:space="preserve">BARRIA MANSILLA MARIO ANTONIO </t>
  </si>
  <si>
    <t xml:space="preserve">ANILLO SINCRONIZADOR 1RA 2DA </t>
  </si>
  <si>
    <t>CV-A-0000-00229379</t>
  </si>
  <si>
    <t>0012761105-K-0</t>
  </si>
  <si>
    <t xml:space="preserve">CULUN CULUN CLAUDIO RAMON </t>
  </si>
  <si>
    <t xml:space="preserve">S0039 </t>
  </si>
  <si>
    <t xml:space="preserve">SOPORTE MOTOR DELANTERO </t>
  </si>
  <si>
    <t>CV-A-0000-00229440</t>
  </si>
  <si>
    <t>0010389876-5-0</t>
  </si>
  <si>
    <t xml:space="preserve">PINEDA CHAVEZ IVAN ALEJANDRO </t>
  </si>
  <si>
    <t xml:space="preserve">S4685 </t>
  </si>
  <si>
    <t xml:space="preserve">MICA FAROL TRASERO IZQ. </t>
  </si>
  <si>
    <t>CV-A-0000-00229441</t>
  </si>
  <si>
    <t>0007165968-2-0</t>
  </si>
  <si>
    <t xml:space="preserve">ZURITA MUNOZ HECTOR FRANCISCO </t>
  </si>
  <si>
    <t xml:space="preserve">PLUMILLA 800 M/M </t>
  </si>
  <si>
    <t>CV-A-0000-00229444</t>
  </si>
  <si>
    <t>0014661256-3-0</t>
  </si>
  <si>
    <t xml:space="preserve">ALMONACID BARROS GABRIEL ALEJANDRO </t>
  </si>
  <si>
    <t xml:space="preserve">BRAZO LIMPIAPARABRISA </t>
  </si>
  <si>
    <t>DISCO EMBRAGUE ESTRIA FINA 18D EJE PILOT</t>
  </si>
  <si>
    <t>CV-A-0000-00229567</t>
  </si>
  <si>
    <t>0009084408-3-0</t>
  </si>
  <si>
    <t xml:space="preserve">WANDERLEBEN WELLMANN LUIS ALFONSO </t>
  </si>
  <si>
    <t xml:space="preserve">PRENSA EMBRAGUE 14" 350 MM </t>
  </si>
  <si>
    <t xml:space="preserve">S8302 </t>
  </si>
  <si>
    <t xml:space="preserve">ESPEJO EXT.IZQ.C/DEFROSTER C/CUNETERO </t>
  </si>
  <si>
    <t>CV-A-0000-00229576</t>
  </si>
  <si>
    <t>0008384385-3-0</t>
  </si>
  <si>
    <t xml:space="preserve">SANTIBANEZ MANSILLA GUSTAVO EDUARDO </t>
  </si>
  <si>
    <t xml:space="preserve">S0584 </t>
  </si>
  <si>
    <t xml:space="preserve">FILTRO LUBRICANTE C/CAMBIOS/DIFERENCIAL </t>
  </si>
  <si>
    <t>CV-A-0000-00229604</t>
  </si>
  <si>
    <t>0014225495-6-0</t>
  </si>
  <si>
    <t xml:space="preserve">SUBIABRE AROS NELSON PATRICIO </t>
  </si>
  <si>
    <t>CV-A-0000-00229639</t>
  </si>
  <si>
    <t>CV-A-0000-00229758</t>
  </si>
  <si>
    <t xml:space="preserve">S2665 </t>
  </si>
  <si>
    <t xml:space="preserve">PULMON SUSPENSION CABINA TRAS./DEL. </t>
  </si>
  <si>
    <t>CV-A-0000-00229797</t>
  </si>
  <si>
    <t>0019461080-7-0</t>
  </si>
  <si>
    <t xml:space="preserve">ALVAREZ VASQUEZ JAVIER ALEXI </t>
  </si>
  <si>
    <t xml:space="preserve">S8020 </t>
  </si>
  <si>
    <t xml:space="preserve">FAROL TRASERO DER. </t>
  </si>
  <si>
    <t>CV-A-0000-00229971</t>
  </si>
  <si>
    <t xml:space="preserve">S8021 </t>
  </si>
  <si>
    <t xml:space="preserve">FAROL TRASERO IZQ. </t>
  </si>
  <si>
    <t>CV-A-0000-00229972</t>
  </si>
  <si>
    <t xml:space="preserve">FILTRO SEPARADOR CON VASO </t>
  </si>
  <si>
    <t>FV-A-0000-02334886</t>
  </si>
  <si>
    <t>0011253014-2-0</t>
  </si>
  <si>
    <t xml:space="preserve">CORONADO CARCAMO RAMON RAFAEL </t>
  </si>
  <si>
    <t>FV-A-0000-02334914</t>
  </si>
  <si>
    <t xml:space="preserve">ALL ENGINE 20W50 CG-4 BL 19 LT </t>
  </si>
  <si>
    <t>FV-A-0000-02334967</t>
  </si>
  <si>
    <t>0012714834-1-0</t>
  </si>
  <si>
    <t xml:space="preserve">ALVAREZ OJEDA CHRISTIAN JAVIER </t>
  </si>
  <si>
    <t xml:space="preserve">S8043 </t>
  </si>
  <si>
    <t xml:space="preserve">ESPEJO EXT.DER.C/DEFROSTER C/CUNETERO </t>
  </si>
  <si>
    <t>FV-A-0000-02335181</t>
  </si>
  <si>
    <t>0076823063-3-0</t>
  </si>
  <si>
    <t xml:space="preserve">SOCIEDAD NARDRICKS S P A </t>
  </si>
  <si>
    <t xml:space="preserve">DISCO EMBRAGUE 14" </t>
  </si>
  <si>
    <t>FV-A-0000-02335207</t>
  </si>
  <si>
    <t xml:space="preserve">LLANTA 6.00X17.5 TUBULAR (6 HOYOS) </t>
  </si>
  <si>
    <t>FV-A-0000-02335306</t>
  </si>
  <si>
    <t>0078103140-2-0</t>
  </si>
  <si>
    <t xml:space="preserve">SOC.PESQUERA COMERCIAL CHAICAS LTDA. </t>
  </si>
  <si>
    <t>FV-A-0000-02335350</t>
  </si>
  <si>
    <t xml:space="preserve">CAMISA INYECTOR MOTOR 102 MM </t>
  </si>
  <si>
    <t>FV-A-0000-02335463</t>
  </si>
  <si>
    <t>0006701981-4-0</t>
  </si>
  <si>
    <t xml:space="preserve">MORALES FOITZICK VICTOR ALEJANDRO </t>
  </si>
  <si>
    <t>FV-A-0000-02335507</t>
  </si>
  <si>
    <t>0016064691-8-0</t>
  </si>
  <si>
    <t xml:space="preserve">VIDAL DIAZ LEONARDO CESAR </t>
  </si>
  <si>
    <t xml:space="preserve">V0276 </t>
  </si>
  <si>
    <t xml:space="preserve">EMPAQ.CULATA (USA 6) (275742) =ESC" </t>
  </si>
  <si>
    <t>FV-A-0000-02335523</t>
  </si>
  <si>
    <t>0076590690-3-0</t>
  </si>
  <si>
    <t xml:space="preserve">COMERCIAL E INDUSTRIAL POWERPARTS S.P.A. </t>
  </si>
  <si>
    <t xml:space="preserve">V1653 </t>
  </si>
  <si>
    <t>ABRAZADERA DOBLE PERNO TUBO CORRUGADO 5"</t>
  </si>
  <si>
    <t>FV-A-0000-02335612</t>
  </si>
  <si>
    <t>0076650509-0-0</t>
  </si>
  <si>
    <t xml:space="preserve">VERAS GARAGE LIMITADA </t>
  </si>
  <si>
    <t xml:space="preserve">RED GREASE EP-2 BL 16 KG </t>
  </si>
  <si>
    <t>FV-A-0000-02335986</t>
  </si>
  <si>
    <t>0076583607-7-0</t>
  </si>
  <si>
    <t xml:space="preserve">BUSES RIO SPA </t>
  </si>
  <si>
    <t xml:space="preserve">CORREA DOBLE 8PK2020 </t>
  </si>
  <si>
    <t>FV-A-0000-02336012</t>
  </si>
  <si>
    <t>0016507310-K-0</t>
  </si>
  <si>
    <t xml:space="preserve">CONTRERAS PAREDES ESTEBAN ALEJANDRO </t>
  </si>
  <si>
    <t xml:space="preserve">TAPA ESTANQUE COMPENSACION </t>
  </si>
  <si>
    <t>FV-A-0000-02336095</t>
  </si>
  <si>
    <t>0005953159-K-0</t>
  </si>
  <si>
    <t xml:space="preserve">VARGAS VERGARA EDUARDO JOSE </t>
  </si>
  <si>
    <t xml:space="preserve">V0252 </t>
  </si>
  <si>
    <t xml:space="preserve">EMPAQ.MULTIPLE ESCAPE (USA6) </t>
  </si>
  <si>
    <t>FV-A-0000-02336118</t>
  </si>
  <si>
    <t>0077503080-1-0</t>
  </si>
  <si>
    <t xml:space="preserve">SOC.AGRO.GAN.FORESTAL Y TRANSP.LOS ENCIN </t>
  </si>
  <si>
    <t>FV-A-0000-02336145</t>
  </si>
  <si>
    <t>REFRIGERANTE ANTICON -37 BIDON 20L 50/50</t>
  </si>
  <si>
    <t xml:space="preserve">C5074 </t>
  </si>
  <si>
    <t>CINTA C/RATCHET 2" C/GANCHO TIPO JJ 9MTS</t>
  </si>
  <si>
    <t>FV-A-0000-02336177</t>
  </si>
  <si>
    <t>0076670731-9-0</t>
  </si>
  <si>
    <t xml:space="preserve">TRANSPORTES RUTA AL SUR SPA </t>
  </si>
  <si>
    <t xml:space="preserve">WILLIAMS T-300 15W40 CI-4 BALDE 19LT </t>
  </si>
  <si>
    <t>FV-A-0000-02336471</t>
  </si>
  <si>
    <t>0076347504-2-0</t>
  </si>
  <si>
    <t xml:space="preserve">TRANSPORTES FRANBEL EIRL </t>
  </si>
  <si>
    <t>REFRIGERANTE ANTICONGELANTE -10BIDON 20L</t>
  </si>
  <si>
    <t>FV-A-0000-02336513</t>
  </si>
  <si>
    <t>0076998108-K-0</t>
  </si>
  <si>
    <t xml:space="preserve">TRANSPORTES RIO MAULLIN SPA </t>
  </si>
  <si>
    <t xml:space="preserve">CILINDRO SUP.EMBRAGUE </t>
  </si>
  <si>
    <t>FV-A-0000-02336788</t>
  </si>
  <si>
    <t>0076866754-3-0</t>
  </si>
  <si>
    <t xml:space="preserve">COMERCIALIZADORA Y TRANSPORTES RODRIGO B </t>
  </si>
  <si>
    <t xml:space="preserve">REP.CILINDRO PUERTA COMPLETO </t>
  </si>
  <si>
    <t>FV-A-0000-02336814</t>
  </si>
  <si>
    <t>0076659471-9-0</t>
  </si>
  <si>
    <t xml:space="preserve">TRANSCAP SPA </t>
  </si>
  <si>
    <t xml:space="preserve">PLUMILLA 28" 55198 "ESC" </t>
  </si>
  <si>
    <t>FV-A-0000-02336831</t>
  </si>
  <si>
    <t xml:space="preserve">BRAZO L/PARABRISA 28" CPV </t>
  </si>
  <si>
    <t xml:space="preserve">ACEITE 15W40 MOBIL DELVAC MX 19LT </t>
  </si>
  <si>
    <t>215/75R17.5 14PR 128/126M GSR+1 GOODRIDE</t>
  </si>
  <si>
    <t>FV-A-0000-02336914</t>
  </si>
  <si>
    <t>0076705533-1-0</t>
  </si>
  <si>
    <t xml:space="preserve">FIOF EIRL </t>
  </si>
  <si>
    <t>FV-A-0000-02337009</t>
  </si>
  <si>
    <t>0077241308-4-0</t>
  </si>
  <si>
    <t xml:space="preserve">TRANSPORTES BAEZA Y CASTILLO SPA </t>
  </si>
  <si>
    <t xml:space="preserve">CANDADO RESORTE DEL. </t>
  </si>
  <si>
    <t>FV-A-0000-02337110</t>
  </si>
  <si>
    <t>0078486010-8-0</t>
  </si>
  <si>
    <t xml:space="preserve">RESORTES FIEBIG LTDA. </t>
  </si>
  <si>
    <t xml:space="preserve">265/75R16 116S SL369 GOODRIDE </t>
  </si>
  <si>
    <t>FV-A-0000-02337334</t>
  </si>
  <si>
    <t>FV-A-0000-02337514</t>
  </si>
  <si>
    <t xml:space="preserve">V0574 </t>
  </si>
  <si>
    <t xml:space="preserve">V0539 </t>
  </si>
  <si>
    <t xml:space="preserve">CANERIA INYECTOR NUM.5 (8126236) </t>
  </si>
  <si>
    <t>FV-A-0000-02337694</t>
  </si>
  <si>
    <t>0009307469-6-0</t>
  </si>
  <si>
    <t xml:space="preserve">SOLDAN OJEDA MARLIS SONIA </t>
  </si>
  <si>
    <t xml:space="preserve">V0540 </t>
  </si>
  <si>
    <t xml:space="preserve">CANERIA INYECTOR NUM.6 (8126237) </t>
  </si>
  <si>
    <t xml:space="preserve">WILLIAMS HYDRAULIC AW 68 BALDE 19 LT </t>
  </si>
  <si>
    <t>FV-A-0000-02337734</t>
  </si>
  <si>
    <t>0076947880-9-0</t>
  </si>
  <si>
    <t xml:space="preserve">EMPRESA DE TRANSPORTES TRANSGON LTDA.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</si>
</sst>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1%20Enero/Detalle%20Facturas/1%20Macro%20Detalle%20Facturas%20Ener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7642559"/>
      <sheetName val="2021_01_08186073"/>
      <sheetName val="2021_01_08454066"/>
      <sheetName val="2021_01_08583868"/>
      <sheetName val="2021_01_08696608"/>
      <sheetName val="2021_01_09050054"/>
      <sheetName val="2021_01_09465502"/>
      <sheetName val="2021_01_09522003"/>
      <sheetName val="2021_01_09923652"/>
      <sheetName val="2021_01_09939941"/>
      <sheetName val="2021_01_10308569"/>
      <sheetName val="2021_01_10531678"/>
      <sheetName val="2021_01_11331606"/>
      <sheetName val="2021_01_11376107"/>
      <sheetName val="2021_01_11642869"/>
      <sheetName val="2021_01_12233748"/>
      <sheetName val="2021_01_12361758"/>
      <sheetName val="2021_01_12513252"/>
      <sheetName val="2021_01_12627090"/>
      <sheetName val="2021_01_12751886"/>
      <sheetName val="2021_01_13019613"/>
      <sheetName val="2021_01_13042860"/>
      <sheetName val="2021_01_13468487"/>
      <sheetName val="2021_01_13734802"/>
      <sheetName val="2021_01_13745305"/>
      <sheetName val="2021_01_14091721"/>
      <sheetName val="2021_01_14151321"/>
      <sheetName val="2021_01_14214693"/>
      <sheetName val="2021_01_14299120"/>
      <sheetName val="2021_01_14325933"/>
      <sheetName val="2021_01_14397938"/>
      <sheetName val="2021_01_14564262"/>
      <sheetName val="2021_01_14576869"/>
      <sheetName val="2021_01_15184119"/>
      <sheetName val="2021_01_15219446"/>
      <sheetName val="2021_01_15297806"/>
      <sheetName val="2021_01_15697716"/>
      <sheetName val="2021_01_15844468"/>
      <sheetName val="2021_01_16541254"/>
      <sheetName val="2021_01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87C1F-B590-47CC-9358-30A4417BDD42}">
  <sheetPr codeName="Hoja7">
    <tabColor rgb="FFFF0000"/>
  </sheetPr>
  <dimension ref="A1:AG145"/>
  <sheetViews>
    <sheetView tabSelected="1" topLeftCell="S1" workbookViewId="0">
      <selection activeCell="F2" sqref="F2"/>
    </sheetView>
  </sheetViews>
  <sheetFormatPr baseColWidth="10" defaultRowHeight="14.4" x14ac:dyDescent="0.3"/>
  <cols>
    <col min="1" max="1" width="13" bestFit="1" customWidth="1"/>
    <col min="2" max="2" width="25.21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886718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7.88671875" bestFit="1" customWidth="1"/>
    <col min="11" max="11" width="11" bestFit="1" customWidth="1"/>
    <col min="12" max="12" width="30.6640625" bestFit="1" customWidth="1"/>
    <col min="13" max="13" width="6.109375" bestFit="1" customWidth="1"/>
    <col min="14" max="14" width="6.664062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3">
      <c r="A2" s="6" t="s">
        <v>19</v>
      </c>
      <c r="B2" s="5" t="s">
        <v>20</v>
      </c>
      <c r="C2" s="5" t="s">
        <v>21</v>
      </c>
      <c r="D2" s="5" t="s">
        <v>22</v>
      </c>
      <c r="E2" s="5">
        <v>4310</v>
      </c>
      <c r="F2" s="5" t="s">
        <v>23</v>
      </c>
      <c r="G2" s="5" t="s">
        <v>24</v>
      </c>
      <c r="H2" s="7">
        <v>43822</v>
      </c>
      <c r="I2" s="5">
        <v>13</v>
      </c>
      <c r="J2" s="5" t="s">
        <v>25</v>
      </c>
      <c r="K2" s="5" t="s">
        <v>26</v>
      </c>
      <c r="L2" s="5" t="s">
        <v>27</v>
      </c>
      <c r="M2" s="5">
        <v>2</v>
      </c>
      <c r="N2" s="8">
        <v>107546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32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3">
      <c r="A3" s="6" t="s">
        <v>19</v>
      </c>
      <c r="B3" s="5" t="s">
        <v>20</v>
      </c>
      <c r="C3" s="5" t="s">
        <v>21</v>
      </c>
      <c r="D3" s="5" t="s">
        <v>22</v>
      </c>
      <c r="E3" s="5">
        <v>61040</v>
      </c>
      <c r="F3" s="5" t="s">
        <v>33</v>
      </c>
      <c r="G3" s="5" t="s">
        <v>34</v>
      </c>
      <c r="H3" s="7">
        <v>43844</v>
      </c>
      <c r="I3" s="5">
        <v>13</v>
      </c>
      <c r="J3" s="5" t="s">
        <v>25</v>
      </c>
      <c r="K3" s="5" t="s">
        <v>35</v>
      </c>
      <c r="L3" s="5" t="s">
        <v>36</v>
      </c>
      <c r="M3" s="5">
        <v>2</v>
      </c>
      <c r="N3" s="8">
        <v>2538</v>
      </c>
      <c r="O3" s="5" t="s">
        <v>37</v>
      </c>
      <c r="P3" s="5" t="s">
        <v>29</v>
      </c>
      <c r="Q3" s="5" t="s">
        <v>30</v>
      </c>
      <c r="R3" s="5" t="s">
        <v>31</v>
      </c>
      <c r="S3" s="5" t="s">
        <v>37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3">
      <c r="A4" s="6" t="s">
        <v>19</v>
      </c>
      <c r="B4" s="5" t="s">
        <v>20</v>
      </c>
      <c r="C4" s="5" t="s">
        <v>21</v>
      </c>
      <c r="D4" s="5" t="s">
        <v>22</v>
      </c>
      <c r="E4" s="5">
        <v>74027</v>
      </c>
      <c r="F4" s="5" t="s">
        <v>38</v>
      </c>
      <c r="G4" s="5" t="s">
        <v>34</v>
      </c>
      <c r="H4" s="7">
        <v>43844</v>
      </c>
      <c r="I4" s="5">
        <v>13</v>
      </c>
      <c r="J4" s="5" t="s">
        <v>25</v>
      </c>
      <c r="K4" s="5" t="s">
        <v>35</v>
      </c>
      <c r="L4" s="5" t="s">
        <v>36</v>
      </c>
      <c r="M4" s="5">
        <v>2</v>
      </c>
      <c r="N4" s="8">
        <v>790</v>
      </c>
      <c r="O4" s="5" t="s">
        <v>37</v>
      </c>
      <c r="P4" s="5" t="s">
        <v>29</v>
      </c>
      <c r="Q4" s="5" t="s">
        <v>30</v>
      </c>
      <c r="R4" s="5" t="s">
        <v>31</v>
      </c>
      <c r="S4" s="5" t="s">
        <v>37</v>
      </c>
      <c r="T4" s="5"/>
      <c r="U4" s="9" t="s">
        <v>39</v>
      </c>
      <c r="V4" s="9" t="str">
        <f>+$B$2</f>
        <v xml:space="preserve">ULLOA ONATE HERNAN JAVIER                    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3">
      <c r="A5" s="6" t="s">
        <v>19</v>
      </c>
      <c r="B5" s="5" t="s">
        <v>20</v>
      </c>
      <c r="C5" s="5" t="s">
        <v>21</v>
      </c>
      <c r="D5" s="5" t="s">
        <v>22</v>
      </c>
      <c r="E5" s="5" t="s">
        <v>40</v>
      </c>
      <c r="F5" s="5" t="s">
        <v>41</v>
      </c>
      <c r="G5" s="5" t="s">
        <v>42</v>
      </c>
      <c r="H5" s="7">
        <v>44117</v>
      </c>
      <c r="I5" s="5">
        <v>13</v>
      </c>
      <c r="J5" s="5" t="s">
        <v>25</v>
      </c>
      <c r="K5" s="5" t="s">
        <v>43</v>
      </c>
      <c r="L5" s="5" t="s">
        <v>44</v>
      </c>
      <c r="M5" s="5">
        <v>1</v>
      </c>
      <c r="N5" s="8">
        <v>41385</v>
      </c>
      <c r="O5" s="5" t="s">
        <v>37</v>
      </c>
      <c r="P5" s="5" t="s">
        <v>29</v>
      </c>
      <c r="Q5" s="5" t="s">
        <v>30</v>
      </c>
      <c r="R5" s="5" t="s">
        <v>45</v>
      </c>
      <c r="S5" s="5" t="s">
        <v>37</v>
      </c>
      <c r="T5" s="5"/>
      <c r="U5" s="9" t="s">
        <v>46</v>
      </c>
      <c r="V5" s="9" t="str">
        <f>+$C$2</f>
        <v>G2</v>
      </c>
      <c r="W5" s="5"/>
      <c r="X5" s="10"/>
      <c r="Y5" s="10"/>
      <c r="Z5" s="5"/>
      <c r="AA5" s="5"/>
      <c r="AB5" s="5"/>
      <c r="AC5" s="5"/>
      <c r="AD5" s="5"/>
      <c r="AE5" s="5"/>
      <c r="AF5" s="5"/>
      <c r="AG5" s="5"/>
    </row>
    <row r="6" spans="1:33" x14ac:dyDescent="0.3">
      <c r="A6" s="6" t="s">
        <v>19</v>
      </c>
      <c r="B6" s="5" t="s">
        <v>20</v>
      </c>
      <c r="C6" s="5" t="s">
        <v>21</v>
      </c>
      <c r="D6" s="5" t="s">
        <v>22</v>
      </c>
      <c r="E6" s="5" t="s">
        <v>47</v>
      </c>
      <c r="F6" s="5" t="s">
        <v>48</v>
      </c>
      <c r="G6" s="5" t="s">
        <v>49</v>
      </c>
      <c r="H6" s="7">
        <v>44118</v>
      </c>
      <c r="I6" s="5">
        <v>13</v>
      </c>
      <c r="J6" s="5" t="s">
        <v>25</v>
      </c>
      <c r="K6" s="5" t="s">
        <v>50</v>
      </c>
      <c r="L6" s="5" t="s">
        <v>51</v>
      </c>
      <c r="M6" s="5">
        <v>1</v>
      </c>
      <c r="N6" s="8">
        <v>36966</v>
      </c>
      <c r="O6" s="5" t="s">
        <v>37</v>
      </c>
      <c r="P6" s="5" t="s">
        <v>29</v>
      </c>
      <c r="Q6" s="5" t="s">
        <v>30</v>
      </c>
      <c r="R6" s="5" t="s">
        <v>45</v>
      </c>
      <c r="S6" s="5" t="s">
        <v>37</v>
      </c>
      <c r="T6" s="5"/>
      <c r="U6" s="9" t="s">
        <v>52</v>
      </c>
      <c r="V6" s="11" t="str">
        <f>+$D$2</f>
        <v>09050054-6</v>
      </c>
      <c r="W6" s="5"/>
      <c r="X6" s="5"/>
      <c r="Y6" s="10"/>
      <c r="Z6" s="5"/>
      <c r="AA6" s="5"/>
      <c r="AB6" s="5"/>
      <c r="AC6" s="5"/>
      <c r="AD6" s="5"/>
      <c r="AE6" s="5"/>
      <c r="AF6" s="5"/>
      <c r="AG6" s="5"/>
    </row>
    <row r="7" spans="1:33" x14ac:dyDescent="0.3">
      <c r="A7" s="6" t="s">
        <v>19</v>
      </c>
      <c r="B7" s="5" t="s">
        <v>20</v>
      </c>
      <c r="C7" s="5" t="s">
        <v>21</v>
      </c>
      <c r="D7" s="5" t="s">
        <v>22</v>
      </c>
      <c r="E7" s="5" t="s">
        <v>53</v>
      </c>
      <c r="F7" s="5" t="s">
        <v>54</v>
      </c>
      <c r="G7" s="5" t="s">
        <v>49</v>
      </c>
      <c r="H7" s="7">
        <v>44118</v>
      </c>
      <c r="I7" s="5">
        <v>13</v>
      </c>
      <c r="J7" s="5" t="s">
        <v>25</v>
      </c>
      <c r="K7" s="5" t="s">
        <v>50</v>
      </c>
      <c r="L7" s="5" t="s">
        <v>51</v>
      </c>
      <c r="M7" s="5">
        <v>1</v>
      </c>
      <c r="N7" s="8">
        <v>60496</v>
      </c>
      <c r="O7" s="5" t="s">
        <v>37</v>
      </c>
      <c r="P7" s="5" t="s">
        <v>29</v>
      </c>
      <c r="Q7" s="5" t="s">
        <v>30</v>
      </c>
      <c r="R7" s="5" t="s">
        <v>45</v>
      </c>
      <c r="S7" s="5" t="s">
        <v>37</v>
      </c>
      <c r="T7" s="5"/>
      <c r="U7" s="9" t="s">
        <v>55</v>
      </c>
      <c r="V7" s="12">
        <v>44197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3">
      <c r="A8" s="6" t="s">
        <v>19</v>
      </c>
      <c r="B8" s="5" t="s">
        <v>20</v>
      </c>
      <c r="C8" s="5" t="s">
        <v>21</v>
      </c>
      <c r="D8" s="5" t="s">
        <v>22</v>
      </c>
      <c r="E8" s="5" t="s">
        <v>56</v>
      </c>
      <c r="F8" s="5" t="s">
        <v>57</v>
      </c>
      <c r="G8" s="5" t="s">
        <v>49</v>
      </c>
      <c r="H8" s="7">
        <v>44118</v>
      </c>
      <c r="I8" s="5">
        <v>13</v>
      </c>
      <c r="J8" s="5" t="s">
        <v>25</v>
      </c>
      <c r="K8" s="5" t="s">
        <v>50</v>
      </c>
      <c r="L8" s="5" t="s">
        <v>51</v>
      </c>
      <c r="M8" s="5">
        <v>6</v>
      </c>
      <c r="N8" s="8">
        <v>126000</v>
      </c>
      <c r="O8" s="5" t="s">
        <v>37</v>
      </c>
      <c r="P8" s="5" t="s">
        <v>29</v>
      </c>
      <c r="Q8" s="5" t="s">
        <v>30</v>
      </c>
      <c r="R8" s="5" t="s">
        <v>45</v>
      </c>
      <c r="S8" s="5" t="s">
        <v>37</v>
      </c>
      <c r="T8" s="5"/>
      <c r="U8" s="13"/>
      <c r="V8" s="14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3">
      <c r="A9" s="6" t="s">
        <v>19</v>
      </c>
      <c r="B9" s="5" t="s">
        <v>20</v>
      </c>
      <c r="C9" s="5" t="s">
        <v>21</v>
      </c>
      <c r="D9" s="5" t="s">
        <v>22</v>
      </c>
      <c r="E9" s="5" t="s">
        <v>58</v>
      </c>
      <c r="F9" s="5" t="s">
        <v>59</v>
      </c>
      <c r="G9" s="5" t="s">
        <v>49</v>
      </c>
      <c r="H9" s="7">
        <v>44118</v>
      </c>
      <c r="I9" s="5">
        <v>13</v>
      </c>
      <c r="J9" s="5" t="s">
        <v>25</v>
      </c>
      <c r="K9" s="5" t="s">
        <v>50</v>
      </c>
      <c r="L9" s="5" t="s">
        <v>51</v>
      </c>
      <c r="M9" s="5">
        <v>6</v>
      </c>
      <c r="N9" s="8">
        <v>201630</v>
      </c>
      <c r="O9" s="5" t="s">
        <v>37</v>
      </c>
      <c r="P9" s="5" t="s">
        <v>29</v>
      </c>
      <c r="Q9" s="5" t="s">
        <v>30</v>
      </c>
      <c r="R9" s="5" t="s">
        <v>45</v>
      </c>
      <c r="S9" s="5" t="s">
        <v>37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3">
      <c r="A10" s="6" t="s">
        <v>19</v>
      </c>
      <c r="B10" s="5" t="s">
        <v>20</v>
      </c>
      <c r="C10" s="5" t="s">
        <v>21</v>
      </c>
      <c r="D10" s="5" t="s">
        <v>22</v>
      </c>
      <c r="E10" s="5" t="s">
        <v>60</v>
      </c>
      <c r="F10" s="5" t="s">
        <v>61</v>
      </c>
      <c r="G10" s="5" t="s">
        <v>49</v>
      </c>
      <c r="H10" s="7">
        <v>44118</v>
      </c>
      <c r="I10" s="5">
        <v>13</v>
      </c>
      <c r="J10" s="5" t="s">
        <v>25</v>
      </c>
      <c r="K10" s="5" t="s">
        <v>50</v>
      </c>
      <c r="L10" s="5" t="s">
        <v>51</v>
      </c>
      <c r="M10" s="5">
        <v>6</v>
      </c>
      <c r="N10" s="8">
        <v>454242</v>
      </c>
      <c r="O10" s="5" t="s">
        <v>37</v>
      </c>
      <c r="P10" s="5" t="s">
        <v>29</v>
      </c>
      <c r="Q10" s="5" t="s">
        <v>30</v>
      </c>
      <c r="R10" s="5" t="s">
        <v>45</v>
      </c>
      <c r="S10" s="5" t="s">
        <v>37</v>
      </c>
      <c r="T10" s="5"/>
      <c r="U10" s="15" t="s">
        <v>62</v>
      </c>
      <c r="V10" s="16"/>
      <c r="W10" s="5"/>
      <c r="X10" s="17" t="s">
        <v>63</v>
      </c>
      <c r="Y10" s="18"/>
      <c r="Z10" s="19"/>
      <c r="AA10" s="5"/>
      <c r="AB10" s="5"/>
      <c r="AC10" s="5"/>
      <c r="AD10" s="5"/>
      <c r="AE10" s="5"/>
      <c r="AF10" s="5"/>
      <c r="AG10" s="5"/>
    </row>
    <row r="11" spans="1:33" x14ac:dyDescent="0.3">
      <c r="A11" s="6" t="s">
        <v>19</v>
      </c>
      <c r="B11" s="5" t="s">
        <v>20</v>
      </c>
      <c r="C11" s="5" t="s">
        <v>21</v>
      </c>
      <c r="D11" s="5" t="s">
        <v>22</v>
      </c>
      <c r="E11" s="5" t="s">
        <v>64</v>
      </c>
      <c r="F11" s="5" t="s">
        <v>65</v>
      </c>
      <c r="G11" s="5" t="s">
        <v>66</v>
      </c>
      <c r="H11" s="7">
        <v>44119</v>
      </c>
      <c r="I11" s="5">
        <v>13</v>
      </c>
      <c r="J11" s="5" t="s">
        <v>25</v>
      </c>
      <c r="K11" s="5" t="s">
        <v>50</v>
      </c>
      <c r="L11" s="5" t="s">
        <v>51</v>
      </c>
      <c r="M11" s="5">
        <v>1</v>
      </c>
      <c r="N11" s="8">
        <v>8605</v>
      </c>
      <c r="O11" s="5" t="s">
        <v>37</v>
      </c>
      <c r="P11" s="5" t="s">
        <v>29</v>
      </c>
      <c r="Q11" s="5" t="s">
        <v>30</v>
      </c>
      <c r="R11" s="5" t="s">
        <v>45</v>
      </c>
      <c r="S11" s="5" t="s">
        <v>37</v>
      </c>
      <c r="T11" s="5"/>
      <c r="U11" s="20" t="s">
        <v>67</v>
      </c>
      <c r="V11" s="21">
        <f>IF(SUMIFS(N2:N20000,S2:S20000,"Repuestos",P2:P20000,"Actual")&lt;0,0,SUMIFS(N2:N20000,S2:S20000,"Repuestos",P2:P20000,"Actual"))</f>
        <v>0</v>
      </c>
      <c r="W11" s="6"/>
      <c r="X11" s="17" t="s">
        <v>68</v>
      </c>
      <c r="Y11" s="19"/>
      <c r="Z11" s="22" t="s">
        <v>69</v>
      </c>
      <c r="AA11" s="5"/>
      <c r="AB11" s="5"/>
      <c r="AC11" s="5"/>
      <c r="AD11" s="5"/>
      <c r="AE11" s="5"/>
      <c r="AF11" s="5"/>
      <c r="AG11" s="5"/>
    </row>
    <row r="12" spans="1:33" x14ac:dyDescent="0.3">
      <c r="A12" s="6" t="s">
        <v>19</v>
      </c>
      <c r="B12" s="5" t="s">
        <v>20</v>
      </c>
      <c r="C12" s="5" t="s">
        <v>21</v>
      </c>
      <c r="D12" s="5" t="s">
        <v>22</v>
      </c>
      <c r="E12" s="5" t="s">
        <v>70</v>
      </c>
      <c r="F12" s="5" t="s">
        <v>71</v>
      </c>
      <c r="G12" s="5" t="s">
        <v>66</v>
      </c>
      <c r="H12" s="7">
        <v>44119</v>
      </c>
      <c r="I12" s="5">
        <v>13</v>
      </c>
      <c r="J12" s="5" t="s">
        <v>25</v>
      </c>
      <c r="K12" s="5" t="s">
        <v>50</v>
      </c>
      <c r="L12" s="5" t="s">
        <v>51</v>
      </c>
      <c r="M12" s="5">
        <v>6</v>
      </c>
      <c r="N12" s="8">
        <v>26874</v>
      </c>
      <c r="O12" s="5" t="s">
        <v>37</v>
      </c>
      <c r="P12" s="5" t="s">
        <v>29</v>
      </c>
      <c r="Q12" s="5" t="s">
        <v>30</v>
      </c>
      <c r="R12" s="5" t="s">
        <v>45</v>
      </c>
      <c r="S12" s="5" t="s">
        <v>37</v>
      </c>
      <c r="T12" s="5"/>
      <c r="U12" s="20" t="s">
        <v>72</v>
      </c>
      <c r="V12" s="21">
        <f>IF(SUMIFS(N2:N20000,S2:S20000,"Repuestos",R2:R20000,"Venta Normal")&lt;0,0,SUMIFS(N2:N20000,S2:S20000,"Repuestos",R2:R20000,"Venta Normal"))</f>
        <v>3686737</v>
      </c>
      <c r="W12" s="6"/>
      <c r="X12" s="23" t="s">
        <v>73</v>
      </c>
      <c r="Y12" s="23" t="s">
        <v>74</v>
      </c>
      <c r="Z12" s="22"/>
      <c r="AA12" s="5"/>
      <c r="AB12" s="5"/>
      <c r="AC12" s="5"/>
      <c r="AD12" s="5"/>
      <c r="AE12" s="5"/>
      <c r="AF12" s="5"/>
      <c r="AG12" s="5"/>
    </row>
    <row r="13" spans="1:33" x14ac:dyDescent="0.3">
      <c r="A13" s="6" t="s">
        <v>19</v>
      </c>
      <c r="B13" s="5" t="s">
        <v>20</v>
      </c>
      <c r="C13" s="5" t="s">
        <v>21</v>
      </c>
      <c r="D13" s="5" t="s">
        <v>22</v>
      </c>
      <c r="E13" s="5" t="s">
        <v>75</v>
      </c>
      <c r="F13" s="5" t="s">
        <v>76</v>
      </c>
      <c r="G13" s="5" t="s">
        <v>66</v>
      </c>
      <c r="H13" s="7">
        <v>44119</v>
      </c>
      <c r="I13" s="5">
        <v>13</v>
      </c>
      <c r="J13" s="5" t="s">
        <v>25</v>
      </c>
      <c r="K13" s="5" t="s">
        <v>50</v>
      </c>
      <c r="L13" s="5" t="s">
        <v>51</v>
      </c>
      <c r="M13" s="5">
        <v>6</v>
      </c>
      <c r="N13" s="8">
        <v>17700</v>
      </c>
      <c r="O13" s="5" t="s">
        <v>37</v>
      </c>
      <c r="P13" s="5" t="s">
        <v>29</v>
      </c>
      <c r="Q13" s="5" t="s">
        <v>30</v>
      </c>
      <c r="R13" s="5" t="s">
        <v>45</v>
      </c>
      <c r="S13" s="5" t="s">
        <v>37</v>
      </c>
      <c r="T13" s="5"/>
      <c r="U13" s="20" t="s">
        <v>77</v>
      </c>
      <c r="V13" s="24">
        <f>+IF(V11&lt;=Y18,Z18,IF(V11&lt;=Y17,Z17,IF(V11&lt;=Y16,Z16,IF(V11&lt;=Y15,Z15,IF(V11&lt;=Y14,Z14,IF(V11&gt;=X13,Z13))))))</f>
        <v>1.7500000000000002E-2</v>
      </c>
      <c r="W13" s="6"/>
      <c r="X13" s="25">
        <v>25000000</v>
      </c>
      <c r="Y13" s="26" t="s">
        <v>78</v>
      </c>
      <c r="Z13" s="27">
        <v>0.03</v>
      </c>
      <c r="AA13" s="5"/>
      <c r="AB13" s="5"/>
      <c r="AC13" s="5"/>
      <c r="AD13" s="5"/>
      <c r="AE13" s="5"/>
      <c r="AF13" s="5"/>
      <c r="AG13" s="5"/>
    </row>
    <row r="14" spans="1:33" x14ac:dyDescent="0.3">
      <c r="A14" s="6" t="s">
        <v>19</v>
      </c>
      <c r="B14" s="5" t="s">
        <v>20</v>
      </c>
      <c r="C14" s="5" t="s">
        <v>21</v>
      </c>
      <c r="D14" s="5" t="s">
        <v>22</v>
      </c>
      <c r="E14" s="5" t="s">
        <v>79</v>
      </c>
      <c r="F14" s="5" t="s">
        <v>80</v>
      </c>
      <c r="G14" s="5" t="s">
        <v>81</v>
      </c>
      <c r="H14" s="7">
        <v>44119</v>
      </c>
      <c r="I14" s="5">
        <v>13</v>
      </c>
      <c r="J14" s="5" t="s">
        <v>25</v>
      </c>
      <c r="K14" s="5" t="s">
        <v>82</v>
      </c>
      <c r="L14" s="5" t="s">
        <v>83</v>
      </c>
      <c r="M14" s="5">
        <v>4</v>
      </c>
      <c r="N14" s="8">
        <v>12168</v>
      </c>
      <c r="O14" s="5" t="s">
        <v>37</v>
      </c>
      <c r="P14" s="5" t="s">
        <v>29</v>
      </c>
      <c r="Q14" s="5" t="s">
        <v>30</v>
      </c>
      <c r="R14" s="5" t="s">
        <v>45</v>
      </c>
      <c r="S14" s="5" t="s">
        <v>37</v>
      </c>
      <c r="T14" s="5"/>
      <c r="U14" s="20" t="s">
        <v>84</v>
      </c>
      <c r="V14" s="21">
        <f>+V12*V13</f>
        <v>64517.897500000006</v>
      </c>
      <c r="W14" s="6"/>
      <c r="X14" s="28">
        <v>20000000</v>
      </c>
      <c r="Y14" s="29">
        <v>24999999</v>
      </c>
      <c r="Z14" s="30">
        <v>2.75E-2</v>
      </c>
      <c r="AA14" s="5"/>
      <c r="AB14" s="5"/>
      <c r="AC14" s="5"/>
      <c r="AD14" s="5"/>
      <c r="AE14" s="5"/>
      <c r="AF14" s="5"/>
      <c r="AG14" s="5"/>
    </row>
    <row r="15" spans="1:33" x14ac:dyDescent="0.3">
      <c r="A15" s="6" t="s">
        <v>19</v>
      </c>
      <c r="B15" s="5" t="s">
        <v>20</v>
      </c>
      <c r="C15" s="5" t="s">
        <v>21</v>
      </c>
      <c r="D15" s="5" t="s">
        <v>22</v>
      </c>
      <c r="E15" s="5" t="s">
        <v>85</v>
      </c>
      <c r="F15" s="5" t="s">
        <v>86</v>
      </c>
      <c r="G15" s="5" t="s">
        <v>81</v>
      </c>
      <c r="H15" s="7">
        <v>44119</v>
      </c>
      <c r="I15" s="5">
        <v>13</v>
      </c>
      <c r="J15" s="5" t="s">
        <v>25</v>
      </c>
      <c r="K15" s="5" t="s">
        <v>82</v>
      </c>
      <c r="L15" s="5" t="s">
        <v>83</v>
      </c>
      <c r="M15" s="5">
        <v>1</v>
      </c>
      <c r="N15" s="8">
        <v>3471</v>
      </c>
      <c r="O15" s="5" t="s">
        <v>37</v>
      </c>
      <c r="P15" s="5" t="s">
        <v>29</v>
      </c>
      <c r="Q15" s="5" t="s">
        <v>30</v>
      </c>
      <c r="R15" s="5" t="s">
        <v>45</v>
      </c>
      <c r="S15" s="5" t="s">
        <v>37</v>
      </c>
      <c r="T15" s="5"/>
      <c r="U15" s="20"/>
      <c r="V15" s="31"/>
      <c r="W15" s="6"/>
      <c r="X15" s="32">
        <v>15000000</v>
      </c>
      <c r="Y15" s="28">
        <v>19999999</v>
      </c>
      <c r="Z15" s="33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3">
      <c r="A16" s="6" t="s">
        <v>19</v>
      </c>
      <c r="B16" s="5" t="s">
        <v>20</v>
      </c>
      <c r="C16" s="5" t="s">
        <v>21</v>
      </c>
      <c r="D16" s="5" t="s">
        <v>22</v>
      </c>
      <c r="E16" s="5" t="s">
        <v>87</v>
      </c>
      <c r="F16" s="5" t="s">
        <v>88</v>
      </c>
      <c r="G16" s="5" t="s">
        <v>89</v>
      </c>
      <c r="H16" s="7">
        <v>44123</v>
      </c>
      <c r="I16" s="5">
        <v>13</v>
      </c>
      <c r="J16" s="5" t="s">
        <v>25</v>
      </c>
      <c r="K16" s="5" t="s">
        <v>82</v>
      </c>
      <c r="L16" s="5" t="s">
        <v>83</v>
      </c>
      <c r="M16" s="5">
        <v>1</v>
      </c>
      <c r="N16" s="8">
        <v>52151</v>
      </c>
      <c r="O16" s="5" t="s">
        <v>37</v>
      </c>
      <c r="P16" s="5" t="s">
        <v>29</v>
      </c>
      <c r="Q16" s="5" t="s">
        <v>30</v>
      </c>
      <c r="R16" s="5" t="s">
        <v>45</v>
      </c>
      <c r="S16" s="5" t="s">
        <v>37</v>
      </c>
      <c r="T16" s="5"/>
      <c r="U16" s="34" t="s">
        <v>90</v>
      </c>
      <c r="V16" s="35">
        <f>+V14</f>
        <v>64517.897500000006</v>
      </c>
      <c r="W16" s="6"/>
      <c r="X16" s="32">
        <v>10000000</v>
      </c>
      <c r="Y16" s="28">
        <v>14999999</v>
      </c>
      <c r="Z16" s="33">
        <v>2.2499999999999999E-2</v>
      </c>
      <c r="AA16" s="5"/>
      <c r="AB16" s="5"/>
      <c r="AC16" s="5"/>
      <c r="AD16" s="5"/>
      <c r="AE16" s="5"/>
      <c r="AF16" s="5"/>
      <c r="AG16" s="5"/>
    </row>
    <row r="17" spans="1:33" ht="20.399999999999999" x14ac:dyDescent="0.3">
      <c r="A17" s="6" t="s">
        <v>19</v>
      </c>
      <c r="B17" s="5" t="s">
        <v>20</v>
      </c>
      <c r="C17" s="5" t="s">
        <v>21</v>
      </c>
      <c r="D17" s="5" t="s">
        <v>22</v>
      </c>
      <c r="E17" s="5" t="s">
        <v>91</v>
      </c>
      <c r="F17" s="5" t="s">
        <v>92</v>
      </c>
      <c r="G17" s="5" t="s">
        <v>93</v>
      </c>
      <c r="H17" s="7">
        <v>44123</v>
      </c>
      <c r="I17" s="5">
        <v>13</v>
      </c>
      <c r="J17" s="5" t="s">
        <v>25</v>
      </c>
      <c r="K17" s="5" t="s">
        <v>50</v>
      </c>
      <c r="L17" s="5" t="s">
        <v>51</v>
      </c>
      <c r="M17" s="5">
        <v>2</v>
      </c>
      <c r="N17" s="8">
        <v>114756</v>
      </c>
      <c r="O17" s="5" t="s">
        <v>37</v>
      </c>
      <c r="P17" s="5" t="s">
        <v>29</v>
      </c>
      <c r="Q17" s="5" t="s">
        <v>30</v>
      </c>
      <c r="R17" s="5" t="s">
        <v>45</v>
      </c>
      <c r="S17" s="5" t="s">
        <v>37</v>
      </c>
      <c r="T17" s="5"/>
      <c r="U17" s="20" t="s">
        <v>94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  <c r="AA17" s="5"/>
      <c r="AB17" s="5"/>
      <c r="AC17" s="5"/>
      <c r="AD17" s="5"/>
      <c r="AE17" s="5"/>
      <c r="AF17" s="5"/>
      <c r="AG17" s="5"/>
    </row>
    <row r="18" spans="1:33" x14ac:dyDescent="0.3">
      <c r="A18" s="6" t="s">
        <v>19</v>
      </c>
      <c r="B18" s="5" t="s">
        <v>20</v>
      </c>
      <c r="C18" s="5" t="s">
        <v>21</v>
      </c>
      <c r="D18" s="5" t="s">
        <v>22</v>
      </c>
      <c r="E18" s="5" t="s">
        <v>91</v>
      </c>
      <c r="F18" s="5" t="s">
        <v>92</v>
      </c>
      <c r="G18" s="5" t="s">
        <v>95</v>
      </c>
      <c r="H18" s="7">
        <v>44123</v>
      </c>
      <c r="I18" s="5">
        <v>13</v>
      </c>
      <c r="J18" s="5" t="s">
        <v>25</v>
      </c>
      <c r="K18" s="5" t="s">
        <v>50</v>
      </c>
      <c r="L18" s="5" t="s">
        <v>51</v>
      </c>
      <c r="M18" s="5">
        <v>1</v>
      </c>
      <c r="N18" s="8">
        <v>57378</v>
      </c>
      <c r="O18" s="5" t="s">
        <v>37</v>
      </c>
      <c r="P18" s="5" t="s">
        <v>29</v>
      </c>
      <c r="Q18" s="5" t="s">
        <v>30</v>
      </c>
      <c r="R18" s="5" t="s">
        <v>45</v>
      </c>
      <c r="S18" s="5" t="s">
        <v>37</v>
      </c>
      <c r="T18" s="5"/>
      <c r="U18" s="37"/>
      <c r="V18" s="38"/>
      <c r="W18" s="36"/>
      <c r="X18" s="39">
        <v>0</v>
      </c>
      <c r="Y18" s="28">
        <v>4999999</v>
      </c>
      <c r="Z18" s="33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3">
      <c r="A19" s="6" t="s">
        <v>19</v>
      </c>
      <c r="B19" s="5" t="s">
        <v>20</v>
      </c>
      <c r="C19" s="5" t="s">
        <v>21</v>
      </c>
      <c r="D19" s="5" t="s">
        <v>22</v>
      </c>
      <c r="E19" s="5" t="s">
        <v>91</v>
      </c>
      <c r="F19" s="5" t="s">
        <v>92</v>
      </c>
      <c r="G19" s="5" t="s">
        <v>96</v>
      </c>
      <c r="H19" s="7">
        <v>44123</v>
      </c>
      <c r="I19" s="5">
        <v>13</v>
      </c>
      <c r="J19" s="5" t="s">
        <v>25</v>
      </c>
      <c r="K19" s="5" t="s">
        <v>50</v>
      </c>
      <c r="L19" s="5" t="s">
        <v>51</v>
      </c>
      <c r="M19" s="5">
        <v>1</v>
      </c>
      <c r="N19" s="8">
        <v>57378</v>
      </c>
      <c r="O19" s="5" t="s">
        <v>37</v>
      </c>
      <c r="P19" s="5" t="s">
        <v>29</v>
      </c>
      <c r="Q19" s="5" t="s">
        <v>30</v>
      </c>
      <c r="R19" s="5" t="s">
        <v>45</v>
      </c>
      <c r="S19" s="5" t="s">
        <v>37</v>
      </c>
      <c r="T19" s="5"/>
      <c r="U19" s="40"/>
      <c r="V19" s="41"/>
      <c r="W19" s="36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3">
      <c r="A20" s="6" t="s">
        <v>19</v>
      </c>
      <c r="B20" s="5" t="s">
        <v>20</v>
      </c>
      <c r="C20" s="5" t="s">
        <v>21</v>
      </c>
      <c r="D20" s="5" t="s">
        <v>22</v>
      </c>
      <c r="E20" s="5" t="s">
        <v>91</v>
      </c>
      <c r="F20" s="5" t="s">
        <v>92</v>
      </c>
      <c r="G20" s="5" t="s">
        <v>97</v>
      </c>
      <c r="H20" s="7">
        <v>44123</v>
      </c>
      <c r="I20" s="5">
        <v>13</v>
      </c>
      <c r="J20" s="5" t="s">
        <v>25</v>
      </c>
      <c r="K20" s="5" t="s">
        <v>50</v>
      </c>
      <c r="L20" s="5" t="s">
        <v>51</v>
      </c>
      <c r="M20" s="5">
        <v>2</v>
      </c>
      <c r="N20" s="8">
        <v>114756</v>
      </c>
      <c r="O20" s="5" t="s">
        <v>37</v>
      </c>
      <c r="P20" s="5" t="s">
        <v>29</v>
      </c>
      <c r="Q20" s="5" t="s">
        <v>30</v>
      </c>
      <c r="R20" s="5" t="s">
        <v>45</v>
      </c>
      <c r="S20" s="5" t="s">
        <v>37</v>
      </c>
      <c r="T20" s="5"/>
      <c r="U20" s="15" t="s">
        <v>98</v>
      </c>
      <c r="V20" s="16"/>
      <c r="W20" s="5"/>
      <c r="X20" s="17" t="s">
        <v>99</v>
      </c>
      <c r="Y20" s="18"/>
      <c r="Z20" s="19"/>
      <c r="AA20" s="5"/>
      <c r="AB20" s="5"/>
      <c r="AC20" s="5"/>
      <c r="AD20" s="5"/>
      <c r="AE20" s="5"/>
      <c r="AF20" s="5"/>
      <c r="AG20" s="5"/>
    </row>
    <row r="21" spans="1:33" x14ac:dyDescent="0.3">
      <c r="A21" s="6" t="s">
        <v>19</v>
      </c>
      <c r="B21" s="5" t="s">
        <v>20</v>
      </c>
      <c r="C21" s="5" t="s">
        <v>21</v>
      </c>
      <c r="D21" s="5" t="s">
        <v>22</v>
      </c>
      <c r="E21" s="5" t="s">
        <v>100</v>
      </c>
      <c r="F21" s="5" t="s">
        <v>101</v>
      </c>
      <c r="G21" s="5" t="s">
        <v>102</v>
      </c>
      <c r="H21" s="7">
        <v>44123</v>
      </c>
      <c r="I21" s="5">
        <v>13</v>
      </c>
      <c r="J21" s="5" t="s">
        <v>25</v>
      </c>
      <c r="K21" s="5" t="s">
        <v>50</v>
      </c>
      <c r="L21" s="5" t="s">
        <v>51</v>
      </c>
      <c r="M21" s="5">
        <v>4</v>
      </c>
      <c r="N21" s="8">
        <v>13412</v>
      </c>
      <c r="O21" s="5" t="s">
        <v>37</v>
      </c>
      <c r="P21" s="5" t="s">
        <v>29</v>
      </c>
      <c r="Q21" s="5" t="s">
        <v>30</v>
      </c>
      <c r="R21" s="5" t="s">
        <v>45</v>
      </c>
      <c r="S21" s="5" t="s">
        <v>37</v>
      </c>
      <c r="T21" s="5"/>
      <c r="U21" s="20" t="s">
        <v>67</v>
      </c>
      <c r="V21" s="21">
        <f>IF(SUMIFS(N2:N20000,S2:S20000,"Neumaticos",P2:P20000,"Actual")&lt;0,0,SUMIFS(N2:N20000,S2:S20000,"Neumaticos",P2:P20000,"Actual"))</f>
        <v>1275215</v>
      </c>
      <c r="W21" s="6"/>
      <c r="X21" s="42" t="s">
        <v>68</v>
      </c>
      <c r="Y21" s="43"/>
      <c r="Z21" s="22" t="s">
        <v>69</v>
      </c>
      <c r="AA21" s="5"/>
      <c r="AB21" s="5"/>
      <c r="AC21" s="5"/>
      <c r="AD21" s="5"/>
      <c r="AE21" s="5"/>
      <c r="AF21" s="5"/>
      <c r="AG21" s="5"/>
    </row>
    <row r="22" spans="1:33" x14ac:dyDescent="0.3">
      <c r="A22" s="6" t="s">
        <v>19</v>
      </c>
      <c r="B22" s="5" t="s">
        <v>20</v>
      </c>
      <c r="C22" s="5" t="s">
        <v>21</v>
      </c>
      <c r="D22" s="5" t="s">
        <v>22</v>
      </c>
      <c r="E22" s="5" t="s">
        <v>103</v>
      </c>
      <c r="F22" s="5" t="s">
        <v>104</v>
      </c>
      <c r="G22" s="5" t="s">
        <v>102</v>
      </c>
      <c r="H22" s="7">
        <v>44123</v>
      </c>
      <c r="I22" s="5">
        <v>13</v>
      </c>
      <c r="J22" s="5" t="s">
        <v>25</v>
      </c>
      <c r="K22" s="5" t="s">
        <v>50</v>
      </c>
      <c r="L22" s="5" t="s">
        <v>51</v>
      </c>
      <c r="M22" s="5">
        <v>1</v>
      </c>
      <c r="N22" s="8">
        <v>45647</v>
      </c>
      <c r="O22" s="5" t="s">
        <v>37</v>
      </c>
      <c r="P22" s="5" t="s">
        <v>29</v>
      </c>
      <c r="Q22" s="5" t="s">
        <v>30</v>
      </c>
      <c r="R22" s="5" t="s">
        <v>45</v>
      </c>
      <c r="S22" s="5" t="s">
        <v>37</v>
      </c>
      <c r="T22" s="5"/>
      <c r="U22" s="20" t="s">
        <v>72</v>
      </c>
      <c r="V22" s="21">
        <f>IF(SUMIFS(N2:N20000,S2:S20000,"Neumaticos",R2:R20000,"Venta Normal")&lt;0,0,SUMIFS(N2:N20000,S2:S20000,"Neumaticos",R2:R20000,"Venta Normal"))</f>
        <v>1505993</v>
      </c>
      <c r="W22" s="6"/>
      <c r="X22" s="23" t="s">
        <v>73</v>
      </c>
      <c r="Y22" s="23" t="s">
        <v>74</v>
      </c>
      <c r="Z22" s="22"/>
      <c r="AA22" s="5"/>
      <c r="AB22" s="5"/>
      <c r="AC22" s="5"/>
      <c r="AD22" s="5"/>
      <c r="AE22" s="5"/>
      <c r="AF22" s="5"/>
      <c r="AG22" s="5"/>
    </row>
    <row r="23" spans="1:33" x14ac:dyDescent="0.3">
      <c r="A23" s="6" t="s">
        <v>19</v>
      </c>
      <c r="B23" s="5" t="s">
        <v>20</v>
      </c>
      <c r="C23" s="5" t="s">
        <v>21</v>
      </c>
      <c r="D23" s="5" t="s">
        <v>22</v>
      </c>
      <c r="E23" s="5" t="s">
        <v>105</v>
      </c>
      <c r="F23" s="5" t="s">
        <v>106</v>
      </c>
      <c r="G23" s="5" t="s">
        <v>107</v>
      </c>
      <c r="H23" s="7">
        <v>44124</v>
      </c>
      <c r="I23" s="5">
        <v>13</v>
      </c>
      <c r="J23" s="5" t="s">
        <v>25</v>
      </c>
      <c r="K23" s="5" t="s">
        <v>50</v>
      </c>
      <c r="L23" s="5" t="s">
        <v>51</v>
      </c>
      <c r="M23" s="5">
        <v>6</v>
      </c>
      <c r="N23" s="8">
        <v>453732</v>
      </c>
      <c r="O23" s="5" t="s">
        <v>37</v>
      </c>
      <c r="P23" s="5" t="s">
        <v>29</v>
      </c>
      <c r="Q23" s="5" t="s">
        <v>30</v>
      </c>
      <c r="R23" s="5" t="s">
        <v>45</v>
      </c>
      <c r="S23" s="5" t="s">
        <v>37</v>
      </c>
      <c r="T23" s="5"/>
      <c r="U23" s="20" t="s">
        <v>77</v>
      </c>
      <c r="V23" s="44">
        <f>+IF(V21&lt;=Y28,Z28,IF(V21&lt;=Y27,Z27,IF(V21&lt;=Y26,Z26,IF(V21&lt;=Y25,Z25,IF(V21&lt;=Y24,Z24,IF(V21&gt;=X23,Z23))))))</f>
        <v>0.01</v>
      </c>
      <c r="W23" s="6"/>
      <c r="X23" s="25">
        <v>25000000</v>
      </c>
      <c r="Y23" s="26" t="s">
        <v>78</v>
      </c>
      <c r="Z23" s="27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3">
      <c r="A24" s="6" t="s">
        <v>19</v>
      </c>
      <c r="B24" s="5" t="s">
        <v>20</v>
      </c>
      <c r="C24" s="5" t="s">
        <v>21</v>
      </c>
      <c r="D24" s="5" t="s">
        <v>22</v>
      </c>
      <c r="E24" s="5" t="s">
        <v>108</v>
      </c>
      <c r="F24" s="5" t="s">
        <v>109</v>
      </c>
      <c r="G24" s="5" t="s">
        <v>107</v>
      </c>
      <c r="H24" s="7">
        <v>44124</v>
      </c>
      <c r="I24" s="5">
        <v>13</v>
      </c>
      <c r="J24" s="5" t="s">
        <v>25</v>
      </c>
      <c r="K24" s="5" t="s">
        <v>50</v>
      </c>
      <c r="L24" s="5" t="s">
        <v>51</v>
      </c>
      <c r="M24" s="5">
        <v>6</v>
      </c>
      <c r="N24" s="8">
        <v>120960</v>
      </c>
      <c r="O24" s="5" t="s">
        <v>37</v>
      </c>
      <c r="P24" s="5" t="s">
        <v>29</v>
      </c>
      <c r="Q24" s="5" t="s">
        <v>30</v>
      </c>
      <c r="R24" s="5" t="s">
        <v>45</v>
      </c>
      <c r="S24" s="5" t="s">
        <v>37</v>
      </c>
      <c r="T24" s="5"/>
      <c r="U24" s="20" t="s">
        <v>84</v>
      </c>
      <c r="V24" s="21">
        <f>+V22*V23</f>
        <v>15059.93</v>
      </c>
      <c r="W24" s="6"/>
      <c r="X24" s="28">
        <v>20000000</v>
      </c>
      <c r="Y24" s="29">
        <v>24999999</v>
      </c>
      <c r="Z24" s="30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3">
      <c r="A25" s="6" t="s">
        <v>19</v>
      </c>
      <c r="B25" s="5" t="s">
        <v>20</v>
      </c>
      <c r="C25" s="5" t="s">
        <v>21</v>
      </c>
      <c r="D25" s="5" t="s">
        <v>22</v>
      </c>
      <c r="E25" s="5" t="s">
        <v>110</v>
      </c>
      <c r="F25" s="5" t="s">
        <v>111</v>
      </c>
      <c r="G25" s="5" t="s">
        <v>112</v>
      </c>
      <c r="H25" s="7">
        <v>44124</v>
      </c>
      <c r="I25" s="5">
        <v>13</v>
      </c>
      <c r="J25" s="5" t="s">
        <v>25</v>
      </c>
      <c r="K25" s="5" t="s">
        <v>50</v>
      </c>
      <c r="L25" s="5" t="s">
        <v>51</v>
      </c>
      <c r="M25" s="5">
        <v>6</v>
      </c>
      <c r="N25" s="8">
        <v>29796</v>
      </c>
      <c r="O25" s="5" t="s">
        <v>37</v>
      </c>
      <c r="P25" s="5" t="s">
        <v>29</v>
      </c>
      <c r="Q25" s="5" t="s">
        <v>30</v>
      </c>
      <c r="R25" s="5" t="s">
        <v>45</v>
      </c>
      <c r="S25" s="5" t="s">
        <v>37</v>
      </c>
      <c r="T25" s="5"/>
      <c r="U25" s="20"/>
      <c r="V25" s="31"/>
      <c r="W25" s="6"/>
      <c r="X25" s="32">
        <v>15000000</v>
      </c>
      <c r="Y25" s="28">
        <v>19999999</v>
      </c>
      <c r="Z25" s="33">
        <v>2.1499999999999998E-2</v>
      </c>
      <c r="AA25" s="5"/>
      <c r="AB25" s="5"/>
      <c r="AC25" s="5"/>
      <c r="AD25" s="5"/>
      <c r="AE25" s="5"/>
      <c r="AF25" s="5"/>
      <c r="AG25" s="5"/>
    </row>
    <row r="26" spans="1:33" x14ac:dyDescent="0.3">
      <c r="A26" s="6" t="s">
        <v>19</v>
      </c>
      <c r="B26" s="5" t="s">
        <v>20</v>
      </c>
      <c r="C26" s="5" t="s">
        <v>21</v>
      </c>
      <c r="D26" s="5" t="s">
        <v>22</v>
      </c>
      <c r="E26" s="5">
        <v>90206</v>
      </c>
      <c r="F26" s="5" t="s">
        <v>113</v>
      </c>
      <c r="G26" s="5" t="s">
        <v>114</v>
      </c>
      <c r="H26" s="7">
        <v>44124</v>
      </c>
      <c r="I26" s="5">
        <v>13</v>
      </c>
      <c r="J26" s="5" t="s">
        <v>25</v>
      </c>
      <c r="K26" s="5" t="s">
        <v>50</v>
      </c>
      <c r="L26" s="5" t="s">
        <v>51</v>
      </c>
      <c r="M26" s="5">
        <v>2</v>
      </c>
      <c r="N26" s="8">
        <v>60488</v>
      </c>
      <c r="O26" s="5" t="s">
        <v>37</v>
      </c>
      <c r="P26" s="5" t="s">
        <v>29</v>
      </c>
      <c r="Q26" s="5" t="s">
        <v>30</v>
      </c>
      <c r="R26" s="5" t="s">
        <v>45</v>
      </c>
      <c r="S26" s="5" t="s">
        <v>37</v>
      </c>
      <c r="T26" s="5"/>
      <c r="U26" s="34" t="s">
        <v>115</v>
      </c>
      <c r="V26" s="35">
        <f>+V24</f>
        <v>15059.93</v>
      </c>
      <c r="W26" s="6"/>
      <c r="X26" s="32">
        <v>10000000</v>
      </c>
      <c r="Y26" s="28">
        <v>14999999</v>
      </c>
      <c r="Z26" s="33">
        <v>0.02</v>
      </c>
      <c r="AA26" s="5"/>
      <c r="AB26" s="5"/>
      <c r="AC26" s="5"/>
      <c r="AD26" s="5"/>
      <c r="AE26" s="5"/>
      <c r="AF26" s="5"/>
      <c r="AG26" s="5"/>
    </row>
    <row r="27" spans="1:33" ht="20.399999999999999" x14ac:dyDescent="0.3">
      <c r="A27" s="6" t="s">
        <v>19</v>
      </c>
      <c r="B27" s="5" t="s">
        <v>20</v>
      </c>
      <c r="C27" s="5" t="s">
        <v>21</v>
      </c>
      <c r="D27" s="5" t="s">
        <v>22</v>
      </c>
      <c r="E27" s="5">
        <v>10412</v>
      </c>
      <c r="F27" s="5" t="s">
        <v>116</v>
      </c>
      <c r="G27" s="5" t="s">
        <v>117</v>
      </c>
      <c r="H27" s="7">
        <v>44125</v>
      </c>
      <c r="I27" s="5">
        <v>13</v>
      </c>
      <c r="J27" s="5" t="s">
        <v>25</v>
      </c>
      <c r="K27" s="5" t="s">
        <v>118</v>
      </c>
      <c r="L27" s="5" t="s">
        <v>119</v>
      </c>
      <c r="M27" s="5">
        <v>4</v>
      </c>
      <c r="N27" s="8">
        <v>77748</v>
      </c>
      <c r="O27" s="5" t="s">
        <v>37</v>
      </c>
      <c r="P27" s="5" t="s">
        <v>29</v>
      </c>
      <c r="Q27" s="5" t="s">
        <v>30</v>
      </c>
      <c r="R27" s="5" t="s">
        <v>45</v>
      </c>
      <c r="S27" s="5" t="s">
        <v>37</v>
      </c>
      <c r="T27" s="5"/>
      <c r="U27" s="20" t="s">
        <v>94</v>
      </c>
      <c r="V27" s="21">
        <f>IF(SUMIFS(N2:N20000,S2:S20000,"Neumaticos",R2:R20000,"Venta Pendiente")&lt;0,0,SUMIFS(N2:N20000,S2:S20000,"Neumaticos",R2:R20000,"Venta Pendiente"))</f>
        <v>145453</v>
      </c>
      <c r="W27" s="36"/>
      <c r="X27" s="32">
        <v>5000000</v>
      </c>
      <c r="Y27" s="28">
        <v>9999999</v>
      </c>
      <c r="Z27" s="33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3">
      <c r="A28" s="6" t="s">
        <v>19</v>
      </c>
      <c r="B28" s="5" t="s">
        <v>20</v>
      </c>
      <c r="C28" s="5" t="s">
        <v>21</v>
      </c>
      <c r="D28" s="5" t="s">
        <v>22</v>
      </c>
      <c r="E28" s="5" t="s">
        <v>120</v>
      </c>
      <c r="F28" s="5" t="s">
        <v>121</v>
      </c>
      <c r="G28" s="5" t="s">
        <v>117</v>
      </c>
      <c r="H28" s="7">
        <v>44125</v>
      </c>
      <c r="I28" s="5">
        <v>13</v>
      </c>
      <c r="J28" s="5" t="s">
        <v>25</v>
      </c>
      <c r="K28" s="5" t="s">
        <v>118</v>
      </c>
      <c r="L28" s="5" t="s">
        <v>119</v>
      </c>
      <c r="M28" s="5">
        <v>4</v>
      </c>
      <c r="N28" s="8">
        <v>87972</v>
      </c>
      <c r="O28" s="5" t="s">
        <v>37</v>
      </c>
      <c r="P28" s="5" t="s">
        <v>29</v>
      </c>
      <c r="Q28" s="5" t="s">
        <v>30</v>
      </c>
      <c r="R28" s="5" t="s">
        <v>45</v>
      </c>
      <c r="S28" s="5" t="s">
        <v>32</v>
      </c>
      <c r="T28" s="5"/>
      <c r="U28" s="5"/>
      <c r="V28" s="5"/>
      <c r="W28" s="36"/>
      <c r="X28" s="39">
        <v>0</v>
      </c>
      <c r="Y28" s="28">
        <v>4999999</v>
      </c>
      <c r="Z28" s="33">
        <v>0.01</v>
      </c>
      <c r="AA28" s="5"/>
      <c r="AB28" s="5"/>
      <c r="AC28" s="5"/>
      <c r="AD28" s="5"/>
      <c r="AE28" s="5"/>
      <c r="AF28" s="5"/>
      <c r="AG28" s="5"/>
    </row>
    <row r="29" spans="1:33" x14ac:dyDescent="0.3">
      <c r="A29" s="6" t="s">
        <v>19</v>
      </c>
      <c r="B29" s="5" t="s">
        <v>20</v>
      </c>
      <c r="C29" s="5" t="s">
        <v>21</v>
      </c>
      <c r="D29" s="5" t="s">
        <v>22</v>
      </c>
      <c r="E29" s="5" t="s">
        <v>122</v>
      </c>
      <c r="F29" s="5" t="s">
        <v>123</v>
      </c>
      <c r="G29" s="5" t="s">
        <v>124</v>
      </c>
      <c r="H29" s="7">
        <v>44125</v>
      </c>
      <c r="I29" s="5">
        <v>13</v>
      </c>
      <c r="J29" s="5" t="s">
        <v>25</v>
      </c>
      <c r="K29" s="5" t="s">
        <v>43</v>
      </c>
      <c r="L29" s="5" t="s">
        <v>44</v>
      </c>
      <c r="M29" s="5">
        <v>1</v>
      </c>
      <c r="N29" s="8">
        <v>57767</v>
      </c>
      <c r="O29" s="5" t="s">
        <v>37</v>
      </c>
      <c r="P29" s="5" t="s">
        <v>29</v>
      </c>
      <c r="Q29" s="5" t="s">
        <v>30</v>
      </c>
      <c r="R29" s="5" t="s">
        <v>45</v>
      </c>
      <c r="S29" s="5" t="s">
        <v>37</v>
      </c>
      <c r="T29" s="5"/>
      <c r="U29" s="40"/>
      <c r="V29" s="41"/>
      <c r="W29" s="36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3">
      <c r="A30" s="6" t="s">
        <v>19</v>
      </c>
      <c r="B30" s="5" t="s">
        <v>20</v>
      </c>
      <c r="C30" s="5" t="s">
        <v>21</v>
      </c>
      <c r="D30" s="5" t="s">
        <v>22</v>
      </c>
      <c r="E30" s="5">
        <v>10752</v>
      </c>
      <c r="F30" s="5" t="s">
        <v>125</v>
      </c>
      <c r="G30" s="5" t="s">
        <v>126</v>
      </c>
      <c r="H30" s="7">
        <v>44127</v>
      </c>
      <c r="I30" s="5">
        <v>13</v>
      </c>
      <c r="J30" s="5" t="s">
        <v>25</v>
      </c>
      <c r="K30" s="5" t="s">
        <v>118</v>
      </c>
      <c r="L30" s="5" t="s">
        <v>119</v>
      </c>
      <c r="M30" s="5">
        <v>1</v>
      </c>
      <c r="N30" s="8">
        <v>19057</v>
      </c>
      <c r="O30" s="5" t="s">
        <v>37</v>
      </c>
      <c r="P30" s="5" t="s">
        <v>29</v>
      </c>
      <c r="Q30" s="5" t="s">
        <v>30</v>
      </c>
      <c r="R30" s="5" t="s">
        <v>45</v>
      </c>
      <c r="S30" s="5" t="s">
        <v>37</v>
      </c>
      <c r="T30" s="5"/>
      <c r="U30" s="15" t="s">
        <v>127</v>
      </c>
      <c r="V30" s="16"/>
      <c r="W30" s="5"/>
      <c r="X30" s="17" t="s">
        <v>128</v>
      </c>
      <c r="Y30" s="19"/>
      <c r="Z30" s="5"/>
      <c r="AA30" s="5"/>
      <c r="AB30" s="5"/>
      <c r="AC30" s="5"/>
      <c r="AD30" s="5"/>
      <c r="AE30" s="5"/>
      <c r="AF30" s="5"/>
      <c r="AG30" s="5"/>
    </row>
    <row r="31" spans="1:33" x14ac:dyDescent="0.3">
      <c r="A31" s="6" t="s">
        <v>19</v>
      </c>
      <c r="B31" s="5" t="s">
        <v>20</v>
      </c>
      <c r="C31" s="5" t="s">
        <v>21</v>
      </c>
      <c r="D31" s="5" t="s">
        <v>22</v>
      </c>
      <c r="E31" s="5">
        <v>24111</v>
      </c>
      <c r="F31" s="5" t="s">
        <v>129</v>
      </c>
      <c r="G31" s="5" t="s">
        <v>126</v>
      </c>
      <c r="H31" s="7">
        <v>44127</v>
      </c>
      <c r="I31" s="5">
        <v>13</v>
      </c>
      <c r="J31" s="5" t="s">
        <v>25</v>
      </c>
      <c r="K31" s="5" t="s">
        <v>118</v>
      </c>
      <c r="L31" s="5" t="s">
        <v>119</v>
      </c>
      <c r="M31" s="5">
        <v>2</v>
      </c>
      <c r="N31" s="8">
        <v>23700</v>
      </c>
      <c r="O31" s="5" t="s">
        <v>37</v>
      </c>
      <c r="P31" s="5" t="s">
        <v>29</v>
      </c>
      <c r="Q31" s="5" t="s">
        <v>30</v>
      </c>
      <c r="R31" s="5" t="s">
        <v>45</v>
      </c>
      <c r="S31" s="5" t="s">
        <v>37</v>
      </c>
      <c r="T31" s="5"/>
      <c r="U31" s="20" t="s">
        <v>67</v>
      </c>
      <c r="V31" s="21">
        <f>IF(SUMIFS(N2:N20000,S2:S20000,"Servicios",P2:P20000,"Actual")&lt;0,0,SUMIFS(N2:N20000,S2:S20000,"Servicios",P2:P20000,"Actual"))</f>
        <v>0</v>
      </c>
      <c r="W31" s="6"/>
      <c r="X31" s="26" t="s">
        <v>130</v>
      </c>
      <c r="Y31" s="45">
        <v>2.5000000000000001E-2</v>
      </c>
      <c r="Z31" s="46"/>
      <c r="AA31" s="5"/>
      <c r="AB31" s="5"/>
      <c r="AC31" s="5"/>
      <c r="AD31" s="5"/>
      <c r="AE31" s="5"/>
      <c r="AF31" s="5"/>
      <c r="AG31" s="5"/>
    </row>
    <row r="32" spans="1:33" x14ac:dyDescent="0.3">
      <c r="A32" s="6" t="s">
        <v>19</v>
      </c>
      <c r="B32" s="5" t="s">
        <v>20</v>
      </c>
      <c r="C32" s="5" t="s">
        <v>21</v>
      </c>
      <c r="D32" s="5" t="s">
        <v>22</v>
      </c>
      <c r="E32" s="5" t="s">
        <v>131</v>
      </c>
      <c r="F32" s="5" t="s">
        <v>132</v>
      </c>
      <c r="G32" s="5" t="s">
        <v>126</v>
      </c>
      <c r="H32" s="7">
        <v>44127</v>
      </c>
      <c r="I32" s="5">
        <v>13</v>
      </c>
      <c r="J32" s="5" t="s">
        <v>25</v>
      </c>
      <c r="K32" s="5" t="s">
        <v>118</v>
      </c>
      <c r="L32" s="5" t="s">
        <v>119</v>
      </c>
      <c r="M32" s="5">
        <v>2</v>
      </c>
      <c r="N32" s="8">
        <v>18372</v>
      </c>
      <c r="O32" s="5" t="s">
        <v>37</v>
      </c>
      <c r="P32" s="5" t="s">
        <v>29</v>
      </c>
      <c r="Q32" s="5" t="s">
        <v>30</v>
      </c>
      <c r="R32" s="5" t="s">
        <v>45</v>
      </c>
      <c r="S32" s="5" t="s">
        <v>37</v>
      </c>
      <c r="T32" s="5"/>
      <c r="U32" s="20" t="s">
        <v>72</v>
      </c>
      <c r="V32" s="21">
        <f>IF(SUMIFS(N2:N20000,S2:S20000,"Servicios",R2:R20000,"Venta Normal")&lt;0,0,SUMIFS(N2:N20000,S2:S20000,"Servicios",R2:R20000,"Venta Normal"))</f>
        <v>0</v>
      </c>
      <c r="W32" s="6"/>
      <c r="X32" s="5"/>
      <c r="Y32" s="5"/>
      <c r="Z32" s="47"/>
      <c r="AA32" s="5"/>
      <c r="AB32" s="5"/>
      <c r="AC32" s="5"/>
      <c r="AD32" s="5"/>
      <c r="AE32" s="5"/>
      <c r="AF32" s="5"/>
      <c r="AG32" s="5"/>
    </row>
    <row r="33" spans="1:33" x14ac:dyDescent="0.3">
      <c r="A33" s="6" t="s">
        <v>19</v>
      </c>
      <c r="B33" s="5" t="s">
        <v>20</v>
      </c>
      <c r="C33" s="5" t="s">
        <v>21</v>
      </c>
      <c r="D33" s="5" t="s">
        <v>22</v>
      </c>
      <c r="E33" s="5">
        <v>10532</v>
      </c>
      <c r="F33" s="5" t="s">
        <v>133</v>
      </c>
      <c r="G33" s="5" t="s">
        <v>134</v>
      </c>
      <c r="H33" s="7">
        <v>44130</v>
      </c>
      <c r="I33" s="5">
        <v>13</v>
      </c>
      <c r="J33" s="5" t="s">
        <v>25</v>
      </c>
      <c r="K33" s="5" t="s">
        <v>118</v>
      </c>
      <c r="L33" s="5" t="s">
        <v>119</v>
      </c>
      <c r="M33" s="5">
        <v>1</v>
      </c>
      <c r="N33" s="8">
        <v>3836</v>
      </c>
      <c r="O33" s="5" t="s">
        <v>37</v>
      </c>
      <c r="P33" s="5" t="s">
        <v>29</v>
      </c>
      <c r="Q33" s="5" t="s">
        <v>30</v>
      </c>
      <c r="R33" s="5" t="s">
        <v>45</v>
      </c>
      <c r="S33" s="5" t="s">
        <v>37</v>
      </c>
      <c r="T33" s="5"/>
      <c r="U33" s="20" t="s">
        <v>77</v>
      </c>
      <c r="V33" s="24">
        <f>+$Y$31</f>
        <v>2.5000000000000001E-2</v>
      </c>
      <c r="W33" s="36"/>
      <c r="X33" s="48" t="s">
        <v>135</v>
      </c>
      <c r="Y33" s="49">
        <f>+$V$16+$V$26+$V$36+$V$45</f>
        <v>79577.827500000014</v>
      </c>
      <c r="Z33" s="47"/>
      <c r="AA33" s="5"/>
      <c r="AB33" s="5"/>
      <c r="AC33" s="5"/>
      <c r="AD33" s="5"/>
      <c r="AE33" s="5"/>
      <c r="AF33" s="5"/>
      <c r="AG33" s="5"/>
    </row>
    <row r="34" spans="1:33" x14ac:dyDescent="0.3">
      <c r="A34" s="6" t="s">
        <v>19</v>
      </c>
      <c r="B34" s="5" t="s">
        <v>20</v>
      </c>
      <c r="C34" s="5" t="s">
        <v>21</v>
      </c>
      <c r="D34" s="5" t="s">
        <v>22</v>
      </c>
      <c r="E34" s="5">
        <v>10517</v>
      </c>
      <c r="F34" s="5" t="s">
        <v>133</v>
      </c>
      <c r="G34" s="5" t="s">
        <v>134</v>
      </c>
      <c r="H34" s="7">
        <v>44130</v>
      </c>
      <c r="I34" s="5">
        <v>13</v>
      </c>
      <c r="J34" s="5" t="s">
        <v>25</v>
      </c>
      <c r="K34" s="5" t="s">
        <v>118</v>
      </c>
      <c r="L34" s="5" t="s">
        <v>119</v>
      </c>
      <c r="M34" s="5">
        <v>3</v>
      </c>
      <c r="N34" s="8">
        <v>25479</v>
      </c>
      <c r="O34" s="5" t="s">
        <v>37</v>
      </c>
      <c r="P34" s="5" t="s">
        <v>29</v>
      </c>
      <c r="Q34" s="5" t="s">
        <v>30</v>
      </c>
      <c r="R34" s="5" t="s">
        <v>45</v>
      </c>
      <c r="S34" s="5" t="s">
        <v>37</v>
      </c>
      <c r="T34" s="5"/>
      <c r="U34" s="20" t="s">
        <v>84</v>
      </c>
      <c r="V34" s="21">
        <f>+V32*V33</f>
        <v>0</v>
      </c>
      <c r="W34" s="36"/>
      <c r="X34" s="50"/>
      <c r="Y34" s="51"/>
      <c r="Z34" s="47"/>
      <c r="AA34" s="5"/>
      <c r="AB34" s="5"/>
      <c r="AC34" s="5"/>
      <c r="AD34" s="5"/>
      <c r="AE34" s="5"/>
      <c r="AF34" s="5"/>
      <c r="AG34" s="5"/>
    </row>
    <row r="35" spans="1:33" x14ac:dyDescent="0.3">
      <c r="A35" s="6" t="s">
        <v>19</v>
      </c>
      <c r="B35" s="5" t="s">
        <v>20</v>
      </c>
      <c r="C35" s="5" t="s">
        <v>21</v>
      </c>
      <c r="D35" s="5" t="s">
        <v>22</v>
      </c>
      <c r="E35" s="5">
        <v>10671</v>
      </c>
      <c r="F35" s="5" t="s">
        <v>136</v>
      </c>
      <c r="G35" s="5" t="s">
        <v>134</v>
      </c>
      <c r="H35" s="7">
        <v>44130</v>
      </c>
      <c r="I35" s="5">
        <v>13</v>
      </c>
      <c r="J35" s="5" t="s">
        <v>25</v>
      </c>
      <c r="K35" s="5" t="s">
        <v>118</v>
      </c>
      <c r="L35" s="5" t="s">
        <v>119</v>
      </c>
      <c r="M35" s="5">
        <v>1</v>
      </c>
      <c r="N35" s="8">
        <v>16193</v>
      </c>
      <c r="O35" s="5" t="s">
        <v>37</v>
      </c>
      <c r="P35" s="5" t="s">
        <v>29</v>
      </c>
      <c r="Q35" s="5" t="s">
        <v>30</v>
      </c>
      <c r="R35" s="5" t="s">
        <v>45</v>
      </c>
      <c r="S35" s="5" t="s">
        <v>37</v>
      </c>
      <c r="T35" s="5"/>
      <c r="U35" s="20"/>
      <c r="V35" s="31"/>
      <c r="W35" s="36"/>
      <c r="X35" s="50"/>
      <c r="Y35" s="51"/>
      <c r="Z35" s="47"/>
      <c r="AA35" s="5"/>
      <c r="AB35" s="5"/>
      <c r="AC35" s="5"/>
      <c r="AD35" s="5"/>
      <c r="AE35" s="5"/>
      <c r="AF35" s="5"/>
      <c r="AG35" s="5"/>
    </row>
    <row r="36" spans="1:33" x14ac:dyDescent="0.3">
      <c r="A36" s="6" t="s">
        <v>19</v>
      </c>
      <c r="B36" s="5" t="s">
        <v>20</v>
      </c>
      <c r="C36" s="5" t="s">
        <v>21</v>
      </c>
      <c r="D36" s="5" t="s">
        <v>22</v>
      </c>
      <c r="E36" s="5">
        <v>10629</v>
      </c>
      <c r="F36" s="5" t="s">
        <v>137</v>
      </c>
      <c r="G36" s="5" t="s">
        <v>134</v>
      </c>
      <c r="H36" s="7">
        <v>44130</v>
      </c>
      <c r="I36" s="5">
        <v>13</v>
      </c>
      <c r="J36" s="5" t="s">
        <v>25</v>
      </c>
      <c r="K36" s="5" t="s">
        <v>118</v>
      </c>
      <c r="L36" s="5" t="s">
        <v>119</v>
      </c>
      <c r="M36" s="5">
        <v>2</v>
      </c>
      <c r="N36" s="8">
        <v>13614</v>
      </c>
      <c r="O36" s="5" t="s">
        <v>37</v>
      </c>
      <c r="P36" s="5" t="s">
        <v>29</v>
      </c>
      <c r="Q36" s="5" t="s">
        <v>30</v>
      </c>
      <c r="R36" s="5" t="s">
        <v>45</v>
      </c>
      <c r="S36" s="5" t="s">
        <v>37</v>
      </c>
      <c r="T36" s="5"/>
      <c r="U36" s="34" t="s">
        <v>138</v>
      </c>
      <c r="V36" s="35">
        <f>+V34</f>
        <v>0</v>
      </c>
      <c r="W36" s="36"/>
      <c r="X36" s="50"/>
      <c r="Y36" s="51"/>
      <c r="Z36" s="47"/>
      <c r="AA36" s="5"/>
      <c r="AB36" s="5"/>
      <c r="AC36" s="5"/>
      <c r="AD36" s="5"/>
      <c r="AE36" s="5"/>
      <c r="AF36" s="5"/>
      <c r="AG36" s="5"/>
    </row>
    <row r="37" spans="1:33" ht="20.399999999999999" x14ac:dyDescent="0.3">
      <c r="A37" s="6" t="s">
        <v>19</v>
      </c>
      <c r="B37" s="5" t="s">
        <v>20</v>
      </c>
      <c r="C37" s="5" t="s">
        <v>21</v>
      </c>
      <c r="D37" s="5" t="s">
        <v>22</v>
      </c>
      <c r="E37" s="5">
        <v>10532</v>
      </c>
      <c r="F37" s="5" t="s">
        <v>133</v>
      </c>
      <c r="G37" s="5" t="s">
        <v>139</v>
      </c>
      <c r="H37" s="7">
        <v>44130</v>
      </c>
      <c r="I37" s="5">
        <v>13</v>
      </c>
      <c r="J37" s="5" t="s">
        <v>25</v>
      </c>
      <c r="K37" s="5" t="s">
        <v>118</v>
      </c>
      <c r="L37" s="5" t="s">
        <v>119</v>
      </c>
      <c r="M37" s="5">
        <v>4</v>
      </c>
      <c r="N37" s="8">
        <v>15344</v>
      </c>
      <c r="O37" s="5" t="s">
        <v>37</v>
      </c>
      <c r="P37" s="5" t="s">
        <v>29</v>
      </c>
      <c r="Q37" s="5" t="s">
        <v>30</v>
      </c>
      <c r="R37" s="5" t="s">
        <v>45</v>
      </c>
      <c r="S37" s="5" t="s">
        <v>37</v>
      </c>
      <c r="T37" s="5"/>
      <c r="U37" s="20" t="s">
        <v>94</v>
      </c>
      <c r="V37" s="21">
        <f>IF(SUMIFS(N2:N20000,S2:S20000,"Servicios",R2:R20000,"Venta Pendiente")&lt;0,0,SUMIFS(N2:N20000,S2:S20000,"Servicios",R2:R20000,"Venta Pendiente"))</f>
        <v>0</v>
      </c>
      <c r="W37" s="36"/>
      <c r="X37" s="5"/>
      <c r="Y37" s="5"/>
      <c r="Z37" s="47"/>
      <c r="AA37" s="5"/>
      <c r="AB37" s="5"/>
      <c r="AC37" s="5"/>
      <c r="AD37" s="5"/>
      <c r="AE37" s="5"/>
      <c r="AF37" s="5"/>
      <c r="AG37" s="5"/>
    </row>
    <row r="38" spans="1:33" x14ac:dyDescent="0.3">
      <c r="A38" s="6" t="s">
        <v>19</v>
      </c>
      <c r="B38" s="5" t="s">
        <v>20</v>
      </c>
      <c r="C38" s="5" t="s">
        <v>21</v>
      </c>
      <c r="D38" s="5" t="s">
        <v>22</v>
      </c>
      <c r="E38" s="5">
        <v>13934</v>
      </c>
      <c r="F38" s="5" t="s">
        <v>140</v>
      </c>
      <c r="G38" s="5" t="s">
        <v>139</v>
      </c>
      <c r="H38" s="7">
        <v>44130</v>
      </c>
      <c r="I38" s="5">
        <v>13</v>
      </c>
      <c r="J38" s="5" t="s">
        <v>25</v>
      </c>
      <c r="K38" s="5" t="s">
        <v>118</v>
      </c>
      <c r="L38" s="5" t="s">
        <v>119</v>
      </c>
      <c r="M38" s="5">
        <v>2</v>
      </c>
      <c r="N38" s="8">
        <v>27742</v>
      </c>
      <c r="O38" s="5" t="s">
        <v>37</v>
      </c>
      <c r="P38" s="5" t="s">
        <v>29</v>
      </c>
      <c r="Q38" s="5" t="s">
        <v>30</v>
      </c>
      <c r="R38" s="5" t="s">
        <v>45</v>
      </c>
      <c r="S38" s="5" t="s">
        <v>37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3">
      <c r="A39" s="6" t="s">
        <v>19</v>
      </c>
      <c r="B39" s="5" t="s">
        <v>20</v>
      </c>
      <c r="C39" s="5" t="s">
        <v>21</v>
      </c>
      <c r="D39" s="5" t="s">
        <v>22</v>
      </c>
      <c r="E39" s="5" t="s">
        <v>141</v>
      </c>
      <c r="F39" s="5" t="s">
        <v>142</v>
      </c>
      <c r="G39" s="5" t="s">
        <v>143</v>
      </c>
      <c r="H39" s="7">
        <v>44131</v>
      </c>
      <c r="I39" s="5">
        <v>13</v>
      </c>
      <c r="J39" s="5" t="s">
        <v>25</v>
      </c>
      <c r="K39" s="5" t="s">
        <v>50</v>
      </c>
      <c r="L39" s="5" t="s">
        <v>51</v>
      </c>
      <c r="M39" s="5">
        <v>1</v>
      </c>
      <c r="N39" s="8">
        <v>109235</v>
      </c>
      <c r="O39" s="5" t="s">
        <v>37</v>
      </c>
      <c r="P39" s="5" t="s">
        <v>29</v>
      </c>
      <c r="Q39" s="5" t="s">
        <v>30</v>
      </c>
      <c r="R39" s="5" t="s">
        <v>45</v>
      </c>
      <c r="S39" s="5" t="s">
        <v>37</v>
      </c>
      <c r="T39" s="5"/>
      <c r="U39" s="15" t="s">
        <v>144</v>
      </c>
      <c r="V39" s="16"/>
      <c r="W39" s="5"/>
      <c r="X39" s="17" t="s">
        <v>63</v>
      </c>
      <c r="Y39" s="18"/>
      <c r="Z39" s="19"/>
      <c r="AA39" s="5"/>
      <c r="AB39" s="5"/>
      <c r="AC39" s="5"/>
      <c r="AD39" s="5"/>
      <c r="AE39" s="5"/>
      <c r="AF39" s="5"/>
      <c r="AG39" s="5"/>
    </row>
    <row r="40" spans="1:33" x14ac:dyDescent="0.3">
      <c r="A40" s="6" t="s">
        <v>19</v>
      </c>
      <c r="B40" s="5" t="s">
        <v>20</v>
      </c>
      <c r="C40" s="5" t="s">
        <v>21</v>
      </c>
      <c r="D40" s="5" t="s">
        <v>22</v>
      </c>
      <c r="E40" s="5" t="s">
        <v>145</v>
      </c>
      <c r="F40" s="5" t="s">
        <v>146</v>
      </c>
      <c r="G40" s="5" t="s">
        <v>143</v>
      </c>
      <c r="H40" s="7">
        <v>44131</v>
      </c>
      <c r="I40" s="5">
        <v>13</v>
      </c>
      <c r="J40" s="5" t="s">
        <v>25</v>
      </c>
      <c r="K40" s="5" t="s">
        <v>50</v>
      </c>
      <c r="L40" s="5" t="s">
        <v>51</v>
      </c>
      <c r="M40" s="5">
        <v>2</v>
      </c>
      <c r="N40" s="8">
        <v>3564</v>
      </c>
      <c r="O40" s="5" t="s">
        <v>37</v>
      </c>
      <c r="P40" s="5" t="s">
        <v>29</v>
      </c>
      <c r="Q40" s="5" t="s">
        <v>30</v>
      </c>
      <c r="R40" s="5" t="s">
        <v>45</v>
      </c>
      <c r="S40" s="5" t="s">
        <v>37</v>
      </c>
      <c r="T40" s="5"/>
      <c r="U40" s="20" t="s">
        <v>67</v>
      </c>
      <c r="V40" s="21">
        <f>IF(SUMIFS(N2:N20000,S2:S20000,"Impulso ",P2:P20000,"Actual")&lt;0,0,SUMIFS(N2:N20000,S2:S20000,"Impulso ",P2:P20000,"Actual"))</f>
        <v>0</v>
      </c>
      <c r="W40" s="5"/>
      <c r="X40" s="17" t="s">
        <v>68</v>
      </c>
      <c r="Y40" s="19"/>
      <c r="Z40" s="22" t="s">
        <v>69</v>
      </c>
      <c r="AA40" s="5"/>
      <c r="AB40" s="5"/>
      <c r="AC40" s="5"/>
      <c r="AD40" s="5"/>
      <c r="AE40" s="5"/>
      <c r="AF40" s="5"/>
      <c r="AG40" s="5"/>
    </row>
    <row r="41" spans="1:33" x14ac:dyDescent="0.3">
      <c r="A41" s="6" t="s">
        <v>19</v>
      </c>
      <c r="B41" s="5" t="s">
        <v>20</v>
      </c>
      <c r="C41" s="5" t="s">
        <v>21</v>
      </c>
      <c r="D41" s="5" t="s">
        <v>22</v>
      </c>
      <c r="E41" s="5" t="s">
        <v>147</v>
      </c>
      <c r="F41" s="5" t="s">
        <v>146</v>
      </c>
      <c r="G41" s="5" t="s">
        <v>143</v>
      </c>
      <c r="H41" s="7">
        <v>44131</v>
      </c>
      <c r="I41" s="5">
        <v>13</v>
      </c>
      <c r="J41" s="5" t="s">
        <v>25</v>
      </c>
      <c r="K41" s="5" t="s">
        <v>50</v>
      </c>
      <c r="L41" s="5" t="s">
        <v>51</v>
      </c>
      <c r="M41" s="5">
        <v>2</v>
      </c>
      <c r="N41" s="8">
        <v>2168</v>
      </c>
      <c r="O41" s="5" t="s">
        <v>37</v>
      </c>
      <c r="P41" s="5" t="s">
        <v>29</v>
      </c>
      <c r="Q41" s="5" t="s">
        <v>30</v>
      </c>
      <c r="R41" s="5" t="s">
        <v>45</v>
      </c>
      <c r="S41" s="5" t="s">
        <v>37</v>
      </c>
      <c r="T41" s="5"/>
      <c r="U41" s="20" t="s">
        <v>72</v>
      </c>
      <c r="V41" s="21">
        <f>IF(SUMIFS(N2:N20000,S2:S20000,"Impulso ",R2:R20000,"Venta Normal")&lt;0,0,SUMIFS(N2:N20000,S2:S20000,"Impulso ",R2:R20000,"Venta Normal"))</f>
        <v>0</v>
      </c>
      <c r="W41" s="5"/>
      <c r="X41" s="23" t="s">
        <v>73</v>
      </c>
      <c r="Y41" s="23" t="s">
        <v>74</v>
      </c>
      <c r="Z41" s="22"/>
      <c r="AA41" s="5"/>
      <c r="AB41" s="5"/>
      <c r="AC41" s="5"/>
      <c r="AD41" s="5"/>
      <c r="AE41" s="5"/>
      <c r="AF41" s="5"/>
      <c r="AG41" s="5"/>
    </row>
    <row r="42" spans="1:33" x14ac:dyDescent="0.3">
      <c r="A42" s="6" t="s">
        <v>19</v>
      </c>
      <c r="B42" s="5" t="s">
        <v>20</v>
      </c>
      <c r="C42" s="5" t="s">
        <v>21</v>
      </c>
      <c r="D42" s="5" t="s">
        <v>22</v>
      </c>
      <c r="E42" s="5" t="s">
        <v>148</v>
      </c>
      <c r="F42" s="5" t="s">
        <v>149</v>
      </c>
      <c r="G42" s="5" t="s">
        <v>150</v>
      </c>
      <c r="H42" s="7">
        <v>44131</v>
      </c>
      <c r="I42" s="5">
        <v>13</v>
      </c>
      <c r="J42" s="5" t="s">
        <v>25</v>
      </c>
      <c r="K42" s="5" t="s">
        <v>50</v>
      </c>
      <c r="L42" s="5" t="s">
        <v>51</v>
      </c>
      <c r="M42" s="5">
        <v>1</v>
      </c>
      <c r="N42" s="8">
        <v>257134</v>
      </c>
      <c r="O42" s="5" t="s">
        <v>37</v>
      </c>
      <c r="P42" s="5" t="s">
        <v>29</v>
      </c>
      <c r="Q42" s="5" t="s">
        <v>30</v>
      </c>
      <c r="R42" s="5" t="s">
        <v>45</v>
      </c>
      <c r="S42" s="5" t="s">
        <v>37</v>
      </c>
      <c r="T42" s="5"/>
      <c r="U42" s="20" t="s">
        <v>77</v>
      </c>
      <c r="V42" s="24">
        <f>+IF(V40&lt;=Y44,Z44,IF(V40&lt;=Y43,Z43,IF(V40&gt;=X42,Z42)))</f>
        <v>4.0000000000000001E-3</v>
      </c>
      <c r="W42" s="5"/>
      <c r="X42" s="32">
        <v>25000000</v>
      </c>
      <c r="Y42" s="28" t="s">
        <v>78</v>
      </c>
      <c r="Z42" s="33">
        <v>8.0000000000000002E-3</v>
      </c>
      <c r="AA42" s="5"/>
      <c r="AB42" s="5"/>
      <c r="AC42" s="5"/>
      <c r="AD42" s="5"/>
      <c r="AE42" s="5"/>
      <c r="AF42" s="5"/>
      <c r="AG42" s="5"/>
    </row>
    <row r="43" spans="1:33" x14ac:dyDescent="0.3">
      <c r="A43" s="6" t="s">
        <v>19</v>
      </c>
      <c r="B43" s="5" t="s">
        <v>20</v>
      </c>
      <c r="C43" s="5" t="s">
        <v>21</v>
      </c>
      <c r="D43" s="5" t="s">
        <v>22</v>
      </c>
      <c r="E43" s="5">
        <v>27126</v>
      </c>
      <c r="F43" s="5" t="s">
        <v>151</v>
      </c>
      <c r="G43" s="5" t="s">
        <v>152</v>
      </c>
      <c r="H43" s="7">
        <v>44132</v>
      </c>
      <c r="I43" s="5">
        <v>13</v>
      </c>
      <c r="J43" s="5" t="s">
        <v>25</v>
      </c>
      <c r="K43" s="5" t="s">
        <v>118</v>
      </c>
      <c r="L43" s="5" t="s">
        <v>119</v>
      </c>
      <c r="M43" s="5">
        <v>2</v>
      </c>
      <c r="N43" s="8">
        <v>52814</v>
      </c>
      <c r="O43" s="5" t="s">
        <v>37</v>
      </c>
      <c r="P43" s="5" t="s">
        <v>29</v>
      </c>
      <c r="Q43" s="5" t="s">
        <v>30</v>
      </c>
      <c r="R43" s="5" t="s">
        <v>45</v>
      </c>
      <c r="S43" s="5" t="s">
        <v>37</v>
      </c>
      <c r="T43" s="5"/>
      <c r="U43" s="20" t="s">
        <v>84</v>
      </c>
      <c r="V43" s="21">
        <f>+V41*V42</f>
        <v>0</v>
      </c>
      <c r="W43" s="5"/>
      <c r="X43" s="32">
        <v>12000000</v>
      </c>
      <c r="Y43" s="28">
        <v>24999999</v>
      </c>
      <c r="Z43" s="33">
        <v>6.0000000000000001E-3</v>
      </c>
      <c r="AA43" s="5"/>
      <c r="AB43" s="5"/>
      <c r="AC43" s="5"/>
      <c r="AD43" s="5"/>
      <c r="AE43" s="5"/>
      <c r="AF43" s="5"/>
      <c r="AG43" s="5"/>
    </row>
    <row r="44" spans="1:33" x14ac:dyDescent="0.3">
      <c r="A44" s="6" t="s">
        <v>19</v>
      </c>
      <c r="B44" s="5" t="s">
        <v>20</v>
      </c>
      <c r="C44" s="5" t="s">
        <v>21</v>
      </c>
      <c r="D44" s="5" t="s">
        <v>22</v>
      </c>
      <c r="E44" s="5">
        <v>27140</v>
      </c>
      <c r="F44" s="5" t="s">
        <v>153</v>
      </c>
      <c r="G44" s="5" t="s">
        <v>152</v>
      </c>
      <c r="H44" s="7">
        <v>44132</v>
      </c>
      <c r="I44" s="5">
        <v>13</v>
      </c>
      <c r="J44" s="5" t="s">
        <v>25</v>
      </c>
      <c r="K44" s="5" t="s">
        <v>118</v>
      </c>
      <c r="L44" s="5" t="s">
        <v>119</v>
      </c>
      <c r="M44" s="5">
        <v>7</v>
      </c>
      <c r="N44" s="8">
        <v>10654</v>
      </c>
      <c r="O44" s="5" t="s">
        <v>37</v>
      </c>
      <c r="P44" s="5" t="s">
        <v>29</v>
      </c>
      <c r="Q44" s="5" t="s">
        <v>30</v>
      </c>
      <c r="R44" s="5" t="s">
        <v>45</v>
      </c>
      <c r="S44" s="5" t="s">
        <v>37</v>
      </c>
      <c r="T44" s="5"/>
      <c r="U44" s="20"/>
      <c r="V44" s="31"/>
      <c r="W44" s="5"/>
      <c r="X44" s="39">
        <v>0</v>
      </c>
      <c r="Y44" s="28">
        <v>11999999</v>
      </c>
      <c r="Z44" s="33">
        <v>4.0000000000000001E-3</v>
      </c>
      <c r="AA44" s="5"/>
      <c r="AB44" s="5"/>
      <c r="AC44" s="5"/>
      <c r="AD44" s="5"/>
      <c r="AE44" s="5"/>
      <c r="AF44" s="5"/>
      <c r="AG44" s="5"/>
    </row>
    <row r="45" spans="1:33" x14ac:dyDescent="0.3">
      <c r="A45" s="6" t="s">
        <v>19</v>
      </c>
      <c r="B45" s="5" t="s">
        <v>20</v>
      </c>
      <c r="C45" s="5" t="s">
        <v>21</v>
      </c>
      <c r="D45" s="5" t="s">
        <v>22</v>
      </c>
      <c r="E45" s="5">
        <v>27139</v>
      </c>
      <c r="F45" s="5" t="s">
        <v>153</v>
      </c>
      <c r="G45" s="5" t="s">
        <v>152</v>
      </c>
      <c r="H45" s="7">
        <v>44132</v>
      </c>
      <c r="I45" s="5">
        <v>13</v>
      </c>
      <c r="J45" s="5" t="s">
        <v>25</v>
      </c>
      <c r="K45" s="5" t="s">
        <v>118</v>
      </c>
      <c r="L45" s="5" t="s">
        <v>119</v>
      </c>
      <c r="M45" s="5">
        <v>9</v>
      </c>
      <c r="N45" s="8">
        <v>19800</v>
      </c>
      <c r="O45" s="5" t="s">
        <v>37</v>
      </c>
      <c r="P45" s="5" t="s">
        <v>29</v>
      </c>
      <c r="Q45" s="5" t="s">
        <v>30</v>
      </c>
      <c r="R45" s="5" t="s">
        <v>45</v>
      </c>
      <c r="S45" s="5" t="s">
        <v>37</v>
      </c>
      <c r="T45" s="5"/>
      <c r="U45" s="34" t="s">
        <v>90</v>
      </c>
      <c r="V45" s="35">
        <f>+V43</f>
        <v>0</v>
      </c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ht="20.399999999999999" x14ac:dyDescent="0.3">
      <c r="A46" s="6" t="s">
        <v>19</v>
      </c>
      <c r="B46" s="5" t="s">
        <v>20</v>
      </c>
      <c r="C46" s="5" t="s">
        <v>21</v>
      </c>
      <c r="D46" s="5" t="s">
        <v>22</v>
      </c>
      <c r="E46" s="5">
        <v>82300</v>
      </c>
      <c r="F46" s="5" t="s">
        <v>154</v>
      </c>
      <c r="G46" s="5" t="s">
        <v>155</v>
      </c>
      <c r="H46" s="7">
        <v>44133</v>
      </c>
      <c r="I46" s="5">
        <v>13</v>
      </c>
      <c r="J46" s="5" t="s">
        <v>25</v>
      </c>
      <c r="K46" s="5" t="s">
        <v>118</v>
      </c>
      <c r="L46" s="5" t="s">
        <v>119</v>
      </c>
      <c r="M46" s="5">
        <v>3</v>
      </c>
      <c r="N46" s="8">
        <v>11187</v>
      </c>
      <c r="O46" s="5" t="s">
        <v>37</v>
      </c>
      <c r="P46" s="5" t="s">
        <v>29</v>
      </c>
      <c r="Q46" s="5" t="s">
        <v>30</v>
      </c>
      <c r="R46" s="5" t="s">
        <v>45</v>
      </c>
      <c r="S46" s="5" t="s">
        <v>37</v>
      </c>
      <c r="T46" s="5"/>
      <c r="U46" s="20" t="s">
        <v>94</v>
      </c>
      <c r="V46" s="21">
        <f>IF(SUMIFS(N2:N20000,S2:S20000,"Impulso ",R2:R20000,"Venta Pendiente")&lt;0,0,SUMIFS(N2:N20000,S2:S20000,"Impulso ",R2:R20000,"Venta Pendiente"))</f>
        <v>0</v>
      </c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3">
      <c r="A47" s="6" t="s">
        <v>19</v>
      </c>
      <c r="B47" s="5" t="s">
        <v>20</v>
      </c>
      <c r="C47" s="5" t="s">
        <v>21</v>
      </c>
      <c r="D47" s="5" t="s">
        <v>22</v>
      </c>
      <c r="E47" s="5">
        <v>41073</v>
      </c>
      <c r="F47" s="5" t="s">
        <v>48</v>
      </c>
      <c r="G47" s="5" t="s">
        <v>156</v>
      </c>
      <c r="H47" s="7">
        <v>44134</v>
      </c>
      <c r="I47" s="5">
        <v>13</v>
      </c>
      <c r="J47" s="5" t="s">
        <v>25</v>
      </c>
      <c r="K47" s="5" t="s">
        <v>157</v>
      </c>
      <c r="L47" s="5" t="s">
        <v>158</v>
      </c>
      <c r="M47" s="5">
        <v>1</v>
      </c>
      <c r="N47" s="8">
        <v>13437</v>
      </c>
      <c r="O47" s="5" t="s">
        <v>37</v>
      </c>
      <c r="P47" s="5" t="s">
        <v>29</v>
      </c>
      <c r="Q47" s="5" t="s">
        <v>30</v>
      </c>
      <c r="R47" s="5" t="s">
        <v>45</v>
      </c>
      <c r="S47" s="5" t="s">
        <v>37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3">
      <c r="A48" s="6" t="s">
        <v>19</v>
      </c>
      <c r="B48" s="5" t="s">
        <v>20</v>
      </c>
      <c r="C48" s="5" t="s">
        <v>21</v>
      </c>
      <c r="D48" s="5" t="s">
        <v>22</v>
      </c>
      <c r="E48" s="5">
        <v>27246</v>
      </c>
      <c r="F48" s="5" t="s">
        <v>159</v>
      </c>
      <c r="G48" s="5" t="s">
        <v>160</v>
      </c>
      <c r="H48" s="7">
        <v>44139</v>
      </c>
      <c r="I48" s="5">
        <v>13</v>
      </c>
      <c r="J48" s="5" t="s">
        <v>25</v>
      </c>
      <c r="K48" s="5" t="s">
        <v>161</v>
      </c>
      <c r="L48" s="5" t="s">
        <v>162</v>
      </c>
      <c r="M48" s="5">
        <v>-1</v>
      </c>
      <c r="N48" s="8">
        <v>-62353</v>
      </c>
      <c r="O48" s="5" t="s">
        <v>37</v>
      </c>
      <c r="P48" s="5" t="s">
        <v>29</v>
      </c>
      <c r="Q48" s="5" t="s">
        <v>163</v>
      </c>
      <c r="R48" s="5" t="s">
        <v>31</v>
      </c>
      <c r="S48" s="5" t="s">
        <v>37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3">
      <c r="A49" s="6" t="s">
        <v>19</v>
      </c>
      <c r="B49" s="5" t="s">
        <v>20</v>
      </c>
      <c r="C49" s="5" t="s">
        <v>21</v>
      </c>
      <c r="D49" s="5" t="s">
        <v>22</v>
      </c>
      <c r="E49" s="5">
        <v>81081</v>
      </c>
      <c r="F49" s="5" t="s">
        <v>164</v>
      </c>
      <c r="G49" s="5" t="s">
        <v>165</v>
      </c>
      <c r="H49" s="7">
        <v>44139</v>
      </c>
      <c r="I49" s="5">
        <v>13</v>
      </c>
      <c r="J49" s="5" t="s">
        <v>25</v>
      </c>
      <c r="K49" s="5" t="s">
        <v>118</v>
      </c>
      <c r="L49" s="5" t="s">
        <v>119</v>
      </c>
      <c r="M49" s="5">
        <v>-1</v>
      </c>
      <c r="N49" s="8">
        <v>-205864</v>
      </c>
      <c r="O49" s="5" t="s">
        <v>37</v>
      </c>
      <c r="P49" s="5" t="s">
        <v>29</v>
      </c>
      <c r="Q49" s="5" t="s">
        <v>163</v>
      </c>
      <c r="R49" s="5" t="s">
        <v>31</v>
      </c>
      <c r="S49" s="5" t="s">
        <v>37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3">
      <c r="A50" s="6" t="s">
        <v>19</v>
      </c>
      <c r="B50" s="5" t="s">
        <v>20</v>
      </c>
      <c r="C50" s="5" t="s">
        <v>21</v>
      </c>
      <c r="D50" s="5" t="s">
        <v>22</v>
      </c>
      <c r="E50" s="5">
        <v>35071</v>
      </c>
      <c r="F50" s="5" t="s">
        <v>166</v>
      </c>
      <c r="G50" s="5" t="s">
        <v>167</v>
      </c>
      <c r="H50" s="7">
        <v>44139</v>
      </c>
      <c r="I50" s="5">
        <v>13</v>
      </c>
      <c r="J50" s="5" t="s">
        <v>25</v>
      </c>
      <c r="K50" s="5" t="s">
        <v>118</v>
      </c>
      <c r="L50" s="5" t="s">
        <v>119</v>
      </c>
      <c r="M50" s="5">
        <v>-2</v>
      </c>
      <c r="N50" s="8">
        <v>-26420</v>
      </c>
      <c r="O50" s="5" t="s">
        <v>37</v>
      </c>
      <c r="P50" s="5" t="s">
        <v>29</v>
      </c>
      <c r="Q50" s="5" t="s">
        <v>163</v>
      </c>
      <c r="R50" s="5" t="s">
        <v>31</v>
      </c>
      <c r="S50" s="5" t="s">
        <v>37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3">
      <c r="A51" s="6" t="s">
        <v>19</v>
      </c>
      <c r="B51" s="5" t="s">
        <v>20</v>
      </c>
      <c r="C51" s="5" t="s">
        <v>21</v>
      </c>
      <c r="D51" s="5" t="s">
        <v>22</v>
      </c>
      <c r="E51" s="5">
        <v>85240</v>
      </c>
      <c r="F51" s="5" t="s">
        <v>168</v>
      </c>
      <c r="G51" s="5" t="s">
        <v>169</v>
      </c>
      <c r="H51" s="7">
        <v>44147</v>
      </c>
      <c r="I51" s="5">
        <v>13</v>
      </c>
      <c r="J51" s="5" t="s">
        <v>25</v>
      </c>
      <c r="K51" s="5" t="s">
        <v>170</v>
      </c>
      <c r="L51" s="5" t="s">
        <v>171</v>
      </c>
      <c r="M51" s="5">
        <v>-1</v>
      </c>
      <c r="N51" s="8">
        <v>-7059</v>
      </c>
      <c r="O51" s="5" t="s">
        <v>37</v>
      </c>
      <c r="P51" s="5" t="s">
        <v>29</v>
      </c>
      <c r="Q51" s="5" t="s">
        <v>163</v>
      </c>
      <c r="R51" s="5" t="s">
        <v>31</v>
      </c>
      <c r="S51" s="5" t="s">
        <v>37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3">
      <c r="A52" s="6" t="s">
        <v>19</v>
      </c>
      <c r="B52" s="5" t="s">
        <v>20</v>
      </c>
      <c r="C52" s="5" t="s">
        <v>21</v>
      </c>
      <c r="D52" s="5" t="s">
        <v>22</v>
      </c>
      <c r="E52" s="5">
        <v>10487</v>
      </c>
      <c r="F52" s="5" t="s">
        <v>172</v>
      </c>
      <c r="G52" s="5" t="s">
        <v>173</v>
      </c>
      <c r="H52" s="7">
        <v>44147</v>
      </c>
      <c r="I52" s="5">
        <v>13</v>
      </c>
      <c r="J52" s="5" t="s">
        <v>25</v>
      </c>
      <c r="K52" s="5" t="s">
        <v>174</v>
      </c>
      <c r="L52" s="5" t="s">
        <v>175</v>
      </c>
      <c r="M52" s="5">
        <v>-1</v>
      </c>
      <c r="N52" s="8">
        <v>-21782</v>
      </c>
      <c r="O52" s="5" t="s">
        <v>37</v>
      </c>
      <c r="P52" s="5" t="s">
        <v>29</v>
      </c>
      <c r="Q52" s="5" t="s">
        <v>163</v>
      </c>
      <c r="R52" s="5" t="s">
        <v>31</v>
      </c>
      <c r="S52" s="5" t="s">
        <v>37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3">
      <c r="A53" s="6" t="s">
        <v>19</v>
      </c>
      <c r="B53" s="5" t="s">
        <v>20</v>
      </c>
      <c r="C53" s="5" t="s">
        <v>21</v>
      </c>
      <c r="D53" s="5" t="s">
        <v>22</v>
      </c>
      <c r="E53" s="5">
        <v>80043</v>
      </c>
      <c r="F53" s="5" t="s">
        <v>176</v>
      </c>
      <c r="G53" s="5" t="s">
        <v>177</v>
      </c>
      <c r="H53" s="7">
        <v>44147</v>
      </c>
      <c r="I53" s="5">
        <v>13</v>
      </c>
      <c r="J53" s="5" t="s">
        <v>25</v>
      </c>
      <c r="K53" s="5" t="s">
        <v>178</v>
      </c>
      <c r="L53" s="5" t="s">
        <v>179</v>
      </c>
      <c r="M53" s="5">
        <v>-1</v>
      </c>
      <c r="N53" s="8">
        <v>-1059</v>
      </c>
      <c r="O53" s="5" t="s">
        <v>37</v>
      </c>
      <c r="P53" s="5" t="s">
        <v>29</v>
      </c>
      <c r="Q53" s="5" t="s">
        <v>163</v>
      </c>
      <c r="R53" s="5" t="s">
        <v>31</v>
      </c>
      <c r="S53" s="5" t="s">
        <v>37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3">
      <c r="A54" s="6" t="s">
        <v>19</v>
      </c>
      <c r="B54" s="5" t="s">
        <v>20</v>
      </c>
      <c r="C54" s="5" t="s">
        <v>21</v>
      </c>
      <c r="D54" s="5" t="s">
        <v>22</v>
      </c>
      <c r="E54" s="5">
        <v>25341</v>
      </c>
      <c r="F54" s="5" t="s">
        <v>180</v>
      </c>
      <c r="G54" s="5" t="s">
        <v>181</v>
      </c>
      <c r="H54" s="7">
        <v>44147</v>
      </c>
      <c r="I54" s="5">
        <v>13</v>
      </c>
      <c r="J54" s="5" t="s">
        <v>25</v>
      </c>
      <c r="K54" s="5" t="s">
        <v>182</v>
      </c>
      <c r="L54" s="5" t="s">
        <v>183</v>
      </c>
      <c r="M54" s="5">
        <v>-2</v>
      </c>
      <c r="N54" s="8">
        <v>-20958</v>
      </c>
      <c r="O54" s="5" t="s">
        <v>37</v>
      </c>
      <c r="P54" s="5" t="s">
        <v>29</v>
      </c>
      <c r="Q54" s="5" t="s">
        <v>163</v>
      </c>
      <c r="R54" s="5" t="s">
        <v>31</v>
      </c>
      <c r="S54" s="5" t="s">
        <v>37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3">
      <c r="A55" s="6" t="s">
        <v>19</v>
      </c>
      <c r="B55" s="5" t="s">
        <v>20</v>
      </c>
      <c r="C55" s="5" t="s">
        <v>21</v>
      </c>
      <c r="D55" s="5" t="s">
        <v>22</v>
      </c>
      <c r="E55" s="5">
        <v>25342</v>
      </c>
      <c r="F55" s="5" t="s">
        <v>184</v>
      </c>
      <c r="G55" s="5" t="s">
        <v>181</v>
      </c>
      <c r="H55" s="7">
        <v>44147</v>
      </c>
      <c r="I55" s="5">
        <v>13</v>
      </c>
      <c r="J55" s="5" t="s">
        <v>25</v>
      </c>
      <c r="K55" s="5" t="s">
        <v>182</v>
      </c>
      <c r="L55" s="5" t="s">
        <v>183</v>
      </c>
      <c r="M55" s="5">
        <v>-2</v>
      </c>
      <c r="N55" s="8">
        <v>-15462</v>
      </c>
      <c r="O55" s="5" t="s">
        <v>37</v>
      </c>
      <c r="P55" s="5" t="s">
        <v>29</v>
      </c>
      <c r="Q55" s="5" t="s">
        <v>163</v>
      </c>
      <c r="R55" s="5" t="s">
        <v>31</v>
      </c>
      <c r="S55" s="5" t="s">
        <v>37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3">
      <c r="A56" s="6" t="s">
        <v>19</v>
      </c>
      <c r="B56" s="5" t="s">
        <v>20</v>
      </c>
      <c r="C56" s="5" t="s">
        <v>21</v>
      </c>
      <c r="D56" s="5" t="s">
        <v>22</v>
      </c>
      <c r="E56" s="5">
        <v>51104</v>
      </c>
      <c r="F56" s="5" t="s">
        <v>185</v>
      </c>
      <c r="G56" s="5" t="s">
        <v>186</v>
      </c>
      <c r="H56" s="7">
        <v>44147</v>
      </c>
      <c r="I56" s="5">
        <v>13</v>
      </c>
      <c r="J56" s="5" t="s">
        <v>25</v>
      </c>
      <c r="K56" s="5" t="s">
        <v>187</v>
      </c>
      <c r="L56" s="5" t="s">
        <v>188</v>
      </c>
      <c r="M56" s="5">
        <v>-1</v>
      </c>
      <c r="N56" s="8">
        <v>-42933</v>
      </c>
      <c r="O56" s="5" t="s">
        <v>37</v>
      </c>
      <c r="P56" s="5" t="s">
        <v>29</v>
      </c>
      <c r="Q56" s="5" t="s">
        <v>163</v>
      </c>
      <c r="R56" s="5" t="s">
        <v>31</v>
      </c>
      <c r="S56" s="5" t="s">
        <v>37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3">
      <c r="A57" s="6" t="s">
        <v>19</v>
      </c>
      <c r="B57" s="5" t="s">
        <v>20</v>
      </c>
      <c r="C57" s="5" t="s">
        <v>21</v>
      </c>
      <c r="D57" s="5" t="s">
        <v>22</v>
      </c>
      <c r="E57" s="5" t="s">
        <v>189</v>
      </c>
      <c r="F57" s="5" t="s">
        <v>190</v>
      </c>
      <c r="G57" s="5" t="s">
        <v>191</v>
      </c>
      <c r="H57" s="7">
        <v>44149</v>
      </c>
      <c r="I57" s="5">
        <v>13</v>
      </c>
      <c r="J57" s="5" t="s">
        <v>25</v>
      </c>
      <c r="K57" s="5" t="s">
        <v>192</v>
      </c>
      <c r="L57" s="5" t="s">
        <v>193</v>
      </c>
      <c r="M57" s="5">
        <v>-1</v>
      </c>
      <c r="N57" s="8">
        <v>-84025</v>
      </c>
      <c r="O57" s="5" t="s">
        <v>37</v>
      </c>
      <c r="P57" s="5" t="s">
        <v>29</v>
      </c>
      <c r="Q57" s="5" t="s">
        <v>163</v>
      </c>
      <c r="R57" s="5" t="s">
        <v>31</v>
      </c>
      <c r="S57" s="5" t="s">
        <v>37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3">
      <c r="A58" s="6" t="s">
        <v>19</v>
      </c>
      <c r="B58" s="5" t="s">
        <v>20</v>
      </c>
      <c r="C58" s="5" t="s">
        <v>21</v>
      </c>
      <c r="D58" s="5" t="s">
        <v>22</v>
      </c>
      <c r="E58" s="5">
        <v>23002</v>
      </c>
      <c r="F58" s="5" t="s">
        <v>194</v>
      </c>
      <c r="G58" s="5" t="s">
        <v>195</v>
      </c>
      <c r="H58" s="7">
        <v>44151</v>
      </c>
      <c r="I58" s="5">
        <v>13</v>
      </c>
      <c r="J58" s="5" t="s">
        <v>25</v>
      </c>
      <c r="K58" s="5" t="s">
        <v>196</v>
      </c>
      <c r="L58" s="5" t="s">
        <v>197</v>
      </c>
      <c r="M58" s="5">
        <v>-1</v>
      </c>
      <c r="N58" s="8">
        <v>-4681</v>
      </c>
      <c r="O58" s="5" t="s">
        <v>37</v>
      </c>
      <c r="P58" s="5" t="s">
        <v>29</v>
      </c>
      <c r="Q58" s="5" t="s">
        <v>163</v>
      </c>
      <c r="R58" s="5" t="s">
        <v>31</v>
      </c>
      <c r="S58" s="5" t="s">
        <v>37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3">
      <c r="A59" s="6" t="s">
        <v>19</v>
      </c>
      <c r="B59" s="5" t="s">
        <v>20</v>
      </c>
      <c r="C59" s="5" t="s">
        <v>21</v>
      </c>
      <c r="D59" s="5" t="s">
        <v>22</v>
      </c>
      <c r="E59" s="5">
        <v>23008</v>
      </c>
      <c r="F59" s="5" t="s">
        <v>198</v>
      </c>
      <c r="G59" s="5" t="s">
        <v>195</v>
      </c>
      <c r="H59" s="7">
        <v>44151</v>
      </c>
      <c r="I59" s="5">
        <v>13</v>
      </c>
      <c r="J59" s="5" t="s">
        <v>25</v>
      </c>
      <c r="K59" s="5" t="s">
        <v>196</v>
      </c>
      <c r="L59" s="5" t="s">
        <v>197</v>
      </c>
      <c r="M59" s="5">
        <v>-2</v>
      </c>
      <c r="N59" s="8">
        <v>-2942</v>
      </c>
      <c r="O59" s="5" t="s">
        <v>37</v>
      </c>
      <c r="P59" s="5" t="s">
        <v>29</v>
      </c>
      <c r="Q59" s="5" t="s">
        <v>163</v>
      </c>
      <c r="R59" s="5" t="s">
        <v>31</v>
      </c>
      <c r="S59" s="5" t="s">
        <v>37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3">
      <c r="A60" s="6" t="s">
        <v>19</v>
      </c>
      <c r="B60" s="5" t="s">
        <v>20</v>
      </c>
      <c r="C60" s="5" t="s">
        <v>21</v>
      </c>
      <c r="D60" s="5" t="s">
        <v>22</v>
      </c>
      <c r="E60" s="5">
        <v>85</v>
      </c>
      <c r="F60" s="5" t="s">
        <v>199</v>
      </c>
      <c r="G60" s="5" t="s">
        <v>200</v>
      </c>
      <c r="H60" s="7">
        <v>44151</v>
      </c>
      <c r="I60" s="5">
        <v>13</v>
      </c>
      <c r="J60" s="5" t="s">
        <v>25</v>
      </c>
      <c r="K60" s="5" t="s">
        <v>201</v>
      </c>
      <c r="L60" s="5" t="s">
        <v>202</v>
      </c>
      <c r="M60" s="5">
        <v>-1</v>
      </c>
      <c r="N60" s="8">
        <v>-38647</v>
      </c>
      <c r="O60" s="5" t="s">
        <v>28</v>
      </c>
      <c r="P60" s="5" t="s">
        <v>29</v>
      </c>
      <c r="Q60" s="5" t="s">
        <v>163</v>
      </c>
      <c r="R60" s="5" t="s">
        <v>31</v>
      </c>
      <c r="S60" s="5" t="s">
        <v>32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3">
      <c r="A61" s="6" t="s">
        <v>19</v>
      </c>
      <c r="B61" s="5" t="s">
        <v>20</v>
      </c>
      <c r="C61" s="5" t="s">
        <v>21</v>
      </c>
      <c r="D61" s="5" t="s">
        <v>22</v>
      </c>
      <c r="E61" s="5">
        <v>4298</v>
      </c>
      <c r="F61" s="5" t="s">
        <v>203</v>
      </c>
      <c r="G61" s="5" t="s">
        <v>204</v>
      </c>
      <c r="H61" s="7">
        <v>44160</v>
      </c>
      <c r="I61" s="5">
        <v>13</v>
      </c>
      <c r="J61" s="5" t="s">
        <v>25</v>
      </c>
      <c r="K61" s="5" t="s">
        <v>205</v>
      </c>
      <c r="L61" s="5" t="s">
        <v>206</v>
      </c>
      <c r="M61" s="5">
        <v>-1</v>
      </c>
      <c r="N61" s="8">
        <v>-40328</v>
      </c>
      <c r="O61" s="5" t="s">
        <v>28</v>
      </c>
      <c r="P61" s="5" t="s">
        <v>29</v>
      </c>
      <c r="Q61" s="5" t="s">
        <v>163</v>
      </c>
      <c r="R61" s="5" t="s">
        <v>31</v>
      </c>
      <c r="S61" s="5" t="s">
        <v>32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3">
      <c r="A62" s="6" t="s">
        <v>19</v>
      </c>
      <c r="B62" s="5" t="s">
        <v>20</v>
      </c>
      <c r="C62" s="5" t="s">
        <v>21</v>
      </c>
      <c r="D62" s="5" t="s">
        <v>22</v>
      </c>
      <c r="E62" s="5" t="s">
        <v>103</v>
      </c>
      <c r="F62" s="5" t="s">
        <v>104</v>
      </c>
      <c r="G62" s="5" t="s">
        <v>207</v>
      </c>
      <c r="H62" s="7">
        <v>44161</v>
      </c>
      <c r="I62" s="5">
        <v>13</v>
      </c>
      <c r="J62" s="5" t="s">
        <v>25</v>
      </c>
      <c r="K62" s="5" t="s">
        <v>50</v>
      </c>
      <c r="L62" s="5" t="s">
        <v>51</v>
      </c>
      <c r="M62" s="5">
        <v>-1</v>
      </c>
      <c r="N62" s="8">
        <v>-45647</v>
      </c>
      <c r="O62" s="5" t="s">
        <v>37</v>
      </c>
      <c r="P62" s="5" t="s">
        <v>29</v>
      </c>
      <c r="Q62" s="5" t="s">
        <v>163</v>
      </c>
      <c r="R62" s="5" t="s">
        <v>45</v>
      </c>
      <c r="S62" s="5" t="s">
        <v>37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3">
      <c r="A63" s="6" t="s">
        <v>19</v>
      </c>
      <c r="B63" s="5" t="s">
        <v>20</v>
      </c>
      <c r="C63" s="5" t="s">
        <v>21</v>
      </c>
      <c r="D63" s="5" t="s">
        <v>22</v>
      </c>
      <c r="E63" s="5" t="s">
        <v>208</v>
      </c>
      <c r="F63" s="5" t="s">
        <v>209</v>
      </c>
      <c r="G63" s="5" t="s">
        <v>210</v>
      </c>
      <c r="H63" s="7">
        <v>44137</v>
      </c>
      <c r="I63" s="5">
        <v>13</v>
      </c>
      <c r="J63" s="5" t="s">
        <v>25</v>
      </c>
      <c r="K63" s="5" t="s">
        <v>118</v>
      </c>
      <c r="L63" s="5" t="s">
        <v>119</v>
      </c>
      <c r="M63" s="5">
        <v>2</v>
      </c>
      <c r="N63" s="8">
        <v>92028</v>
      </c>
      <c r="O63" s="5" t="s">
        <v>37</v>
      </c>
      <c r="P63" s="5" t="s">
        <v>29</v>
      </c>
      <c r="Q63" s="5" t="s">
        <v>30</v>
      </c>
      <c r="R63" s="5" t="s">
        <v>31</v>
      </c>
      <c r="S63" s="5" t="s">
        <v>37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3">
      <c r="A64" s="6" t="s">
        <v>19</v>
      </c>
      <c r="B64" s="5" t="s">
        <v>20</v>
      </c>
      <c r="C64" s="5" t="s">
        <v>21</v>
      </c>
      <c r="D64" s="5" t="s">
        <v>22</v>
      </c>
      <c r="E64" s="5" t="s">
        <v>211</v>
      </c>
      <c r="F64" s="5" t="s">
        <v>212</v>
      </c>
      <c r="G64" s="5" t="s">
        <v>213</v>
      </c>
      <c r="H64" s="7">
        <v>44139</v>
      </c>
      <c r="I64" s="5">
        <v>13</v>
      </c>
      <c r="J64" s="5" t="s">
        <v>25</v>
      </c>
      <c r="K64" s="5" t="s">
        <v>214</v>
      </c>
      <c r="L64" s="5" t="s">
        <v>215</v>
      </c>
      <c r="M64" s="5">
        <v>2</v>
      </c>
      <c r="N64" s="8">
        <v>5026</v>
      </c>
      <c r="O64" s="5" t="s">
        <v>37</v>
      </c>
      <c r="P64" s="5" t="s">
        <v>29</v>
      </c>
      <c r="Q64" s="5" t="s">
        <v>30</v>
      </c>
      <c r="R64" s="5" t="s">
        <v>45</v>
      </c>
      <c r="S64" s="5" t="s">
        <v>32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3">
      <c r="A65" s="6" t="s">
        <v>19</v>
      </c>
      <c r="B65" s="5" t="s">
        <v>20</v>
      </c>
      <c r="C65" s="5" t="s">
        <v>21</v>
      </c>
      <c r="D65" s="5" t="s">
        <v>22</v>
      </c>
      <c r="E65" s="5" t="s">
        <v>216</v>
      </c>
      <c r="F65" s="5" t="s">
        <v>217</v>
      </c>
      <c r="G65" s="5" t="s">
        <v>218</v>
      </c>
      <c r="H65" s="7">
        <v>44141</v>
      </c>
      <c r="I65" s="5">
        <v>13</v>
      </c>
      <c r="J65" s="5" t="s">
        <v>25</v>
      </c>
      <c r="K65" s="5" t="s">
        <v>50</v>
      </c>
      <c r="L65" s="5" t="s">
        <v>51</v>
      </c>
      <c r="M65" s="5">
        <v>1</v>
      </c>
      <c r="N65" s="8">
        <v>77790</v>
      </c>
      <c r="O65" s="5" t="s">
        <v>37</v>
      </c>
      <c r="P65" s="5" t="s">
        <v>29</v>
      </c>
      <c r="Q65" s="5" t="s">
        <v>30</v>
      </c>
      <c r="R65" s="5" t="s">
        <v>31</v>
      </c>
      <c r="S65" s="5" t="s">
        <v>37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3">
      <c r="A66" s="6" t="s">
        <v>19</v>
      </c>
      <c r="B66" s="5" t="s">
        <v>20</v>
      </c>
      <c r="C66" s="5" t="s">
        <v>21</v>
      </c>
      <c r="D66" s="5" t="s">
        <v>22</v>
      </c>
      <c r="E66" s="5" t="s">
        <v>219</v>
      </c>
      <c r="F66" s="5" t="s">
        <v>220</v>
      </c>
      <c r="G66" s="5" t="s">
        <v>221</v>
      </c>
      <c r="H66" s="7">
        <v>44142</v>
      </c>
      <c r="I66" s="5">
        <v>13</v>
      </c>
      <c r="J66" s="5" t="s">
        <v>25</v>
      </c>
      <c r="K66" s="5" t="s">
        <v>50</v>
      </c>
      <c r="L66" s="5" t="s">
        <v>51</v>
      </c>
      <c r="M66" s="5">
        <v>8</v>
      </c>
      <c r="N66" s="8">
        <v>42216</v>
      </c>
      <c r="O66" s="5" t="s">
        <v>37</v>
      </c>
      <c r="P66" s="5" t="s">
        <v>29</v>
      </c>
      <c r="Q66" s="5" t="s">
        <v>30</v>
      </c>
      <c r="R66" s="5" t="s">
        <v>31</v>
      </c>
      <c r="S66" s="5" t="s">
        <v>37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3">
      <c r="A67" s="6" t="s">
        <v>19</v>
      </c>
      <c r="B67" s="5" t="s">
        <v>20</v>
      </c>
      <c r="C67" s="5" t="s">
        <v>21</v>
      </c>
      <c r="D67" s="5" t="s">
        <v>22</v>
      </c>
      <c r="E67" s="5" t="s">
        <v>47</v>
      </c>
      <c r="F67" s="5" t="s">
        <v>48</v>
      </c>
      <c r="G67" s="5" t="s">
        <v>222</v>
      </c>
      <c r="H67" s="7">
        <v>44145</v>
      </c>
      <c r="I67" s="5">
        <v>13</v>
      </c>
      <c r="J67" s="5" t="s">
        <v>25</v>
      </c>
      <c r="K67" s="5" t="s">
        <v>50</v>
      </c>
      <c r="L67" s="5" t="s">
        <v>51</v>
      </c>
      <c r="M67" s="5">
        <v>1</v>
      </c>
      <c r="N67" s="8">
        <v>36966</v>
      </c>
      <c r="O67" s="5" t="s">
        <v>37</v>
      </c>
      <c r="P67" s="5" t="s">
        <v>29</v>
      </c>
      <c r="Q67" s="5" t="s">
        <v>30</v>
      </c>
      <c r="R67" s="5" t="s">
        <v>31</v>
      </c>
      <c r="S67" s="5" t="s">
        <v>37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3">
      <c r="A68" s="6" t="s">
        <v>19</v>
      </c>
      <c r="B68" s="5" t="s">
        <v>20</v>
      </c>
      <c r="C68" s="5" t="s">
        <v>21</v>
      </c>
      <c r="D68" s="5" t="s">
        <v>22</v>
      </c>
      <c r="E68" s="5" t="s">
        <v>223</v>
      </c>
      <c r="F68" s="5" t="s">
        <v>224</v>
      </c>
      <c r="G68" s="5" t="s">
        <v>222</v>
      </c>
      <c r="H68" s="7">
        <v>44145</v>
      </c>
      <c r="I68" s="5">
        <v>13</v>
      </c>
      <c r="J68" s="5" t="s">
        <v>25</v>
      </c>
      <c r="K68" s="5" t="s">
        <v>50</v>
      </c>
      <c r="L68" s="5" t="s">
        <v>51</v>
      </c>
      <c r="M68" s="5">
        <v>1</v>
      </c>
      <c r="N68" s="8">
        <v>14613</v>
      </c>
      <c r="O68" s="5" t="s">
        <v>37</v>
      </c>
      <c r="P68" s="5" t="s">
        <v>29</v>
      </c>
      <c r="Q68" s="5" t="s">
        <v>30</v>
      </c>
      <c r="R68" s="5" t="s">
        <v>31</v>
      </c>
      <c r="S68" s="5" t="s">
        <v>37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3">
      <c r="A69" s="6" t="s">
        <v>19</v>
      </c>
      <c r="B69" s="5" t="s">
        <v>20</v>
      </c>
      <c r="C69" s="5" t="s">
        <v>21</v>
      </c>
      <c r="D69" s="5" t="s">
        <v>22</v>
      </c>
      <c r="E69" s="5" t="s">
        <v>225</v>
      </c>
      <c r="F69" s="5" t="s">
        <v>153</v>
      </c>
      <c r="G69" s="5" t="s">
        <v>222</v>
      </c>
      <c r="H69" s="7">
        <v>44145</v>
      </c>
      <c r="I69" s="5">
        <v>13</v>
      </c>
      <c r="J69" s="5" t="s">
        <v>25</v>
      </c>
      <c r="K69" s="5" t="s">
        <v>50</v>
      </c>
      <c r="L69" s="5" t="s">
        <v>51</v>
      </c>
      <c r="M69" s="5">
        <v>1</v>
      </c>
      <c r="N69" s="8">
        <v>11798</v>
      </c>
      <c r="O69" s="5" t="s">
        <v>37</v>
      </c>
      <c r="P69" s="5" t="s">
        <v>29</v>
      </c>
      <c r="Q69" s="5" t="s">
        <v>30</v>
      </c>
      <c r="R69" s="5" t="s">
        <v>31</v>
      </c>
      <c r="S69" s="5" t="s">
        <v>37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3">
      <c r="A70" s="6" t="s">
        <v>19</v>
      </c>
      <c r="B70" s="5" t="s">
        <v>20</v>
      </c>
      <c r="C70" s="5" t="s">
        <v>21</v>
      </c>
      <c r="D70" s="5" t="s">
        <v>22</v>
      </c>
      <c r="E70" s="5" t="s">
        <v>56</v>
      </c>
      <c r="F70" s="5" t="s">
        <v>57</v>
      </c>
      <c r="G70" s="5" t="s">
        <v>226</v>
      </c>
      <c r="H70" s="7">
        <v>44147</v>
      </c>
      <c r="I70" s="5">
        <v>13</v>
      </c>
      <c r="J70" s="5" t="s">
        <v>25</v>
      </c>
      <c r="K70" s="5" t="s">
        <v>227</v>
      </c>
      <c r="L70" s="5" t="s">
        <v>228</v>
      </c>
      <c r="M70" s="5">
        <v>6</v>
      </c>
      <c r="N70" s="8">
        <v>126000</v>
      </c>
      <c r="O70" s="5" t="s">
        <v>37</v>
      </c>
      <c r="P70" s="5" t="s">
        <v>29</v>
      </c>
      <c r="Q70" s="5" t="s">
        <v>30</v>
      </c>
      <c r="R70" s="5" t="s">
        <v>31</v>
      </c>
      <c r="S70" s="5" t="s">
        <v>37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3">
      <c r="A71" s="6" t="s">
        <v>19</v>
      </c>
      <c r="B71" s="5" t="s">
        <v>20</v>
      </c>
      <c r="C71" s="5" t="s">
        <v>21</v>
      </c>
      <c r="D71" s="5" t="s">
        <v>22</v>
      </c>
      <c r="E71" s="5">
        <v>10617</v>
      </c>
      <c r="F71" s="5" t="s">
        <v>137</v>
      </c>
      <c r="G71" s="5" t="s">
        <v>229</v>
      </c>
      <c r="H71" s="7">
        <v>44147</v>
      </c>
      <c r="I71" s="5">
        <v>13</v>
      </c>
      <c r="J71" s="5" t="s">
        <v>25</v>
      </c>
      <c r="K71" s="5" t="s">
        <v>50</v>
      </c>
      <c r="L71" s="5" t="s">
        <v>51</v>
      </c>
      <c r="M71" s="5">
        <v>1</v>
      </c>
      <c r="N71" s="8">
        <v>15345</v>
      </c>
      <c r="O71" s="5" t="s">
        <v>37</v>
      </c>
      <c r="P71" s="5" t="s">
        <v>29</v>
      </c>
      <c r="Q71" s="5" t="s">
        <v>30</v>
      </c>
      <c r="R71" s="5" t="s">
        <v>31</v>
      </c>
      <c r="S71" s="5" t="s">
        <v>37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3">
      <c r="A72" s="6" t="s">
        <v>19</v>
      </c>
      <c r="B72" s="5" t="s">
        <v>20</v>
      </c>
      <c r="C72" s="5" t="s">
        <v>21</v>
      </c>
      <c r="D72" s="5" t="s">
        <v>22</v>
      </c>
      <c r="E72" s="5">
        <v>10443</v>
      </c>
      <c r="F72" s="5" t="s">
        <v>116</v>
      </c>
      <c r="G72" s="5" t="s">
        <v>229</v>
      </c>
      <c r="H72" s="7">
        <v>44147</v>
      </c>
      <c r="I72" s="5">
        <v>13</v>
      </c>
      <c r="J72" s="5" t="s">
        <v>25</v>
      </c>
      <c r="K72" s="5" t="s">
        <v>50</v>
      </c>
      <c r="L72" s="5" t="s">
        <v>51</v>
      </c>
      <c r="M72" s="5">
        <v>1</v>
      </c>
      <c r="N72" s="8">
        <v>50706</v>
      </c>
      <c r="O72" s="5" t="s">
        <v>37</v>
      </c>
      <c r="P72" s="5" t="s">
        <v>29</v>
      </c>
      <c r="Q72" s="5" t="s">
        <v>30</v>
      </c>
      <c r="R72" s="5" t="s">
        <v>31</v>
      </c>
      <c r="S72" s="5" t="s">
        <v>37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3">
      <c r="A73" s="6" t="s">
        <v>19</v>
      </c>
      <c r="B73" s="5" t="s">
        <v>20</v>
      </c>
      <c r="C73" s="5" t="s">
        <v>21</v>
      </c>
      <c r="D73" s="5" t="s">
        <v>22</v>
      </c>
      <c r="E73" s="5">
        <v>10748</v>
      </c>
      <c r="F73" s="5" t="s">
        <v>230</v>
      </c>
      <c r="G73" s="5" t="s">
        <v>229</v>
      </c>
      <c r="H73" s="7">
        <v>44147</v>
      </c>
      <c r="I73" s="5">
        <v>13</v>
      </c>
      <c r="J73" s="5" t="s">
        <v>25</v>
      </c>
      <c r="K73" s="5" t="s">
        <v>50</v>
      </c>
      <c r="L73" s="5" t="s">
        <v>51</v>
      </c>
      <c r="M73" s="5">
        <v>1</v>
      </c>
      <c r="N73" s="8">
        <v>13437</v>
      </c>
      <c r="O73" s="5" t="s">
        <v>37</v>
      </c>
      <c r="P73" s="5" t="s">
        <v>29</v>
      </c>
      <c r="Q73" s="5" t="s">
        <v>30</v>
      </c>
      <c r="R73" s="5" t="s">
        <v>31</v>
      </c>
      <c r="S73" s="5" t="s">
        <v>37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3">
      <c r="A74" s="6" t="s">
        <v>19</v>
      </c>
      <c r="B74" s="5" t="s">
        <v>20</v>
      </c>
      <c r="C74" s="5" t="s">
        <v>21</v>
      </c>
      <c r="D74" s="5" t="s">
        <v>22</v>
      </c>
      <c r="E74" s="5">
        <v>10548</v>
      </c>
      <c r="F74" s="5" t="s">
        <v>136</v>
      </c>
      <c r="G74" s="5" t="s">
        <v>229</v>
      </c>
      <c r="H74" s="7">
        <v>44147</v>
      </c>
      <c r="I74" s="5">
        <v>13</v>
      </c>
      <c r="J74" s="5" t="s">
        <v>25</v>
      </c>
      <c r="K74" s="5" t="s">
        <v>50</v>
      </c>
      <c r="L74" s="5" t="s">
        <v>51</v>
      </c>
      <c r="M74" s="5">
        <v>1</v>
      </c>
      <c r="N74" s="8">
        <v>12143</v>
      </c>
      <c r="O74" s="5" t="s">
        <v>37</v>
      </c>
      <c r="P74" s="5" t="s">
        <v>29</v>
      </c>
      <c r="Q74" s="5" t="s">
        <v>30</v>
      </c>
      <c r="R74" s="5" t="s">
        <v>31</v>
      </c>
      <c r="S74" s="5" t="s">
        <v>37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3">
      <c r="A75" s="6" t="s">
        <v>19</v>
      </c>
      <c r="B75" s="5" t="s">
        <v>20</v>
      </c>
      <c r="C75" s="5" t="s">
        <v>21</v>
      </c>
      <c r="D75" s="5" t="s">
        <v>22</v>
      </c>
      <c r="E75" s="5">
        <v>84211</v>
      </c>
      <c r="F75" s="5" t="s">
        <v>92</v>
      </c>
      <c r="G75" s="5" t="s">
        <v>231</v>
      </c>
      <c r="H75" s="7">
        <v>44154</v>
      </c>
      <c r="I75" s="5">
        <v>13</v>
      </c>
      <c r="J75" s="5" t="s">
        <v>25</v>
      </c>
      <c r="K75" s="5" t="s">
        <v>232</v>
      </c>
      <c r="L75" s="5" t="s">
        <v>233</v>
      </c>
      <c r="M75" s="5">
        <v>4</v>
      </c>
      <c r="N75" s="8">
        <v>225176</v>
      </c>
      <c r="O75" s="5" t="s">
        <v>37</v>
      </c>
      <c r="P75" s="5" t="s">
        <v>29</v>
      </c>
      <c r="Q75" s="5" t="s">
        <v>30</v>
      </c>
      <c r="R75" s="5" t="s">
        <v>31</v>
      </c>
      <c r="S75" s="5" t="s">
        <v>37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3">
      <c r="A76" s="6" t="s">
        <v>19</v>
      </c>
      <c r="B76" s="5" t="s">
        <v>20</v>
      </c>
      <c r="C76" s="5" t="s">
        <v>21</v>
      </c>
      <c r="D76" s="5" t="s">
        <v>22</v>
      </c>
      <c r="E76" s="5">
        <v>90206</v>
      </c>
      <c r="F76" s="5" t="s">
        <v>113</v>
      </c>
      <c r="G76" s="5" t="s">
        <v>231</v>
      </c>
      <c r="H76" s="7">
        <v>44154</v>
      </c>
      <c r="I76" s="5">
        <v>13</v>
      </c>
      <c r="J76" s="5" t="s">
        <v>25</v>
      </c>
      <c r="K76" s="5" t="s">
        <v>232</v>
      </c>
      <c r="L76" s="5" t="s">
        <v>233</v>
      </c>
      <c r="M76" s="5">
        <v>2</v>
      </c>
      <c r="N76" s="8">
        <v>60488</v>
      </c>
      <c r="O76" s="5" t="s">
        <v>37</v>
      </c>
      <c r="P76" s="5" t="s">
        <v>29</v>
      </c>
      <c r="Q76" s="5" t="s">
        <v>30</v>
      </c>
      <c r="R76" s="5" t="s">
        <v>31</v>
      </c>
      <c r="S76" s="5" t="s">
        <v>37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3">
      <c r="A77" s="6" t="s">
        <v>19</v>
      </c>
      <c r="B77" s="5" t="s">
        <v>20</v>
      </c>
      <c r="C77" s="5" t="s">
        <v>21</v>
      </c>
      <c r="D77" s="5" t="s">
        <v>22</v>
      </c>
      <c r="E77" s="5">
        <v>3200</v>
      </c>
      <c r="F77" s="5" t="s">
        <v>234</v>
      </c>
      <c r="G77" s="5" t="s">
        <v>235</v>
      </c>
      <c r="H77" s="7">
        <v>44154</v>
      </c>
      <c r="I77" s="5">
        <v>13</v>
      </c>
      <c r="J77" s="5" t="s">
        <v>25</v>
      </c>
      <c r="K77" s="5" t="s">
        <v>214</v>
      </c>
      <c r="L77" s="5" t="s">
        <v>215</v>
      </c>
      <c r="M77" s="5">
        <v>4</v>
      </c>
      <c r="N77" s="8">
        <v>137780</v>
      </c>
      <c r="O77" s="5" t="s">
        <v>28</v>
      </c>
      <c r="P77" s="5" t="s">
        <v>29</v>
      </c>
      <c r="Q77" s="5" t="s">
        <v>30</v>
      </c>
      <c r="R77" s="5" t="s">
        <v>45</v>
      </c>
      <c r="S77" s="5" t="s">
        <v>32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3">
      <c r="A78" s="6" t="s">
        <v>19</v>
      </c>
      <c r="B78" s="5" t="s">
        <v>20</v>
      </c>
      <c r="C78" s="5" t="s">
        <v>21</v>
      </c>
      <c r="D78" s="5" t="s">
        <v>22</v>
      </c>
      <c r="E78" s="5">
        <v>27134</v>
      </c>
      <c r="F78" s="5" t="s">
        <v>236</v>
      </c>
      <c r="G78" s="5" t="s">
        <v>235</v>
      </c>
      <c r="H78" s="7">
        <v>44154</v>
      </c>
      <c r="I78" s="5">
        <v>13</v>
      </c>
      <c r="J78" s="5" t="s">
        <v>25</v>
      </c>
      <c r="K78" s="5" t="s">
        <v>214</v>
      </c>
      <c r="L78" s="5" t="s">
        <v>215</v>
      </c>
      <c r="M78" s="5">
        <v>2</v>
      </c>
      <c r="N78" s="8">
        <v>22858</v>
      </c>
      <c r="O78" s="5" t="s">
        <v>37</v>
      </c>
      <c r="P78" s="5" t="s">
        <v>29</v>
      </c>
      <c r="Q78" s="5" t="s">
        <v>30</v>
      </c>
      <c r="R78" s="5" t="s">
        <v>45</v>
      </c>
      <c r="S78" s="5" t="s">
        <v>37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3">
      <c r="A79" s="6" t="s">
        <v>19</v>
      </c>
      <c r="B79" s="5" t="s">
        <v>20</v>
      </c>
      <c r="C79" s="5" t="s">
        <v>21</v>
      </c>
      <c r="D79" s="5" t="s">
        <v>22</v>
      </c>
      <c r="E79" s="5" t="s">
        <v>237</v>
      </c>
      <c r="F79" s="5" t="s">
        <v>238</v>
      </c>
      <c r="G79" s="5" t="s">
        <v>235</v>
      </c>
      <c r="H79" s="7">
        <v>44154</v>
      </c>
      <c r="I79" s="5">
        <v>13</v>
      </c>
      <c r="J79" s="5" t="s">
        <v>25</v>
      </c>
      <c r="K79" s="5" t="s">
        <v>214</v>
      </c>
      <c r="L79" s="5" t="s">
        <v>215</v>
      </c>
      <c r="M79" s="5">
        <v>2</v>
      </c>
      <c r="N79" s="8">
        <v>20152</v>
      </c>
      <c r="O79" s="5" t="s">
        <v>37</v>
      </c>
      <c r="P79" s="5" t="s">
        <v>29</v>
      </c>
      <c r="Q79" s="5" t="s">
        <v>30</v>
      </c>
      <c r="R79" s="5" t="s">
        <v>45</v>
      </c>
      <c r="S79" s="5" t="s">
        <v>37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3">
      <c r="A80" s="6" t="s">
        <v>19</v>
      </c>
      <c r="B80" s="5" t="s">
        <v>20</v>
      </c>
      <c r="C80" s="5" t="s">
        <v>21</v>
      </c>
      <c r="D80" s="5" t="s">
        <v>22</v>
      </c>
      <c r="E80" s="5" t="s">
        <v>239</v>
      </c>
      <c r="F80" s="5" t="s">
        <v>224</v>
      </c>
      <c r="G80" s="5" t="s">
        <v>235</v>
      </c>
      <c r="H80" s="7">
        <v>44154</v>
      </c>
      <c r="I80" s="5">
        <v>13</v>
      </c>
      <c r="J80" s="5" t="s">
        <v>25</v>
      </c>
      <c r="K80" s="5" t="s">
        <v>214</v>
      </c>
      <c r="L80" s="5" t="s">
        <v>215</v>
      </c>
      <c r="M80" s="5">
        <v>4</v>
      </c>
      <c r="N80" s="8">
        <v>32168</v>
      </c>
      <c r="O80" s="5" t="s">
        <v>37</v>
      </c>
      <c r="P80" s="5" t="s">
        <v>29</v>
      </c>
      <c r="Q80" s="5" t="s">
        <v>30</v>
      </c>
      <c r="R80" s="5" t="s">
        <v>45</v>
      </c>
      <c r="S80" s="5" t="s">
        <v>37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3">
      <c r="A81" s="6" t="s">
        <v>19</v>
      </c>
      <c r="B81" s="5" t="s">
        <v>20</v>
      </c>
      <c r="C81" s="5" t="s">
        <v>21</v>
      </c>
      <c r="D81" s="5" t="s">
        <v>22</v>
      </c>
      <c r="E81" s="5" t="s">
        <v>240</v>
      </c>
      <c r="F81" s="5" t="s">
        <v>241</v>
      </c>
      <c r="G81" s="5" t="s">
        <v>235</v>
      </c>
      <c r="H81" s="7">
        <v>44154</v>
      </c>
      <c r="I81" s="5">
        <v>13</v>
      </c>
      <c r="J81" s="5" t="s">
        <v>25</v>
      </c>
      <c r="K81" s="5" t="s">
        <v>214</v>
      </c>
      <c r="L81" s="5" t="s">
        <v>215</v>
      </c>
      <c r="M81" s="5">
        <v>1</v>
      </c>
      <c r="N81" s="8">
        <v>12193</v>
      </c>
      <c r="O81" s="5" t="s">
        <v>37</v>
      </c>
      <c r="P81" s="5" t="s">
        <v>29</v>
      </c>
      <c r="Q81" s="5" t="s">
        <v>30</v>
      </c>
      <c r="R81" s="5" t="s">
        <v>45</v>
      </c>
      <c r="S81" s="5" t="s">
        <v>37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3">
      <c r="A82" s="6" t="s">
        <v>19</v>
      </c>
      <c r="B82" s="5" t="s">
        <v>20</v>
      </c>
      <c r="C82" s="5" t="s">
        <v>21</v>
      </c>
      <c r="D82" s="5" t="s">
        <v>22</v>
      </c>
      <c r="E82" s="5">
        <v>49404</v>
      </c>
      <c r="F82" s="5" t="s">
        <v>242</v>
      </c>
      <c r="G82" s="5" t="s">
        <v>243</v>
      </c>
      <c r="H82" s="7">
        <v>44159</v>
      </c>
      <c r="I82" s="5">
        <v>13</v>
      </c>
      <c r="J82" s="5" t="s">
        <v>25</v>
      </c>
      <c r="K82" s="5" t="s">
        <v>244</v>
      </c>
      <c r="L82" s="5" t="s">
        <v>245</v>
      </c>
      <c r="M82" s="5">
        <v>1</v>
      </c>
      <c r="N82" s="8">
        <v>47388</v>
      </c>
      <c r="O82" s="5" t="s">
        <v>37</v>
      </c>
      <c r="P82" s="5" t="s">
        <v>29</v>
      </c>
      <c r="Q82" s="5" t="s">
        <v>30</v>
      </c>
      <c r="R82" s="5" t="s">
        <v>45</v>
      </c>
      <c r="S82" s="5" t="s">
        <v>37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3">
      <c r="A83" s="6" t="s">
        <v>19</v>
      </c>
      <c r="B83" s="5" t="s">
        <v>20</v>
      </c>
      <c r="C83" s="5" t="s">
        <v>21</v>
      </c>
      <c r="D83" s="5" t="s">
        <v>22</v>
      </c>
      <c r="E83" s="5">
        <v>49405</v>
      </c>
      <c r="F83" s="5" t="s">
        <v>246</v>
      </c>
      <c r="G83" s="5" t="s">
        <v>243</v>
      </c>
      <c r="H83" s="7">
        <v>44159</v>
      </c>
      <c r="I83" s="5">
        <v>13</v>
      </c>
      <c r="J83" s="5" t="s">
        <v>25</v>
      </c>
      <c r="K83" s="5" t="s">
        <v>244</v>
      </c>
      <c r="L83" s="5" t="s">
        <v>245</v>
      </c>
      <c r="M83" s="5">
        <v>2</v>
      </c>
      <c r="N83" s="8">
        <v>88028</v>
      </c>
      <c r="O83" s="5" t="s">
        <v>37</v>
      </c>
      <c r="P83" s="5" t="s">
        <v>29</v>
      </c>
      <c r="Q83" s="5" t="s">
        <v>30</v>
      </c>
      <c r="R83" s="5" t="s">
        <v>45</v>
      </c>
      <c r="S83" s="5" t="s">
        <v>37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3">
      <c r="A84" s="6" t="s">
        <v>19</v>
      </c>
      <c r="B84" s="5" t="s">
        <v>20</v>
      </c>
      <c r="C84" s="5" t="s">
        <v>21</v>
      </c>
      <c r="D84" s="5" t="s">
        <v>22</v>
      </c>
      <c r="E84" s="5">
        <v>49452</v>
      </c>
      <c r="F84" s="5" t="s">
        <v>247</v>
      </c>
      <c r="G84" s="5" t="s">
        <v>243</v>
      </c>
      <c r="H84" s="7">
        <v>44159</v>
      </c>
      <c r="I84" s="5">
        <v>13</v>
      </c>
      <c r="J84" s="5" t="s">
        <v>25</v>
      </c>
      <c r="K84" s="5" t="s">
        <v>244</v>
      </c>
      <c r="L84" s="5" t="s">
        <v>245</v>
      </c>
      <c r="M84" s="5">
        <v>1</v>
      </c>
      <c r="N84" s="8">
        <v>33042</v>
      </c>
      <c r="O84" s="5" t="s">
        <v>37</v>
      </c>
      <c r="P84" s="5" t="s">
        <v>29</v>
      </c>
      <c r="Q84" s="5" t="s">
        <v>30</v>
      </c>
      <c r="R84" s="5" t="s">
        <v>45</v>
      </c>
      <c r="S84" s="5" t="s">
        <v>37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3">
      <c r="A85" s="6" t="s">
        <v>19</v>
      </c>
      <c r="B85" s="5" t="s">
        <v>20</v>
      </c>
      <c r="C85" s="5" t="s">
        <v>21</v>
      </c>
      <c r="D85" s="5" t="s">
        <v>22</v>
      </c>
      <c r="E85" s="5">
        <v>49453</v>
      </c>
      <c r="F85" s="5" t="s">
        <v>248</v>
      </c>
      <c r="G85" s="5" t="s">
        <v>243</v>
      </c>
      <c r="H85" s="7">
        <v>44159</v>
      </c>
      <c r="I85" s="5">
        <v>13</v>
      </c>
      <c r="J85" s="5" t="s">
        <v>25</v>
      </c>
      <c r="K85" s="5" t="s">
        <v>244</v>
      </c>
      <c r="L85" s="5" t="s">
        <v>245</v>
      </c>
      <c r="M85" s="5">
        <v>1</v>
      </c>
      <c r="N85" s="8">
        <v>26447</v>
      </c>
      <c r="O85" s="5" t="s">
        <v>37</v>
      </c>
      <c r="P85" s="5" t="s">
        <v>29</v>
      </c>
      <c r="Q85" s="5" t="s">
        <v>30</v>
      </c>
      <c r="R85" s="5" t="s">
        <v>45</v>
      </c>
      <c r="S85" s="5" t="s">
        <v>37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3">
      <c r="A86" s="6" t="s">
        <v>19</v>
      </c>
      <c r="B86" s="5" t="s">
        <v>20</v>
      </c>
      <c r="C86" s="5" t="s">
        <v>21</v>
      </c>
      <c r="D86" s="5" t="s">
        <v>22</v>
      </c>
      <c r="E86" s="5" t="s">
        <v>249</v>
      </c>
      <c r="F86" s="5" t="s">
        <v>250</v>
      </c>
      <c r="G86" s="5" t="s">
        <v>251</v>
      </c>
      <c r="H86" s="7">
        <v>44160</v>
      </c>
      <c r="I86" s="5">
        <v>13</v>
      </c>
      <c r="J86" s="5" t="s">
        <v>25</v>
      </c>
      <c r="K86" s="5" t="s">
        <v>252</v>
      </c>
      <c r="L86" s="5" t="s">
        <v>253</v>
      </c>
      <c r="M86" s="5">
        <v>1</v>
      </c>
      <c r="N86" s="8">
        <v>12126</v>
      </c>
      <c r="O86" s="5" t="s">
        <v>37</v>
      </c>
      <c r="P86" s="5" t="s">
        <v>29</v>
      </c>
      <c r="Q86" s="5" t="s">
        <v>30</v>
      </c>
      <c r="R86" s="5" t="s">
        <v>45</v>
      </c>
      <c r="S86" s="5" t="s">
        <v>37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3">
      <c r="A87" s="6" t="s">
        <v>19</v>
      </c>
      <c r="B87" s="5" t="s">
        <v>20</v>
      </c>
      <c r="C87" s="5" t="s">
        <v>21</v>
      </c>
      <c r="D87" s="5" t="s">
        <v>22</v>
      </c>
      <c r="E87" s="5" t="s">
        <v>254</v>
      </c>
      <c r="F87" s="5" t="s">
        <v>255</v>
      </c>
      <c r="G87" s="5" t="s">
        <v>256</v>
      </c>
      <c r="H87" s="7">
        <v>44162</v>
      </c>
      <c r="I87" s="5">
        <v>13</v>
      </c>
      <c r="J87" s="5" t="s">
        <v>25</v>
      </c>
      <c r="K87" s="5" t="s">
        <v>50</v>
      </c>
      <c r="L87" s="5" t="s">
        <v>51</v>
      </c>
      <c r="M87" s="5">
        <v>1</v>
      </c>
      <c r="N87" s="8">
        <v>121000</v>
      </c>
      <c r="O87" s="5" t="s">
        <v>37</v>
      </c>
      <c r="P87" s="5" t="s">
        <v>29</v>
      </c>
      <c r="Q87" s="5" t="s">
        <v>30</v>
      </c>
      <c r="R87" s="5" t="s">
        <v>45</v>
      </c>
      <c r="S87" s="5" t="s">
        <v>37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3">
      <c r="A88" s="6" t="s">
        <v>19</v>
      </c>
      <c r="B88" s="5" t="s">
        <v>20</v>
      </c>
      <c r="C88" s="5" t="s">
        <v>21</v>
      </c>
      <c r="D88" s="5" t="s">
        <v>22</v>
      </c>
      <c r="E88" s="5" t="s">
        <v>257</v>
      </c>
      <c r="F88" s="5" t="s">
        <v>258</v>
      </c>
      <c r="G88" s="5" t="s">
        <v>259</v>
      </c>
      <c r="H88" s="7">
        <v>44162</v>
      </c>
      <c r="I88" s="5">
        <v>13</v>
      </c>
      <c r="J88" s="5" t="s">
        <v>25</v>
      </c>
      <c r="K88" s="5" t="s">
        <v>260</v>
      </c>
      <c r="L88" s="5" t="s">
        <v>261</v>
      </c>
      <c r="M88" s="5">
        <v>2</v>
      </c>
      <c r="N88" s="8">
        <v>116882</v>
      </c>
      <c r="O88" s="5" t="s">
        <v>37</v>
      </c>
      <c r="P88" s="5" t="s">
        <v>29</v>
      </c>
      <c r="Q88" s="5" t="s">
        <v>30</v>
      </c>
      <c r="R88" s="5" t="s">
        <v>31</v>
      </c>
      <c r="S88" s="5" t="s">
        <v>32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3">
      <c r="A89" s="6" t="s">
        <v>19</v>
      </c>
      <c r="B89" s="5" t="s">
        <v>20</v>
      </c>
      <c r="C89" s="5" t="s">
        <v>21</v>
      </c>
      <c r="D89" s="5" t="s">
        <v>22</v>
      </c>
      <c r="E89" s="5">
        <v>62006</v>
      </c>
      <c r="F89" s="5" t="s">
        <v>262</v>
      </c>
      <c r="G89" s="5" t="s">
        <v>263</v>
      </c>
      <c r="H89" s="7">
        <v>44167</v>
      </c>
      <c r="I89" s="5">
        <v>13</v>
      </c>
      <c r="J89" s="5" t="s">
        <v>25</v>
      </c>
      <c r="K89" s="5" t="s">
        <v>264</v>
      </c>
      <c r="L89" s="5" t="s">
        <v>265</v>
      </c>
      <c r="M89" s="5">
        <v>1</v>
      </c>
      <c r="N89" s="8">
        <v>1908</v>
      </c>
      <c r="O89" s="5" t="s">
        <v>37</v>
      </c>
      <c r="P89" s="5" t="s">
        <v>266</v>
      </c>
      <c r="Q89" s="5" t="s">
        <v>267</v>
      </c>
      <c r="R89" s="5" t="s">
        <v>45</v>
      </c>
      <c r="S89" s="5" t="s">
        <v>37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3">
      <c r="A90" s="6" t="s">
        <v>19</v>
      </c>
      <c r="B90" s="5" t="s">
        <v>20</v>
      </c>
      <c r="C90" s="5" t="s">
        <v>21</v>
      </c>
      <c r="D90" s="5" t="s">
        <v>22</v>
      </c>
      <c r="E90" s="5" t="s">
        <v>268</v>
      </c>
      <c r="F90" s="5" t="s">
        <v>269</v>
      </c>
      <c r="G90" s="5" t="s">
        <v>270</v>
      </c>
      <c r="H90" s="7">
        <v>44167</v>
      </c>
      <c r="I90" s="5">
        <v>13</v>
      </c>
      <c r="J90" s="5" t="s">
        <v>25</v>
      </c>
      <c r="K90" s="5" t="s">
        <v>271</v>
      </c>
      <c r="L90" s="5" t="s">
        <v>272</v>
      </c>
      <c r="M90" s="5">
        <v>1</v>
      </c>
      <c r="N90" s="8">
        <v>84025</v>
      </c>
      <c r="O90" s="5" t="s">
        <v>37</v>
      </c>
      <c r="P90" s="5" t="s">
        <v>266</v>
      </c>
      <c r="Q90" s="5" t="s">
        <v>267</v>
      </c>
      <c r="R90" s="5" t="s">
        <v>45</v>
      </c>
      <c r="S90" s="5" t="s">
        <v>32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3">
      <c r="A91" s="6" t="s">
        <v>19</v>
      </c>
      <c r="B91" s="5" t="s">
        <v>20</v>
      </c>
      <c r="C91" s="5" t="s">
        <v>21</v>
      </c>
      <c r="D91" s="5" t="s">
        <v>22</v>
      </c>
      <c r="E91" s="5" t="s">
        <v>273</v>
      </c>
      <c r="F91" s="5" t="s">
        <v>274</v>
      </c>
      <c r="G91" s="5" t="s">
        <v>275</v>
      </c>
      <c r="H91" s="7">
        <v>44168</v>
      </c>
      <c r="I91" s="5">
        <v>13</v>
      </c>
      <c r="J91" s="5" t="s">
        <v>25</v>
      </c>
      <c r="K91" s="5" t="s">
        <v>276</v>
      </c>
      <c r="L91" s="5" t="s">
        <v>277</v>
      </c>
      <c r="M91" s="5">
        <v>1</v>
      </c>
      <c r="N91" s="8">
        <v>67218</v>
      </c>
      <c r="O91" s="5" t="s">
        <v>37</v>
      </c>
      <c r="P91" s="5" t="s">
        <v>266</v>
      </c>
      <c r="Q91" s="5" t="s">
        <v>267</v>
      </c>
      <c r="R91" s="5" t="s">
        <v>45</v>
      </c>
      <c r="S91" s="5" t="s">
        <v>32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3">
      <c r="A92" s="6" t="s">
        <v>19</v>
      </c>
      <c r="B92" s="5" t="s">
        <v>20</v>
      </c>
      <c r="C92" s="5" t="s">
        <v>21</v>
      </c>
      <c r="D92" s="5" t="s">
        <v>22</v>
      </c>
      <c r="E92" s="5">
        <v>49142</v>
      </c>
      <c r="F92" s="5" t="s">
        <v>278</v>
      </c>
      <c r="G92" s="5" t="s">
        <v>279</v>
      </c>
      <c r="H92" s="7">
        <v>44166</v>
      </c>
      <c r="I92" s="5">
        <v>13</v>
      </c>
      <c r="J92" s="5" t="s">
        <v>25</v>
      </c>
      <c r="K92" s="5" t="s">
        <v>280</v>
      </c>
      <c r="L92" s="5" t="s">
        <v>281</v>
      </c>
      <c r="M92" s="5">
        <v>-2</v>
      </c>
      <c r="N92" s="8">
        <v>-126740</v>
      </c>
      <c r="O92" s="5" t="s">
        <v>37</v>
      </c>
      <c r="P92" s="5" t="s">
        <v>266</v>
      </c>
      <c r="Q92" s="5" t="s">
        <v>163</v>
      </c>
      <c r="R92" s="5" t="s">
        <v>31</v>
      </c>
      <c r="S92" s="5" t="s">
        <v>37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3">
      <c r="A93" s="6" t="s">
        <v>19</v>
      </c>
      <c r="B93" s="5" t="s">
        <v>20</v>
      </c>
      <c r="C93" s="5" t="s">
        <v>21</v>
      </c>
      <c r="D93" s="5" t="s">
        <v>22</v>
      </c>
      <c r="E93" s="5" t="s">
        <v>282</v>
      </c>
      <c r="F93" s="5" t="s">
        <v>283</v>
      </c>
      <c r="G93" s="5" t="s">
        <v>284</v>
      </c>
      <c r="H93" s="7">
        <v>44167</v>
      </c>
      <c r="I93" s="5">
        <v>13</v>
      </c>
      <c r="J93" s="5" t="s">
        <v>25</v>
      </c>
      <c r="K93" s="5" t="s">
        <v>285</v>
      </c>
      <c r="L93" s="5" t="s">
        <v>286</v>
      </c>
      <c r="M93" s="5">
        <v>-2</v>
      </c>
      <c r="N93" s="8">
        <v>-19412</v>
      </c>
      <c r="O93" s="5" t="s">
        <v>37</v>
      </c>
      <c r="P93" s="5" t="s">
        <v>266</v>
      </c>
      <c r="Q93" s="5" t="s">
        <v>163</v>
      </c>
      <c r="R93" s="5" t="s">
        <v>31</v>
      </c>
      <c r="S93" s="5" t="s">
        <v>37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3">
      <c r="A94" s="6" t="s">
        <v>19</v>
      </c>
      <c r="B94" s="5" t="s">
        <v>20</v>
      </c>
      <c r="C94" s="5" t="s">
        <v>21</v>
      </c>
      <c r="D94" s="5" t="s">
        <v>22</v>
      </c>
      <c r="E94" s="5" t="s">
        <v>287</v>
      </c>
      <c r="F94" s="5" t="s">
        <v>288</v>
      </c>
      <c r="G94" s="5" t="s">
        <v>289</v>
      </c>
      <c r="H94" s="7">
        <v>44167</v>
      </c>
      <c r="I94" s="5">
        <v>13</v>
      </c>
      <c r="J94" s="5" t="s">
        <v>25</v>
      </c>
      <c r="K94" s="5" t="s">
        <v>290</v>
      </c>
      <c r="L94" s="5" t="s">
        <v>291</v>
      </c>
      <c r="M94" s="5">
        <v>-1</v>
      </c>
      <c r="N94" s="8">
        <v>-4857</v>
      </c>
      <c r="O94" s="5" t="s">
        <v>37</v>
      </c>
      <c r="P94" s="5" t="s">
        <v>266</v>
      </c>
      <c r="Q94" s="5" t="s">
        <v>163</v>
      </c>
      <c r="R94" s="5" t="s">
        <v>31</v>
      </c>
      <c r="S94" s="5" t="s">
        <v>37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3">
      <c r="A95" s="6" t="s">
        <v>19</v>
      </c>
      <c r="B95" s="5" t="s">
        <v>20</v>
      </c>
      <c r="C95" s="5" t="s">
        <v>21</v>
      </c>
      <c r="D95" s="5" t="s">
        <v>22</v>
      </c>
      <c r="E95" s="5">
        <v>99901</v>
      </c>
      <c r="F95" s="5" t="s">
        <v>292</v>
      </c>
      <c r="G95" s="5" t="s">
        <v>293</v>
      </c>
      <c r="H95" s="7">
        <v>44168</v>
      </c>
      <c r="I95" s="5">
        <v>13</v>
      </c>
      <c r="J95" s="5" t="s">
        <v>25</v>
      </c>
      <c r="K95" s="5" t="s">
        <v>294</v>
      </c>
      <c r="L95" s="5" t="s">
        <v>295</v>
      </c>
      <c r="M95" s="5">
        <v>-1</v>
      </c>
      <c r="N95" s="8">
        <v>-33689</v>
      </c>
      <c r="O95" s="5" t="s">
        <v>37</v>
      </c>
      <c r="P95" s="5" t="s">
        <v>266</v>
      </c>
      <c r="Q95" s="5" t="s">
        <v>163</v>
      </c>
      <c r="R95" s="5" t="s">
        <v>45</v>
      </c>
      <c r="S95" s="5" t="s">
        <v>37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3">
      <c r="A96" s="6" t="s">
        <v>19</v>
      </c>
      <c r="B96" s="5" t="s">
        <v>20</v>
      </c>
      <c r="C96" s="5" t="s">
        <v>21</v>
      </c>
      <c r="D96" s="5" t="s">
        <v>22</v>
      </c>
      <c r="E96" s="5">
        <v>10233</v>
      </c>
      <c r="F96" s="5" t="s">
        <v>296</v>
      </c>
      <c r="G96" s="5" t="s">
        <v>293</v>
      </c>
      <c r="H96" s="7">
        <v>44168</v>
      </c>
      <c r="I96" s="5">
        <v>13</v>
      </c>
      <c r="J96" s="5" t="s">
        <v>25</v>
      </c>
      <c r="K96" s="5" t="s">
        <v>294</v>
      </c>
      <c r="L96" s="5" t="s">
        <v>295</v>
      </c>
      <c r="M96" s="5">
        <v>-1</v>
      </c>
      <c r="N96" s="8">
        <v>-36756</v>
      </c>
      <c r="O96" s="5" t="s">
        <v>37</v>
      </c>
      <c r="P96" s="5" t="s">
        <v>266</v>
      </c>
      <c r="Q96" s="5" t="s">
        <v>163</v>
      </c>
      <c r="R96" s="5" t="s">
        <v>45</v>
      </c>
      <c r="S96" s="5" t="s">
        <v>37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3">
      <c r="A97" s="6" t="s">
        <v>19</v>
      </c>
      <c r="B97" s="5" t="s">
        <v>20</v>
      </c>
      <c r="C97" s="5" t="s">
        <v>21</v>
      </c>
      <c r="D97" s="5" t="s">
        <v>22</v>
      </c>
      <c r="E97" s="5">
        <v>17200</v>
      </c>
      <c r="F97" s="5" t="s">
        <v>297</v>
      </c>
      <c r="G97" s="5" t="s">
        <v>298</v>
      </c>
      <c r="H97" s="7">
        <v>44169</v>
      </c>
      <c r="I97" s="5">
        <v>13</v>
      </c>
      <c r="J97" s="5" t="s">
        <v>25</v>
      </c>
      <c r="K97" s="5" t="s">
        <v>299</v>
      </c>
      <c r="L97" s="5" t="s">
        <v>300</v>
      </c>
      <c r="M97" s="5">
        <v>-1</v>
      </c>
      <c r="N97" s="8">
        <v>-93269</v>
      </c>
      <c r="O97" s="5" t="s">
        <v>37</v>
      </c>
      <c r="P97" s="5" t="s">
        <v>266</v>
      </c>
      <c r="Q97" s="5" t="s">
        <v>163</v>
      </c>
      <c r="R97" s="5" t="s">
        <v>31</v>
      </c>
      <c r="S97" s="5" t="s">
        <v>37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3">
      <c r="A98" s="6" t="s">
        <v>19</v>
      </c>
      <c r="B98" s="5" t="s">
        <v>20</v>
      </c>
      <c r="C98" s="5" t="s">
        <v>21</v>
      </c>
      <c r="D98" s="5" t="s">
        <v>22</v>
      </c>
      <c r="E98" s="5">
        <v>53047</v>
      </c>
      <c r="F98" s="5" t="s">
        <v>301</v>
      </c>
      <c r="G98" s="5" t="s">
        <v>298</v>
      </c>
      <c r="H98" s="7">
        <v>44169</v>
      </c>
      <c r="I98" s="5">
        <v>13</v>
      </c>
      <c r="J98" s="5" t="s">
        <v>25</v>
      </c>
      <c r="K98" s="5" t="s">
        <v>299</v>
      </c>
      <c r="L98" s="5" t="s">
        <v>300</v>
      </c>
      <c r="M98" s="5">
        <v>-1</v>
      </c>
      <c r="N98" s="8">
        <v>-192850</v>
      </c>
      <c r="O98" s="5" t="s">
        <v>37</v>
      </c>
      <c r="P98" s="5" t="s">
        <v>266</v>
      </c>
      <c r="Q98" s="5" t="s">
        <v>163</v>
      </c>
      <c r="R98" s="5" t="s">
        <v>31</v>
      </c>
      <c r="S98" s="5" t="s">
        <v>37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3">
      <c r="A99" s="6" t="s">
        <v>19</v>
      </c>
      <c r="B99" s="5" t="s">
        <v>20</v>
      </c>
      <c r="C99" s="5" t="s">
        <v>21</v>
      </c>
      <c r="D99" s="5" t="s">
        <v>22</v>
      </c>
      <c r="E99" s="5" t="s">
        <v>302</v>
      </c>
      <c r="F99" s="5" t="s">
        <v>303</v>
      </c>
      <c r="G99" s="5" t="s">
        <v>304</v>
      </c>
      <c r="H99" s="7">
        <v>44170</v>
      </c>
      <c r="I99" s="5">
        <v>13</v>
      </c>
      <c r="J99" s="5" t="s">
        <v>25</v>
      </c>
      <c r="K99" s="5" t="s">
        <v>305</v>
      </c>
      <c r="L99" s="5" t="s">
        <v>306</v>
      </c>
      <c r="M99" s="5">
        <v>-1</v>
      </c>
      <c r="N99" s="8">
        <v>-79782</v>
      </c>
      <c r="O99" s="5" t="s">
        <v>37</v>
      </c>
      <c r="P99" s="5" t="s">
        <v>266</v>
      </c>
      <c r="Q99" s="5" t="s">
        <v>163</v>
      </c>
      <c r="R99" s="5" t="s">
        <v>31</v>
      </c>
      <c r="S99" s="5" t="s">
        <v>37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3">
      <c r="A100" s="6" t="s">
        <v>19</v>
      </c>
      <c r="B100" s="5" t="s">
        <v>20</v>
      </c>
      <c r="C100" s="5" t="s">
        <v>21</v>
      </c>
      <c r="D100" s="5" t="s">
        <v>22</v>
      </c>
      <c r="E100" s="5" t="s">
        <v>307</v>
      </c>
      <c r="F100" s="5" t="s">
        <v>308</v>
      </c>
      <c r="G100" s="5" t="s">
        <v>309</v>
      </c>
      <c r="H100" s="7">
        <v>44172</v>
      </c>
      <c r="I100" s="5">
        <v>13</v>
      </c>
      <c r="J100" s="5" t="s">
        <v>25</v>
      </c>
      <c r="K100" s="5" t="s">
        <v>310</v>
      </c>
      <c r="L100" s="5" t="s">
        <v>311</v>
      </c>
      <c r="M100" s="5">
        <v>-1</v>
      </c>
      <c r="N100" s="8">
        <v>-14714</v>
      </c>
      <c r="O100" s="5" t="s">
        <v>37</v>
      </c>
      <c r="P100" s="5" t="s">
        <v>266</v>
      </c>
      <c r="Q100" s="5" t="s">
        <v>163</v>
      </c>
      <c r="R100" s="5" t="s">
        <v>45</v>
      </c>
      <c r="S100" s="5" t="s">
        <v>37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3">
      <c r="A101" s="6" t="s">
        <v>19</v>
      </c>
      <c r="B101" s="5" t="s">
        <v>20</v>
      </c>
      <c r="C101" s="5" t="s">
        <v>21</v>
      </c>
      <c r="D101" s="5" t="s">
        <v>22</v>
      </c>
      <c r="E101" s="5">
        <v>51104</v>
      </c>
      <c r="F101" s="5" t="s">
        <v>185</v>
      </c>
      <c r="G101" s="5" t="s">
        <v>312</v>
      </c>
      <c r="H101" s="7">
        <v>44172</v>
      </c>
      <c r="I101" s="5">
        <v>13</v>
      </c>
      <c r="J101" s="5" t="s">
        <v>25</v>
      </c>
      <c r="K101" s="5" t="s">
        <v>187</v>
      </c>
      <c r="L101" s="5" t="s">
        <v>188</v>
      </c>
      <c r="M101" s="5">
        <v>-1</v>
      </c>
      <c r="N101" s="8">
        <v>-42933</v>
      </c>
      <c r="O101" s="5" t="s">
        <v>37</v>
      </c>
      <c r="P101" s="5" t="s">
        <v>266</v>
      </c>
      <c r="Q101" s="5" t="s">
        <v>163</v>
      </c>
      <c r="R101" s="5" t="s">
        <v>31</v>
      </c>
      <c r="S101" s="5" t="s">
        <v>37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3">
      <c r="A102" s="6" t="s">
        <v>19</v>
      </c>
      <c r="B102" s="5" t="s">
        <v>20</v>
      </c>
      <c r="C102" s="5" t="s">
        <v>21</v>
      </c>
      <c r="D102" s="5" t="s">
        <v>22</v>
      </c>
      <c r="E102" s="5" t="s">
        <v>254</v>
      </c>
      <c r="F102" s="5" t="s">
        <v>255</v>
      </c>
      <c r="G102" s="5" t="s">
        <v>313</v>
      </c>
      <c r="H102" s="7">
        <v>44176</v>
      </c>
      <c r="I102" s="5">
        <v>13</v>
      </c>
      <c r="J102" s="5" t="s">
        <v>25</v>
      </c>
      <c r="K102" s="5" t="s">
        <v>50</v>
      </c>
      <c r="L102" s="5" t="s">
        <v>51</v>
      </c>
      <c r="M102" s="5">
        <v>-1</v>
      </c>
      <c r="N102" s="8">
        <v>-121000</v>
      </c>
      <c r="O102" s="5" t="s">
        <v>37</v>
      </c>
      <c r="P102" s="5" t="s">
        <v>266</v>
      </c>
      <c r="Q102" s="5" t="s">
        <v>163</v>
      </c>
      <c r="R102" s="5" t="s">
        <v>45</v>
      </c>
      <c r="S102" s="5" t="s">
        <v>37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3">
      <c r="A103" s="6" t="s">
        <v>19</v>
      </c>
      <c r="B103" s="5" t="s">
        <v>20</v>
      </c>
      <c r="C103" s="5" t="s">
        <v>21</v>
      </c>
      <c r="D103" s="5" t="s">
        <v>22</v>
      </c>
      <c r="E103" s="5" t="s">
        <v>314</v>
      </c>
      <c r="F103" s="5" t="s">
        <v>315</v>
      </c>
      <c r="G103" s="5" t="s">
        <v>316</v>
      </c>
      <c r="H103" s="7">
        <v>44176</v>
      </c>
      <c r="I103" s="5">
        <v>13</v>
      </c>
      <c r="J103" s="5" t="s">
        <v>25</v>
      </c>
      <c r="K103" s="5" t="s">
        <v>317</v>
      </c>
      <c r="L103" s="5" t="s">
        <v>318</v>
      </c>
      <c r="M103" s="5">
        <v>-1</v>
      </c>
      <c r="N103" s="8">
        <v>-49571</v>
      </c>
      <c r="O103" s="5" t="s">
        <v>37</v>
      </c>
      <c r="P103" s="5" t="s">
        <v>266</v>
      </c>
      <c r="Q103" s="5" t="s">
        <v>163</v>
      </c>
      <c r="R103" s="5" t="s">
        <v>31</v>
      </c>
      <c r="S103" s="5" t="s">
        <v>37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3">
      <c r="A104" s="6" t="s">
        <v>19</v>
      </c>
      <c r="B104" s="5" t="s">
        <v>20</v>
      </c>
      <c r="C104" s="5" t="s">
        <v>21</v>
      </c>
      <c r="D104" s="5" t="s">
        <v>22</v>
      </c>
      <c r="E104" s="5" t="s">
        <v>319</v>
      </c>
      <c r="F104" s="5" t="s">
        <v>320</v>
      </c>
      <c r="G104" s="5" t="s">
        <v>321</v>
      </c>
      <c r="H104" s="7">
        <v>44181</v>
      </c>
      <c r="I104" s="5">
        <v>13</v>
      </c>
      <c r="J104" s="5" t="s">
        <v>25</v>
      </c>
      <c r="K104" s="5" t="s">
        <v>317</v>
      </c>
      <c r="L104" s="5" t="s">
        <v>318</v>
      </c>
      <c r="M104" s="5">
        <v>-1</v>
      </c>
      <c r="N104" s="8">
        <v>-12269</v>
      </c>
      <c r="O104" s="5" t="s">
        <v>37</v>
      </c>
      <c r="P104" s="5" t="s">
        <v>266</v>
      </c>
      <c r="Q104" s="5" t="s">
        <v>163</v>
      </c>
      <c r="R104" s="5" t="s">
        <v>31</v>
      </c>
      <c r="S104" s="5" t="s">
        <v>37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3">
      <c r="A105" s="6" t="s">
        <v>19</v>
      </c>
      <c r="B105" s="5" t="s">
        <v>20</v>
      </c>
      <c r="C105" s="5" t="s">
        <v>21</v>
      </c>
      <c r="D105" s="5" t="s">
        <v>22</v>
      </c>
      <c r="E105" s="5" t="s">
        <v>322</v>
      </c>
      <c r="F105" s="5" t="s">
        <v>323</v>
      </c>
      <c r="G105" s="5" t="s">
        <v>324</v>
      </c>
      <c r="H105" s="7">
        <v>44181</v>
      </c>
      <c r="I105" s="5">
        <v>13</v>
      </c>
      <c r="J105" s="5" t="s">
        <v>25</v>
      </c>
      <c r="K105" s="5" t="s">
        <v>317</v>
      </c>
      <c r="L105" s="5" t="s">
        <v>318</v>
      </c>
      <c r="M105" s="5">
        <v>-1</v>
      </c>
      <c r="N105" s="8">
        <v>-9958</v>
      </c>
      <c r="O105" s="5" t="s">
        <v>37</v>
      </c>
      <c r="P105" s="5" t="s">
        <v>266</v>
      </c>
      <c r="Q105" s="5" t="s">
        <v>163</v>
      </c>
      <c r="R105" s="5" t="s">
        <v>31</v>
      </c>
      <c r="S105" s="5" t="s">
        <v>37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3">
      <c r="A106" s="6" t="s">
        <v>19</v>
      </c>
      <c r="B106" s="5" t="s">
        <v>20</v>
      </c>
      <c r="C106" s="5" t="s">
        <v>21</v>
      </c>
      <c r="D106" s="5" t="s">
        <v>22</v>
      </c>
      <c r="E106" s="5">
        <v>10049</v>
      </c>
      <c r="F106" s="5" t="s">
        <v>325</v>
      </c>
      <c r="G106" s="5" t="s">
        <v>326</v>
      </c>
      <c r="H106" s="7">
        <v>44166</v>
      </c>
      <c r="I106" s="5">
        <v>13</v>
      </c>
      <c r="J106" s="5" t="s">
        <v>25</v>
      </c>
      <c r="K106" s="5" t="s">
        <v>327</v>
      </c>
      <c r="L106" s="5" t="s">
        <v>328</v>
      </c>
      <c r="M106" s="5">
        <v>1</v>
      </c>
      <c r="N106" s="8">
        <v>15118</v>
      </c>
      <c r="O106" s="5" t="s">
        <v>37</v>
      </c>
      <c r="P106" s="5" t="s">
        <v>266</v>
      </c>
      <c r="Q106" s="5" t="s">
        <v>30</v>
      </c>
      <c r="R106" s="5" t="s">
        <v>45</v>
      </c>
      <c r="S106" s="5" t="s">
        <v>37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3">
      <c r="A107" s="6" t="s">
        <v>19</v>
      </c>
      <c r="B107" s="5" t="s">
        <v>20</v>
      </c>
      <c r="C107" s="5" t="s">
        <v>21</v>
      </c>
      <c r="D107" s="5" t="s">
        <v>22</v>
      </c>
      <c r="E107" s="5">
        <v>99901</v>
      </c>
      <c r="F107" s="5" t="s">
        <v>292</v>
      </c>
      <c r="G107" s="5" t="s">
        <v>329</v>
      </c>
      <c r="H107" s="7">
        <v>44166</v>
      </c>
      <c r="I107" s="5">
        <v>13</v>
      </c>
      <c r="J107" s="5" t="s">
        <v>25</v>
      </c>
      <c r="K107" s="5" t="s">
        <v>294</v>
      </c>
      <c r="L107" s="5" t="s">
        <v>295</v>
      </c>
      <c r="M107" s="5">
        <v>1</v>
      </c>
      <c r="N107" s="8">
        <v>33689</v>
      </c>
      <c r="O107" s="5" t="s">
        <v>37</v>
      </c>
      <c r="P107" s="5" t="s">
        <v>266</v>
      </c>
      <c r="Q107" s="5" t="s">
        <v>30</v>
      </c>
      <c r="R107" s="5" t="s">
        <v>45</v>
      </c>
      <c r="S107" s="5" t="s">
        <v>37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3">
      <c r="A108" s="6" t="s">
        <v>19</v>
      </c>
      <c r="B108" s="5" t="s">
        <v>20</v>
      </c>
      <c r="C108" s="5" t="s">
        <v>21</v>
      </c>
      <c r="D108" s="5" t="s">
        <v>22</v>
      </c>
      <c r="E108" s="5">
        <v>10233</v>
      </c>
      <c r="F108" s="5" t="s">
        <v>296</v>
      </c>
      <c r="G108" s="5" t="s">
        <v>329</v>
      </c>
      <c r="H108" s="7">
        <v>44166</v>
      </c>
      <c r="I108" s="5">
        <v>13</v>
      </c>
      <c r="J108" s="5" t="s">
        <v>25</v>
      </c>
      <c r="K108" s="5" t="s">
        <v>294</v>
      </c>
      <c r="L108" s="5" t="s">
        <v>295</v>
      </c>
      <c r="M108" s="5">
        <v>1</v>
      </c>
      <c r="N108" s="8">
        <v>36756</v>
      </c>
      <c r="O108" s="5" t="s">
        <v>37</v>
      </c>
      <c r="P108" s="5" t="s">
        <v>266</v>
      </c>
      <c r="Q108" s="5" t="s">
        <v>30</v>
      </c>
      <c r="R108" s="5" t="s">
        <v>45</v>
      </c>
      <c r="S108" s="5" t="s">
        <v>37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3">
      <c r="A109" s="6" t="s">
        <v>19</v>
      </c>
      <c r="B109" s="5" t="s">
        <v>20</v>
      </c>
      <c r="C109" s="5" t="s">
        <v>21</v>
      </c>
      <c r="D109" s="5" t="s">
        <v>22</v>
      </c>
      <c r="E109" s="5">
        <v>4276</v>
      </c>
      <c r="F109" s="5" t="s">
        <v>330</v>
      </c>
      <c r="G109" s="5" t="s">
        <v>331</v>
      </c>
      <c r="H109" s="7">
        <v>44166</v>
      </c>
      <c r="I109" s="5">
        <v>13</v>
      </c>
      <c r="J109" s="5" t="s">
        <v>25</v>
      </c>
      <c r="K109" s="5" t="s">
        <v>332</v>
      </c>
      <c r="L109" s="5" t="s">
        <v>333</v>
      </c>
      <c r="M109" s="5">
        <v>2</v>
      </c>
      <c r="N109" s="8">
        <v>70572</v>
      </c>
      <c r="O109" s="5" t="s">
        <v>28</v>
      </c>
      <c r="P109" s="5" t="s">
        <v>266</v>
      </c>
      <c r="Q109" s="5" t="s">
        <v>30</v>
      </c>
      <c r="R109" s="5" t="s">
        <v>45</v>
      </c>
      <c r="S109" s="5" t="s">
        <v>32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3">
      <c r="A110" s="6" t="s">
        <v>19</v>
      </c>
      <c r="B110" s="5" t="s">
        <v>20</v>
      </c>
      <c r="C110" s="5" t="s">
        <v>21</v>
      </c>
      <c r="D110" s="5" t="s">
        <v>22</v>
      </c>
      <c r="E110" s="5" t="s">
        <v>334</v>
      </c>
      <c r="F110" s="5" t="s">
        <v>335</v>
      </c>
      <c r="G110" s="5" t="s">
        <v>336</v>
      </c>
      <c r="H110" s="7">
        <v>44166</v>
      </c>
      <c r="I110" s="5">
        <v>13</v>
      </c>
      <c r="J110" s="5" t="s">
        <v>25</v>
      </c>
      <c r="K110" s="5" t="s">
        <v>337</v>
      </c>
      <c r="L110" s="5" t="s">
        <v>338</v>
      </c>
      <c r="M110" s="5">
        <v>1</v>
      </c>
      <c r="N110" s="8">
        <v>74197</v>
      </c>
      <c r="O110" s="5" t="s">
        <v>37</v>
      </c>
      <c r="P110" s="5" t="s">
        <v>266</v>
      </c>
      <c r="Q110" s="5" t="s">
        <v>30</v>
      </c>
      <c r="R110" s="5" t="s">
        <v>45</v>
      </c>
      <c r="S110" s="5" t="s">
        <v>37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3">
      <c r="A111" s="6" t="s">
        <v>19</v>
      </c>
      <c r="B111" s="5" t="s">
        <v>20</v>
      </c>
      <c r="C111" s="5" t="s">
        <v>21</v>
      </c>
      <c r="D111" s="5" t="s">
        <v>22</v>
      </c>
      <c r="E111" s="5">
        <v>17044</v>
      </c>
      <c r="F111" s="5" t="s">
        <v>339</v>
      </c>
      <c r="G111" s="5" t="s">
        <v>340</v>
      </c>
      <c r="H111" s="7">
        <v>44166</v>
      </c>
      <c r="I111" s="5">
        <v>13</v>
      </c>
      <c r="J111" s="5" t="s">
        <v>25</v>
      </c>
      <c r="K111" s="5" t="s">
        <v>299</v>
      </c>
      <c r="L111" s="5" t="s">
        <v>300</v>
      </c>
      <c r="M111" s="5">
        <v>1</v>
      </c>
      <c r="N111" s="8">
        <v>84521</v>
      </c>
      <c r="O111" s="5" t="s">
        <v>37</v>
      </c>
      <c r="P111" s="5" t="s">
        <v>266</v>
      </c>
      <c r="Q111" s="5" t="s">
        <v>30</v>
      </c>
      <c r="R111" s="5" t="s">
        <v>45</v>
      </c>
      <c r="S111" s="5" t="s">
        <v>37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3">
      <c r="A112" s="6" t="s">
        <v>19</v>
      </c>
      <c r="B112" s="5" t="s">
        <v>20</v>
      </c>
      <c r="C112" s="5" t="s">
        <v>21</v>
      </c>
      <c r="D112" s="5" t="s">
        <v>22</v>
      </c>
      <c r="E112" s="5">
        <v>36022</v>
      </c>
      <c r="F112" s="5" t="s">
        <v>341</v>
      </c>
      <c r="G112" s="5" t="s">
        <v>342</v>
      </c>
      <c r="H112" s="7">
        <v>44166</v>
      </c>
      <c r="I112" s="5">
        <v>13</v>
      </c>
      <c r="J112" s="5" t="s">
        <v>25</v>
      </c>
      <c r="K112" s="5" t="s">
        <v>343</v>
      </c>
      <c r="L112" s="5" t="s">
        <v>344</v>
      </c>
      <c r="M112" s="5">
        <v>1</v>
      </c>
      <c r="N112" s="8">
        <v>36294</v>
      </c>
      <c r="O112" s="5" t="s">
        <v>32</v>
      </c>
      <c r="P112" s="5" t="s">
        <v>266</v>
      </c>
      <c r="Q112" s="5" t="s">
        <v>30</v>
      </c>
      <c r="R112" s="5" t="s">
        <v>45</v>
      </c>
      <c r="S112" s="5" t="s">
        <v>32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3">
      <c r="A113" s="6" t="s">
        <v>19</v>
      </c>
      <c r="B113" s="5" t="s">
        <v>20</v>
      </c>
      <c r="C113" s="5" t="s">
        <v>21</v>
      </c>
      <c r="D113" s="5" t="s">
        <v>22</v>
      </c>
      <c r="E113" s="5">
        <v>53057</v>
      </c>
      <c r="F113" s="5" t="s">
        <v>301</v>
      </c>
      <c r="G113" s="5" t="s">
        <v>345</v>
      </c>
      <c r="H113" s="7">
        <v>44166</v>
      </c>
      <c r="I113" s="5">
        <v>13</v>
      </c>
      <c r="J113" s="5" t="s">
        <v>25</v>
      </c>
      <c r="K113" s="5" t="s">
        <v>299</v>
      </c>
      <c r="L113" s="5" t="s">
        <v>300</v>
      </c>
      <c r="M113" s="5">
        <v>1</v>
      </c>
      <c r="N113" s="8">
        <v>144650</v>
      </c>
      <c r="O113" s="5" t="s">
        <v>37</v>
      </c>
      <c r="P113" s="5" t="s">
        <v>266</v>
      </c>
      <c r="Q113" s="5" t="s">
        <v>30</v>
      </c>
      <c r="R113" s="5" t="s">
        <v>45</v>
      </c>
      <c r="S113" s="5" t="s">
        <v>37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3">
      <c r="A114" s="6" t="s">
        <v>19</v>
      </c>
      <c r="B114" s="5" t="s">
        <v>20</v>
      </c>
      <c r="C114" s="5" t="s">
        <v>21</v>
      </c>
      <c r="D114" s="5" t="s">
        <v>22</v>
      </c>
      <c r="E114" s="5">
        <v>60465</v>
      </c>
      <c r="F114" s="5" t="s">
        <v>346</v>
      </c>
      <c r="G114" s="5" t="s">
        <v>347</v>
      </c>
      <c r="H114" s="7">
        <v>44166</v>
      </c>
      <c r="I114" s="5">
        <v>13</v>
      </c>
      <c r="J114" s="5" t="s">
        <v>25</v>
      </c>
      <c r="K114" s="5" t="s">
        <v>348</v>
      </c>
      <c r="L114" s="5" t="s">
        <v>349</v>
      </c>
      <c r="M114" s="5">
        <v>6</v>
      </c>
      <c r="N114" s="8">
        <v>77142</v>
      </c>
      <c r="O114" s="5" t="s">
        <v>37</v>
      </c>
      <c r="P114" s="5" t="s">
        <v>266</v>
      </c>
      <c r="Q114" s="5" t="s">
        <v>30</v>
      </c>
      <c r="R114" s="5" t="s">
        <v>45</v>
      </c>
      <c r="S114" s="5" t="s">
        <v>37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3">
      <c r="A115" s="6" t="s">
        <v>19</v>
      </c>
      <c r="B115" s="5" t="s">
        <v>20</v>
      </c>
      <c r="C115" s="5" t="s">
        <v>21</v>
      </c>
      <c r="D115" s="5" t="s">
        <v>22</v>
      </c>
      <c r="E115" s="5">
        <v>4276</v>
      </c>
      <c r="F115" s="5" t="s">
        <v>330</v>
      </c>
      <c r="G115" s="5" t="s">
        <v>350</v>
      </c>
      <c r="H115" s="7">
        <v>44166</v>
      </c>
      <c r="I115" s="5">
        <v>13</v>
      </c>
      <c r="J115" s="5" t="s">
        <v>25</v>
      </c>
      <c r="K115" s="5" t="s">
        <v>351</v>
      </c>
      <c r="L115" s="5" t="s">
        <v>352</v>
      </c>
      <c r="M115" s="5">
        <v>1</v>
      </c>
      <c r="N115" s="8">
        <v>35286</v>
      </c>
      <c r="O115" s="5" t="s">
        <v>28</v>
      </c>
      <c r="P115" s="5" t="s">
        <v>266</v>
      </c>
      <c r="Q115" s="5" t="s">
        <v>30</v>
      </c>
      <c r="R115" s="5" t="s">
        <v>45</v>
      </c>
      <c r="S115" s="5" t="s">
        <v>32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3">
      <c r="A116" s="6" t="s">
        <v>19</v>
      </c>
      <c r="B116" s="5" t="s">
        <v>20</v>
      </c>
      <c r="C116" s="5" t="s">
        <v>21</v>
      </c>
      <c r="D116" s="5" t="s">
        <v>22</v>
      </c>
      <c r="E116" s="5">
        <v>3200</v>
      </c>
      <c r="F116" s="5" t="s">
        <v>234</v>
      </c>
      <c r="G116" s="5" t="s">
        <v>350</v>
      </c>
      <c r="H116" s="7">
        <v>44166</v>
      </c>
      <c r="I116" s="5">
        <v>13</v>
      </c>
      <c r="J116" s="5" t="s">
        <v>25</v>
      </c>
      <c r="K116" s="5" t="s">
        <v>351</v>
      </c>
      <c r="L116" s="5" t="s">
        <v>352</v>
      </c>
      <c r="M116" s="5">
        <v>1</v>
      </c>
      <c r="N116" s="8">
        <v>36966</v>
      </c>
      <c r="O116" s="5" t="s">
        <v>28</v>
      </c>
      <c r="P116" s="5" t="s">
        <v>266</v>
      </c>
      <c r="Q116" s="5" t="s">
        <v>30</v>
      </c>
      <c r="R116" s="5" t="s">
        <v>45</v>
      </c>
      <c r="S116" s="5" t="s">
        <v>32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3">
      <c r="A117" s="6" t="s">
        <v>19</v>
      </c>
      <c r="B117" s="5" t="s">
        <v>20</v>
      </c>
      <c r="C117" s="5" t="s">
        <v>21</v>
      </c>
      <c r="D117" s="5" t="s">
        <v>22</v>
      </c>
      <c r="E117" s="5">
        <v>27120</v>
      </c>
      <c r="F117" s="5" t="s">
        <v>224</v>
      </c>
      <c r="G117" s="5" t="s">
        <v>350</v>
      </c>
      <c r="H117" s="7">
        <v>44166</v>
      </c>
      <c r="I117" s="5">
        <v>13</v>
      </c>
      <c r="J117" s="5" t="s">
        <v>25</v>
      </c>
      <c r="K117" s="5" t="s">
        <v>351</v>
      </c>
      <c r="L117" s="5" t="s">
        <v>352</v>
      </c>
      <c r="M117" s="5">
        <v>1</v>
      </c>
      <c r="N117" s="8">
        <v>4269</v>
      </c>
      <c r="O117" s="5" t="s">
        <v>37</v>
      </c>
      <c r="P117" s="5" t="s">
        <v>266</v>
      </c>
      <c r="Q117" s="5" t="s">
        <v>30</v>
      </c>
      <c r="R117" s="5" t="s">
        <v>45</v>
      </c>
      <c r="S117" s="5" t="s">
        <v>37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3">
      <c r="A118" s="6" t="s">
        <v>19</v>
      </c>
      <c r="B118" s="5" t="s">
        <v>20</v>
      </c>
      <c r="C118" s="5" t="s">
        <v>21</v>
      </c>
      <c r="D118" s="5" t="s">
        <v>22</v>
      </c>
      <c r="E118" s="5" t="s">
        <v>353</v>
      </c>
      <c r="F118" s="5" t="s">
        <v>354</v>
      </c>
      <c r="G118" s="5" t="s">
        <v>355</v>
      </c>
      <c r="H118" s="7">
        <v>44166</v>
      </c>
      <c r="I118" s="5">
        <v>13</v>
      </c>
      <c r="J118" s="5" t="s">
        <v>25</v>
      </c>
      <c r="K118" s="5" t="s">
        <v>356</v>
      </c>
      <c r="L118" s="5" t="s">
        <v>357</v>
      </c>
      <c r="M118" s="5">
        <v>1</v>
      </c>
      <c r="N118" s="8">
        <v>7086</v>
      </c>
      <c r="O118" s="5" t="s">
        <v>37</v>
      </c>
      <c r="P118" s="5" t="s">
        <v>266</v>
      </c>
      <c r="Q118" s="5" t="s">
        <v>30</v>
      </c>
      <c r="R118" s="5" t="s">
        <v>31</v>
      </c>
      <c r="S118" s="5" t="s">
        <v>37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3">
      <c r="A119" s="6" t="s">
        <v>19</v>
      </c>
      <c r="B119" s="5" t="s">
        <v>20</v>
      </c>
      <c r="C119" s="5" t="s">
        <v>21</v>
      </c>
      <c r="D119" s="5" t="s">
        <v>22</v>
      </c>
      <c r="E119" s="5" t="s">
        <v>358</v>
      </c>
      <c r="F119" s="5" t="s">
        <v>359</v>
      </c>
      <c r="G119" s="5" t="s">
        <v>360</v>
      </c>
      <c r="H119" s="7">
        <v>44166</v>
      </c>
      <c r="I119" s="5">
        <v>13</v>
      </c>
      <c r="J119" s="5" t="s">
        <v>25</v>
      </c>
      <c r="K119" s="5" t="s">
        <v>361</v>
      </c>
      <c r="L119" s="5" t="s">
        <v>362</v>
      </c>
      <c r="M119" s="5">
        <v>1</v>
      </c>
      <c r="N119" s="8">
        <v>13403</v>
      </c>
      <c r="O119" s="5" t="s">
        <v>37</v>
      </c>
      <c r="P119" s="5" t="s">
        <v>266</v>
      </c>
      <c r="Q119" s="5" t="s">
        <v>30</v>
      </c>
      <c r="R119" s="5" t="s">
        <v>45</v>
      </c>
      <c r="S119" s="5" t="s">
        <v>37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3">
      <c r="A120" s="6" t="s">
        <v>19</v>
      </c>
      <c r="B120" s="5" t="s">
        <v>20</v>
      </c>
      <c r="C120" s="5" t="s">
        <v>21</v>
      </c>
      <c r="D120" s="5" t="s">
        <v>22</v>
      </c>
      <c r="E120" s="5">
        <v>4153</v>
      </c>
      <c r="F120" s="5" t="s">
        <v>363</v>
      </c>
      <c r="G120" s="5" t="s">
        <v>364</v>
      </c>
      <c r="H120" s="7">
        <v>44167</v>
      </c>
      <c r="I120" s="5">
        <v>13</v>
      </c>
      <c r="J120" s="5" t="s">
        <v>25</v>
      </c>
      <c r="K120" s="5" t="s">
        <v>365</v>
      </c>
      <c r="L120" s="5" t="s">
        <v>366</v>
      </c>
      <c r="M120" s="5">
        <v>1</v>
      </c>
      <c r="N120" s="8">
        <v>52933</v>
      </c>
      <c r="O120" s="5" t="s">
        <v>28</v>
      </c>
      <c r="P120" s="5" t="s">
        <v>266</v>
      </c>
      <c r="Q120" s="5" t="s">
        <v>30</v>
      </c>
      <c r="R120" s="5" t="s">
        <v>45</v>
      </c>
      <c r="S120" s="5" t="s">
        <v>32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3">
      <c r="A121" s="6" t="s">
        <v>19</v>
      </c>
      <c r="B121" s="5" t="s">
        <v>20</v>
      </c>
      <c r="C121" s="5" t="s">
        <v>21</v>
      </c>
      <c r="D121" s="5" t="s">
        <v>22</v>
      </c>
      <c r="E121" s="5">
        <v>14281</v>
      </c>
      <c r="F121" s="5" t="s">
        <v>367</v>
      </c>
      <c r="G121" s="5" t="s">
        <v>368</v>
      </c>
      <c r="H121" s="7">
        <v>44167</v>
      </c>
      <c r="I121" s="5">
        <v>13</v>
      </c>
      <c r="J121" s="5" t="s">
        <v>25</v>
      </c>
      <c r="K121" s="5" t="s">
        <v>369</v>
      </c>
      <c r="L121" s="5" t="s">
        <v>370</v>
      </c>
      <c r="M121" s="5">
        <v>1</v>
      </c>
      <c r="N121" s="8">
        <v>10227</v>
      </c>
      <c r="O121" s="5" t="s">
        <v>37</v>
      </c>
      <c r="P121" s="5" t="s">
        <v>266</v>
      </c>
      <c r="Q121" s="5" t="s">
        <v>30</v>
      </c>
      <c r="R121" s="5" t="s">
        <v>45</v>
      </c>
      <c r="S121" s="5" t="s">
        <v>37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3">
      <c r="A122" s="6" t="s">
        <v>19</v>
      </c>
      <c r="B122" s="5" t="s">
        <v>20</v>
      </c>
      <c r="C122" s="5" t="s">
        <v>21</v>
      </c>
      <c r="D122" s="5" t="s">
        <v>22</v>
      </c>
      <c r="E122" s="5">
        <v>80063</v>
      </c>
      <c r="F122" s="5" t="s">
        <v>371</v>
      </c>
      <c r="G122" s="5" t="s">
        <v>372</v>
      </c>
      <c r="H122" s="7">
        <v>44167</v>
      </c>
      <c r="I122" s="5">
        <v>13</v>
      </c>
      <c r="J122" s="5" t="s">
        <v>25</v>
      </c>
      <c r="K122" s="5" t="s">
        <v>373</v>
      </c>
      <c r="L122" s="5" t="s">
        <v>374</v>
      </c>
      <c r="M122" s="5">
        <v>1</v>
      </c>
      <c r="N122" s="8">
        <v>5118</v>
      </c>
      <c r="O122" s="5" t="s">
        <v>37</v>
      </c>
      <c r="P122" s="5" t="s">
        <v>266</v>
      </c>
      <c r="Q122" s="5" t="s">
        <v>30</v>
      </c>
      <c r="R122" s="5" t="s">
        <v>45</v>
      </c>
      <c r="S122" s="5" t="s">
        <v>37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3">
      <c r="A123" s="6" t="s">
        <v>19</v>
      </c>
      <c r="B123" s="5" t="s">
        <v>20</v>
      </c>
      <c r="C123" s="5" t="s">
        <v>21</v>
      </c>
      <c r="D123" s="5" t="s">
        <v>22</v>
      </c>
      <c r="E123" s="5" t="s">
        <v>375</v>
      </c>
      <c r="F123" s="5" t="s">
        <v>376</v>
      </c>
      <c r="G123" s="5" t="s">
        <v>377</v>
      </c>
      <c r="H123" s="7">
        <v>44167</v>
      </c>
      <c r="I123" s="5">
        <v>13</v>
      </c>
      <c r="J123" s="5" t="s">
        <v>25</v>
      </c>
      <c r="K123" s="5" t="s">
        <v>378</v>
      </c>
      <c r="L123" s="5" t="s">
        <v>379</v>
      </c>
      <c r="M123" s="5">
        <v>6</v>
      </c>
      <c r="N123" s="8">
        <v>16086</v>
      </c>
      <c r="O123" s="5" t="s">
        <v>37</v>
      </c>
      <c r="P123" s="5" t="s">
        <v>266</v>
      </c>
      <c r="Q123" s="5" t="s">
        <v>30</v>
      </c>
      <c r="R123" s="5" t="s">
        <v>45</v>
      </c>
      <c r="S123" s="5" t="s">
        <v>37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3">
      <c r="A124" s="6" t="s">
        <v>19</v>
      </c>
      <c r="B124" s="5" t="s">
        <v>20</v>
      </c>
      <c r="C124" s="5" t="s">
        <v>21</v>
      </c>
      <c r="D124" s="5" t="s">
        <v>22</v>
      </c>
      <c r="E124" s="5">
        <v>3200</v>
      </c>
      <c r="F124" s="5" t="s">
        <v>234</v>
      </c>
      <c r="G124" s="5" t="s">
        <v>380</v>
      </c>
      <c r="H124" s="7">
        <v>44167</v>
      </c>
      <c r="I124" s="5">
        <v>13</v>
      </c>
      <c r="J124" s="5" t="s">
        <v>25</v>
      </c>
      <c r="K124" s="5" t="s">
        <v>252</v>
      </c>
      <c r="L124" s="5" t="s">
        <v>253</v>
      </c>
      <c r="M124" s="5">
        <v>1</v>
      </c>
      <c r="N124" s="8">
        <v>36966</v>
      </c>
      <c r="O124" s="5" t="s">
        <v>28</v>
      </c>
      <c r="P124" s="5" t="s">
        <v>266</v>
      </c>
      <c r="Q124" s="5" t="s">
        <v>30</v>
      </c>
      <c r="R124" s="5" t="s">
        <v>45</v>
      </c>
      <c r="S124" s="5" t="s">
        <v>32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3">
      <c r="A125" s="6" t="s">
        <v>19</v>
      </c>
      <c r="B125" s="5" t="s">
        <v>20</v>
      </c>
      <c r="C125" s="5" t="s">
        <v>21</v>
      </c>
      <c r="D125" s="5" t="s">
        <v>22</v>
      </c>
      <c r="E125" s="5">
        <v>3582</v>
      </c>
      <c r="F125" s="5" t="s">
        <v>381</v>
      </c>
      <c r="G125" s="5" t="s">
        <v>380</v>
      </c>
      <c r="H125" s="7">
        <v>44167</v>
      </c>
      <c r="I125" s="5">
        <v>13</v>
      </c>
      <c r="J125" s="5" t="s">
        <v>25</v>
      </c>
      <c r="K125" s="5" t="s">
        <v>252</v>
      </c>
      <c r="L125" s="5" t="s">
        <v>253</v>
      </c>
      <c r="M125" s="5">
        <v>1</v>
      </c>
      <c r="N125" s="8">
        <v>29403</v>
      </c>
      <c r="O125" s="5" t="s">
        <v>28</v>
      </c>
      <c r="P125" s="5" t="s">
        <v>266</v>
      </c>
      <c r="Q125" s="5" t="s">
        <v>30</v>
      </c>
      <c r="R125" s="5" t="s">
        <v>45</v>
      </c>
      <c r="S125" s="5" t="s">
        <v>32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3">
      <c r="A126" s="6" t="s">
        <v>19</v>
      </c>
      <c r="B126" s="5" t="s">
        <v>20</v>
      </c>
      <c r="C126" s="5" t="s">
        <v>21</v>
      </c>
      <c r="D126" s="5" t="s">
        <v>22</v>
      </c>
      <c r="E126" s="5" t="s">
        <v>382</v>
      </c>
      <c r="F126" s="5" t="s">
        <v>383</v>
      </c>
      <c r="G126" s="5" t="s">
        <v>384</v>
      </c>
      <c r="H126" s="7">
        <v>44167</v>
      </c>
      <c r="I126" s="5">
        <v>13</v>
      </c>
      <c r="J126" s="5" t="s">
        <v>25</v>
      </c>
      <c r="K126" s="5" t="s">
        <v>385</v>
      </c>
      <c r="L126" s="5" t="s">
        <v>386</v>
      </c>
      <c r="M126" s="5">
        <v>6</v>
      </c>
      <c r="N126" s="8">
        <v>35244</v>
      </c>
      <c r="O126" s="5" t="s">
        <v>37</v>
      </c>
      <c r="P126" s="5" t="s">
        <v>266</v>
      </c>
      <c r="Q126" s="5" t="s">
        <v>30</v>
      </c>
      <c r="R126" s="5" t="s">
        <v>45</v>
      </c>
      <c r="S126" s="5" t="s">
        <v>32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3">
      <c r="A127" s="6" t="s">
        <v>19</v>
      </c>
      <c r="B127" s="5" t="s">
        <v>20</v>
      </c>
      <c r="C127" s="5" t="s">
        <v>21</v>
      </c>
      <c r="D127" s="5" t="s">
        <v>22</v>
      </c>
      <c r="E127" s="5">
        <v>57</v>
      </c>
      <c r="F127" s="5" t="s">
        <v>387</v>
      </c>
      <c r="G127" s="5" t="s">
        <v>388</v>
      </c>
      <c r="H127" s="7">
        <v>44167</v>
      </c>
      <c r="I127" s="5">
        <v>13</v>
      </c>
      <c r="J127" s="5" t="s">
        <v>25</v>
      </c>
      <c r="K127" s="5" t="s">
        <v>389</v>
      </c>
      <c r="L127" s="5" t="s">
        <v>390</v>
      </c>
      <c r="M127" s="5">
        <v>1</v>
      </c>
      <c r="N127" s="8">
        <v>32765</v>
      </c>
      <c r="O127" s="5" t="s">
        <v>28</v>
      </c>
      <c r="P127" s="5" t="s">
        <v>266</v>
      </c>
      <c r="Q127" s="5" t="s">
        <v>30</v>
      </c>
      <c r="R127" s="5" t="s">
        <v>45</v>
      </c>
      <c r="S127" s="5" t="s">
        <v>32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3">
      <c r="A128" s="6" t="s">
        <v>19</v>
      </c>
      <c r="B128" s="5" t="s">
        <v>20</v>
      </c>
      <c r="C128" s="5" t="s">
        <v>21</v>
      </c>
      <c r="D128" s="5" t="s">
        <v>22</v>
      </c>
      <c r="E128" s="5">
        <v>3572</v>
      </c>
      <c r="F128" s="5" t="s">
        <v>391</v>
      </c>
      <c r="G128" s="5" t="s">
        <v>392</v>
      </c>
      <c r="H128" s="7">
        <v>44167</v>
      </c>
      <c r="I128" s="5">
        <v>13</v>
      </c>
      <c r="J128" s="5" t="s">
        <v>25</v>
      </c>
      <c r="K128" s="5" t="s">
        <v>393</v>
      </c>
      <c r="L128" s="5" t="s">
        <v>394</v>
      </c>
      <c r="M128" s="5">
        <v>1</v>
      </c>
      <c r="N128" s="8">
        <v>19319</v>
      </c>
      <c r="O128" s="5" t="s">
        <v>28</v>
      </c>
      <c r="P128" s="5" t="s">
        <v>266</v>
      </c>
      <c r="Q128" s="5" t="s">
        <v>30</v>
      </c>
      <c r="R128" s="5" t="s">
        <v>45</v>
      </c>
      <c r="S128" s="5" t="s">
        <v>32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3">
      <c r="A129" s="6" t="s">
        <v>19</v>
      </c>
      <c r="B129" s="5" t="s">
        <v>20</v>
      </c>
      <c r="C129" s="5" t="s">
        <v>21</v>
      </c>
      <c r="D129" s="5" t="s">
        <v>22</v>
      </c>
      <c r="E129" s="5">
        <v>90032</v>
      </c>
      <c r="F129" s="5" t="s">
        <v>395</v>
      </c>
      <c r="G129" s="5" t="s">
        <v>396</v>
      </c>
      <c r="H129" s="7">
        <v>44168</v>
      </c>
      <c r="I129" s="5">
        <v>13</v>
      </c>
      <c r="J129" s="5" t="s">
        <v>25</v>
      </c>
      <c r="K129" s="5" t="s">
        <v>397</v>
      </c>
      <c r="L129" s="5" t="s">
        <v>398</v>
      </c>
      <c r="M129" s="5">
        <v>1</v>
      </c>
      <c r="N129" s="8">
        <v>19471</v>
      </c>
      <c r="O129" s="5" t="s">
        <v>37</v>
      </c>
      <c r="P129" s="5" t="s">
        <v>266</v>
      </c>
      <c r="Q129" s="5" t="s">
        <v>30</v>
      </c>
      <c r="R129" s="5" t="s">
        <v>45</v>
      </c>
      <c r="S129" s="5" t="s">
        <v>37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3">
      <c r="A130" s="6" t="s">
        <v>19</v>
      </c>
      <c r="B130" s="5" t="s">
        <v>20</v>
      </c>
      <c r="C130" s="5" t="s">
        <v>21</v>
      </c>
      <c r="D130" s="5" t="s">
        <v>22</v>
      </c>
      <c r="E130" s="5">
        <v>99953</v>
      </c>
      <c r="F130" s="5" t="s">
        <v>399</v>
      </c>
      <c r="G130" s="5" t="s">
        <v>400</v>
      </c>
      <c r="H130" s="7">
        <v>44168</v>
      </c>
      <c r="I130" s="5">
        <v>13</v>
      </c>
      <c r="J130" s="5" t="s">
        <v>25</v>
      </c>
      <c r="K130" s="5" t="s">
        <v>401</v>
      </c>
      <c r="L130" s="5" t="s">
        <v>402</v>
      </c>
      <c r="M130" s="5">
        <v>1</v>
      </c>
      <c r="N130" s="8">
        <v>6807</v>
      </c>
      <c r="O130" s="5" t="s">
        <v>37</v>
      </c>
      <c r="P130" s="5" t="s">
        <v>266</v>
      </c>
      <c r="Q130" s="5" t="s">
        <v>30</v>
      </c>
      <c r="R130" s="5" t="s">
        <v>45</v>
      </c>
      <c r="S130" s="5" t="s">
        <v>37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3">
      <c r="A131" s="6" t="s">
        <v>19</v>
      </c>
      <c r="B131" s="5" t="s">
        <v>20</v>
      </c>
      <c r="C131" s="5" t="s">
        <v>21</v>
      </c>
      <c r="D131" s="5" t="s">
        <v>22</v>
      </c>
      <c r="E131" s="5">
        <v>18038</v>
      </c>
      <c r="F131" s="5" t="s">
        <v>403</v>
      </c>
      <c r="G131" s="5" t="s">
        <v>404</v>
      </c>
      <c r="H131" s="7">
        <v>44168</v>
      </c>
      <c r="I131" s="5">
        <v>13</v>
      </c>
      <c r="J131" s="5" t="s">
        <v>25</v>
      </c>
      <c r="K131" s="5" t="s">
        <v>294</v>
      </c>
      <c r="L131" s="5" t="s">
        <v>295</v>
      </c>
      <c r="M131" s="5">
        <v>1</v>
      </c>
      <c r="N131" s="8">
        <v>4655</v>
      </c>
      <c r="O131" s="5" t="s">
        <v>37</v>
      </c>
      <c r="P131" s="5" t="s">
        <v>266</v>
      </c>
      <c r="Q131" s="5" t="s">
        <v>30</v>
      </c>
      <c r="R131" s="5" t="s">
        <v>45</v>
      </c>
      <c r="S131" s="5" t="s">
        <v>37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3">
      <c r="A132" s="6" t="s">
        <v>19</v>
      </c>
      <c r="B132" s="5" t="s">
        <v>20</v>
      </c>
      <c r="C132" s="5" t="s">
        <v>21</v>
      </c>
      <c r="D132" s="5" t="s">
        <v>22</v>
      </c>
      <c r="E132" s="5">
        <v>18014</v>
      </c>
      <c r="F132" s="5" t="s">
        <v>405</v>
      </c>
      <c r="G132" s="5" t="s">
        <v>404</v>
      </c>
      <c r="H132" s="7">
        <v>44168</v>
      </c>
      <c r="I132" s="5">
        <v>13</v>
      </c>
      <c r="J132" s="5" t="s">
        <v>25</v>
      </c>
      <c r="K132" s="5" t="s">
        <v>294</v>
      </c>
      <c r="L132" s="5" t="s">
        <v>295</v>
      </c>
      <c r="M132" s="5">
        <v>1</v>
      </c>
      <c r="N132" s="8">
        <v>13697</v>
      </c>
      <c r="O132" s="5" t="s">
        <v>37</v>
      </c>
      <c r="P132" s="5" t="s">
        <v>266</v>
      </c>
      <c r="Q132" s="5" t="s">
        <v>30</v>
      </c>
      <c r="R132" s="5" t="s">
        <v>45</v>
      </c>
      <c r="S132" s="5" t="s">
        <v>37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3">
      <c r="A133" s="6" t="s">
        <v>19</v>
      </c>
      <c r="B133" s="5" t="s">
        <v>20</v>
      </c>
      <c r="C133" s="5" t="s">
        <v>21</v>
      </c>
      <c r="D133" s="5" t="s">
        <v>22</v>
      </c>
      <c r="E133" s="5">
        <v>27120</v>
      </c>
      <c r="F133" s="5" t="s">
        <v>224</v>
      </c>
      <c r="G133" s="5" t="s">
        <v>404</v>
      </c>
      <c r="H133" s="7">
        <v>44168</v>
      </c>
      <c r="I133" s="5">
        <v>13</v>
      </c>
      <c r="J133" s="5" t="s">
        <v>25</v>
      </c>
      <c r="K133" s="5" t="s">
        <v>294</v>
      </c>
      <c r="L133" s="5" t="s">
        <v>295</v>
      </c>
      <c r="M133" s="5">
        <v>1</v>
      </c>
      <c r="N133" s="8">
        <v>4269</v>
      </c>
      <c r="O133" s="5" t="s">
        <v>37</v>
      </c>
      <c r="P133" s="5" t="s">
        <v>266</v>
      </c>
      <c r="Q133" s="5" t="s">
        <v>30</v>
      </c>
      <c r="R133" s="5" t="s">
        <v>45</v>
      </c>
      <c r="S133" s="5" t="s">
        <v>37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3">
      <c r="A134" s="6" t="s">
        <v>19</v>
      </c>
      <c r="B134" s="5" t="s">
        <v>20</v>
      </c>
      <c r="C134" s="5" t="s">
        <v>21</v>
      </c>
      <c r="D134" s="5" t="s">
        <v>22</v>
      </c>
      <c r="E134" s="5">
        <v>27138</v>
      </c>
      <c r="F134" s="5" t="s">
        <v>153</v>
      </c>
      <c r="G134" s="5" t="s">
        <v>404</v>
      </c>
      <c r="H134" s="7">
        <v>44168</v>
      </c>
      <c r="I134" s="5">
        <v>13</v>
      </c>
      <c r="J134" s="5" t="s">
        <v>25</v>
      </c>
      <c r="K134" s="5" t="s">
        <v>294</v>
      </c>
      <c r="L134" s="5" t="s">
        <v>295</v>
      </c>
      <c r="M134" s="5">
        <v>2</v>
      </c>
      <c r="N134" s="8">
        <v>4034</v>
      </c>
      <c r="O134" s="5" t="s">
        <v>37</v>
      </c>
      <c r="P134" s="5" t="s">
        <v>266</v>
      </c>
      <c r="Q134" s="5" t="s">
        <v>30</v>
      </c>
      <c r="R134" s="5" t="s">
        <v>45</v>
      </c>
      <c r="S134" s="5" t="s">
        <v>37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3">
      <c r="A135" s="6" t="s">
        <v>19</v>
      </c>
      <c r="B135" s="5" t="s">
        <v>20</v>
      </c>
      <c r="C135" s="5" t="s">
        <v>21</v>
      </c>
      <c r="D135" s="5" t="s">
        <v>22</v>
      </c>
      <c r="E135" s="5">
        <v>60</v>
      </c>
      <c r="F135" s="5" t="s">
        <v>406</v>
      </c>
      <c r="G135" s="5" t="s">
        <v>404</v>
      </c>
      <c r="H135" s="7">
        <v>44168</v>
      </c>
      <c r="I135" s="5">
        <v>13</v>
      </c>
      <c r="J135" s="5" t="s">
        <v>25</v>
      </c>
      <c r="K135" s="5" t="s">
        <v>294</v>
      </c>
      <c r="L135" s="5" t="s">
        <v>295</v>
      </c>
      <c r="M135" s="5">
        <v>1</v>
      </c>
      <c r="N135" s="8">
        <v>42849</v>
      </c>
      <c r="O135" s="5" t="s">
        <v>28</v>
      </c>
      <c r="P135" s="5" t="s">
        <v>266</v>
      </c>
      <c r="Q135" s="5" t="s">
        <v>30</v>
      </c>
      <c r="R135" s="5" t="s">
        <v>45</v>
      </c>
      <c r="S135" s="5" t="s">
        <v>32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3">
      <c r="A136" s="6" t="s">
        <v>19</v>
      </c>
      <c r="B136" s="5" t="s">
        <v>20</v>
      </c>
      <c r="C136" s="5" t="s">
        <v>21</v>
      </c>
      <c r="D136" s="5" t="s">
        <v>22</v>
      </c>
      <c r="E136" s="5">
        <v>45616</v>
      </c>
      <c r="F136" s="5" t="s">
        <v>407</v>
      </c>
      <c r="G136" s="5" t="s">
        <v>408</v>
      </c>
      <c r="H136" s="7">
        <v>44168</v>
      </c>
      <c r="I136" s="5">
        <v>13</v>
      </c>
      <c r="J136" s="5" t="s">
        <v>25</v>
      </c>
      <c r="K136" s="5" t="s">
        <v>409</v>
      </c>
      <c r="L136" s="5" t="s">
        <v>410</v>
      </c>
      <c r="M136" s="5">
        <v>2</v>
      </c>
      <c r="N136" s="8">
        <v>134436</v>
      </c>
      <c r="O136" s="5" t="s">
        <v>32</v>
      </c>
      <c r="P136" s="5" t="s">
        <v>266</v>
      </c>
      <c r="Q136" s="5" t="s">
        <v>30</v>
      </c>
      <c r="R136" s="5" t="s">
        <v>45</v>
      </c>
      <c r="S136" s="5" t="s">
        <v>32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3">
      <c r="A137" s="6" t="s">
        <v>19</v>
      </c>
      <c r="B137" s="5" t="s">
        <v>20</v>
      </c>
      <c r="C137" s="5" t="s">
        <v>21</v>
      </c>
      <c r="D137" s="5" t="s">
        <v>22</v>
      </c>
      <c r="E137" s="5">
        <v>3200</v>
      </c>
      <c r="F137" s="5" t="s">
        <v>234</v>
      </c>
      <c r="G137" s="5" t="s">
        <v>411</v>
      </c>
      <c r="H137" s="7">
        <v>44168</v>
      </c>
      <c r="I137" s="5">
        <v>13</v>
      </c>
      <c r="J137" s="5" t="s">
        <v>25</v>
      </c>
      <c r="K137" s="5" t="s">
        <v>412</v>
      </c>
      <c r="L137" s="5" t="s">
        <v>413</v>
      </c>
      <c r="M137" s="5">
        <v>2</v>
      </c>
      <c r="N137" s="8">
        <v>73932</v>
      </c>
      <c r="O137" s="5" t="s">
        <v>28</v>
      </c>
      <c r="P137" s="5" t="s">
        <v>266</v>
      </c>
      <c r="Q137" s="5" t="s">
        <v>30</v>
      </c>
      <c r="R137" s="5" t="s">
        <v>45</v>
      </c>
      <c r="S137" s="5" t="s">
        <v>32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3">
      <c r="A138" s="6" t="s">
        <v>19</v>
      </c>
      <c r="B138" s="5" t="s">
        <v>20</v>
      </c>
      <c r="C138" s="5" t="s">
        <v>21</v>
      </c>
      <c r="D138" s="5" t="s">
        <v>22</v>
      </c>
      <c r="E138" s="5">
        <v>11021</v>
      </c>
      <c r="F138" s="5" t="s">
        <v>414</v>
      </c>
      <c r="G138" s="5" t="s">
        <v>415</v>
      </c>
      <c r="H138" s="7">
        <v>44168</v>
      </c>
      <c r="I138" s="5">
        <v>13</v>
      </c>
      <c r="J138" s="5" t="s">
        <v>25</v>
      </c>
      <c r="K138" s="5" t="s">
        <v>416</v>
      </c>
      <c r="L138" s="5" t="s">
        <v>417</v>
      </c>
      <c r="M138" s="5">
        <v>2</v>
      </c>
      <c r="N138" s="8">
        <v>25070</v>
      </c>
      <c r="O138" s="5" t="s">
        <v>37</v>
      </c>
      <c r="P138" s="5" t="s">
        <v>266</v>
      </c>
      <c r="Q138" s="5" t="s">
        <v>30</v>
      </c>
      <c r="R138" s="5" t="s">
        <v>45</v>
      </c>
      <c r="S138" s="5" t="s">
        <v>37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3">
      <c r="A139" s="6" t="s">
        <v>19</v>
      </c>
      <c r="B139" s="5" t="s">
        <v>20</v>
      </c>
      <c r="C139" s="5" t="s">
        <v>21</v>
      </c>
      <c r="D139" s="5" t="s">
        <v>22</v>
      </c>
      <c r="E139" s="5">
        <v>51274</v>
      </c>
      <c r="F139" s="5" t="s">
        <v>418</v>
      </c>
      <c r="G139" s="5" t="s">
        <v>419</v>
      </c>
      <c r="H139" s="7">
        <v>44168</v>
      </c>
      <c r="I139" s="5">
        <v>13</v>
      </c>
      <c r="J139" s="5" t="s">
        <v>25</v>
      </c>
      <c r="K139" s="5" t="s">
        <v>409</v>
      </c>
      <c r="L139" s="5" t="s">
        <v>410</v>
      </c>
      <c r="M139" s="5">
        <v>4</v>
      </c>
      <c r="N139" s="8">
        <v>428200</v>
      </c>
      <c r="O139" s="5" t="s">
        <v>32</v>
      </c>
      <c r="P139" s="5" t="s">
        <v>266</v>
      </c>
      <c r="Q139" s="5" t="s">
        <v>30</v>
      </c>
      <c r="R139" s="5" t="s">
        <v>45</v>
      </c>
      <c r="S139" s="5" t="s">
        <v>32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3">
      <c r="A140" s="6" t="s">
        <v>19</v>
      </c>
      <c r="B140" s="5" t="s">
        <v>20</v>
      </c>
      <c r="C140" s="5" t="s">
        <v>21</v>
      </c>
      <c r="D140" s="5" t="s">
        <v>22</v>
      </c>
      <c r="E140" s="5">
        <v>57</v>
      </c>
      <c r="F140" s="5" t="s">
        <v>387</v>
      </c>
      <c r="G140" s="5" t="s">
        <v>420</v>
      </c>
      <c r="H140" s="7">
        <v>44168</v>
      </c>
      <c r="I140" s="5">
        <v>13</v>
      </c>
      <c r="J140" s="5" t="s">
        <v>25</v>
      </c>
      <c r="K140" s="5" t="s">
        <v>310</v>
      </c>
      <c r="L140" s="5" t="s">
        <v>311</v>
      </c>
      <c r="M140" s="5">
        <v>1</v>
      </c>
      <c r="N140" s="8">
        <v>32765</v>
      </c>
      <c r="O140" s="5" t="s">
        <v>28</v>
      </c>
      <c r="P140" s="5" t="s">
        <v>266</v>
      </c>
      <c r="Q140" s="5" t="s">
        <v>30</v>
      </c>
      <c r="R140" s="5" t="s">
        <v>45</v>
      </c>
      <c r="S140" s="5" t="s">
        <v>32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3">
      <c r="A141" s="6" t="s">
        <v>19</v>
      </c>
      <c r="B141" s="5" t="s">
        <v>20</v>
      </c>
      <c r="C141" s="5" t="s">
        <v>21</v>
      </c>
      <c r="D141" s="5" t="s">
        <v>22</v>
      </c>
      <c r="E141" s="5" t="s">
        <v>421</v>
      </c>
      <c r="F141" s="5" t="s">
        <v>153</v>
      </c>
      <c r="G141" s="5" t="s">
        <v>420</v>
      </c>
      <c r="H141" s="7">
        <v>44168</v>
      </c>
      <c r="I141" s="5">
        <v>13</v>
      </c>
      <c r="J141" s="5" t="s">
        <v>25</v>
      </c>
      <c r="K141" s="5" t="s">
        <v>310</v>
      </c>
      <c r="L141" s="5" t="s">
        <v>311</v>
      </c>
      <c r="M141" s="5">
        <v>2</v>
      </c>
      <c r="N141" s="8">
        <v>6202</v>
      </c>
      <c r="O141" s="5" t="s">
        <v>37</v>
      </c>
      <c r="P141" s="5" t="s">
        <v>266</v>
      </c>
      <c r="Q141" s="5" t="s">
        <v>30</v>
      </c>
      <c r="R141" s="5" t="s">
        <v>45</v>
      </c>
      <c r="S141" s="5" t="s">
        <v>37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3">
      <c r="A142" s="6" t="s">
        <v>19</v>
      </c>
      <c r="B142" s="5" t="s">
        <v>20</v>
      </c>
      <c r="C142" s="5" t="s">
        <v>21</v>
      </c>
      <c r="D142" s="5" t="s">
        <v>22</v>
      </c>
      <c r="E142" s="5" t="s">
        <v>307</v>
      </c>
      <c r="F142" s="5" t="s">
        <v>308</v>
      </c>
      <c r="G142" s="5" t="s">
        <v>420</v>
      </c>
      <c r="H142" s="7">
        <v>44168</v>
      </c>
      <c r="I142" s="5">
        <v>13</v>
      </c>
      <c r="J142" s="5" t="s">
        <v>25</v>
      </c>
      <c r="K142" s="5" t="s">
        <v>310</v>
      </c>
      <c r="L142" s="5" t="s">
        <v>311</v>
      </c>
      <c r="M142" s="5">
        <v>1</v>
      </c>
      <c r="N142" s="8">
        <v>14714</v>
      </c>
      <c r="O142" s="5" t="s">
        <v>37</v>
      </c>
      <c r="P142" s="5" t="s">
        <v>266</v>
      </c>
      <c r="Q142" s="5" t="s">
        <v>30</v>
      </c>
      <c r="R142" s="5" t="s">
        <v>45</v>
      </c>
      <c r="S142" s="5" t="s">
        <v>37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3">
      <c r="A143" s="6" t="s">
        <v>19</v>
      </c>
      <c r="B143" s="5" t="s">
        <v>20</v>
      </c>
      <c r="C143" s="5" t="s">
        <v>21</v>
      </c>
      <c r="D143" s="5" t="s">
        <v>22</v>
      </c>
      <c r="E143" s="5" t="s">
        <v>422</v>
      </c>
      <c r="F143" s="5" t="s">
        <v>423</v>
      </c>
      <c r="G143" s="5" t="s">
        <v>424</v>
      </c>
      <c r="H143" s="7">
        <v>44168</v>
      </c>
      <c r="I143" s="5">
        <v>13</v>
      </c>
      <c r="J143" s="5" t="s">
        <v>25</v>
      </c>
      <c r="K143" s="5" t="s">
        <v>425</v>
      </c>
      <c r="L143" s="5" t="s">
        <v>426</v>
      </c>
      <c r="M143" s="5">
        <v>1</v>
      </c>
      <c r="N143" s="8">
        <v>9403</v>
      </c>
      <c r="O143" s="5" t="s">
        <v>37</v>
      </c>
      <c r="P143" s="5" t="s">
        <v>266</v>
      </c>
      <c r="Q143" s="5" t="s">
        <v>30</v>
      </c>
      <c r="R143" s="5" t="s">
        <v>45</v>
      </c>
      <c r="S143" s="5" t="s">
        <v>37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3">
      <c r="A144" s="6" t="s">
        <v>19</v>
      </c>
      <c r="B144" s="5" t="s">
        <v>20</v>
      </c>
      <c r="C144" s="5" t="s">
        <v>21</v>
      </c>
      <c r="D144" s="5" t="s">
        <v>22</v>
      </c>
      <c r="E144" s="5" t="s">
        <v>427</v>
      </c>
      <c r="F144" s="5" t="s">
        <v>428</v>
      </c>
      <c r="G144" s="5" t="s">
        <v>424</v>
      </c>
      <c r="H144" s="7">
        <v>44168</v>
      </c>
      <c r="I144" s="5">
        <v>13</v>
      </c>
      <c r="J144" s="5" t="s">
        <v>25</v>
      </c>
      <c r="K144" s="5" t="s">
        <v>425</v>
      </c>
      <c r="L144" s="5" t="s">
        <v>426</v>
      </c>
      <c r="M144" s="5">
        <v>1</v>
      </c>
      <c r="N144" s="8">
        <v>8899</v>
      </c>
      <c r="O144" s="5" t="s">
        <v>37</v>
      </c>
      <c r="P144" s="5" t="s">
        <v>266</v>
      </c>
      <c r="Q144" s="5" t="s">
        <v>30</v>
      </c>
      <c r="R144" s="5" t="s">
        <v>45</v>
      </c>
      <c r="S144" s="5" t="s">
        <v>37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3">
      <c r="A145" s="6" t="s">
        <v>19</v>
      </c>
      <c r="B145" s="5" t="s">
        <v>20</v>
      </c>
      <c r="C145" s="5" t="s">
        <v>21</v>
      </c>
      <c r="D145" s="5" t="s">
        <v>22</v>
      </c>
      <c r="E145" s="5">
        <v>59</v>
      </c>
      <c r="F145" s="5" t="s">
        <v>429</v>
      </c>
      <c r="G145" s="5" t="s">
        <v>430</v>
      </c>
      <c r="H145" s="7">
        <v>44169</v>
      </c>
      <c r="I145" s="5">
        <v>13</v>
      </c>
      <c r="J145" s="5" t="s">
        <v>25</v>
      </c>
      <c r="K145" s="5" t="s">
        <v>431</v>
      </c>
      <c r="L145" s="5" t="s">
        <v>432</v>
      </c>
      <c r="M145" s="5">
        <v>1</v>
      </c>
      <c r="N145" s="8">
        <v>26042</v>
      </c>
      <c r="O145" s="5" t="s">
        <v>28</v>
      </c>
      <c r="P145" s="5" t="s">
        <v>266</v>
      </c>
      <c r="Q145" s="5" t="s">
        <v>30</v>
      </c>
      <c r="R145" s="5" t="s">
        <v>45</v>
      </c>
      <c r="S145" s="5" t="s">
        <v>32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2021_01_09050054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2021-02-01T18:59:30Z</dcterms:created>
  <dcterms:modified xsi:type="dcterms:W3CDTF">2021-02-01T18:59:31Z</dcterms:modified>
</cp:coreProperties>
</file>