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1 Enero\Detalle Facturas\Facturas\"/>
    </mc:Choice>
  </mc:AlternateContent>
  <xr:revisionPtr revIDLastSave="0" documentId="8_{F36E59AC-0A76-4FD7-94B9-35082DD73961}" xr6:coauthVersionLast="46" xr6:coauthVersionMax="46" xr10:uidLastSave="{00000000-0000-0000-0000-000000000000}"/>
  <bookViews>
    <workbookView xWindow="-108" yWindow="-108" windowWidth="23256" windowHeight="12576" xr2:uid="{B5A72556-8D2D-4085-B231-1FDD565FBEBA}"/>
  </bookViews>
  <sheets>
    <sheet name="2021_01_10378849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40" i="1" l="1"/>
  <c r="W39" i="1"/>
  <c r="W41" i="1" s="1"/>
  <c r="W30" i="1"/>
  <c r="W32" i="1" s="1"/>
  <c r="W29" i="1"/>
  <c r="W21" i="1"/>
  <c r="W20" i="1"/>
  <c r="W22" i="1" s="1"/>
  <c r="W12" i="1"/>
  <c r="W11" i="1"/>
  <c r="W13" i="1" s="1"/>
  <c r="W14" i="1" s="1"/>
  <c r="W16" i="1" s="1"/>
  <c r="W6" i="1"/>
  <c r="W5" i="1"/>
  <c r="W4" i="1"/>
  <c r="W23" i="1" l="1"/>
  <c r="W25" i="1" s="1"/>
  <c r="W47" i="1"/>
  <c r="W42" i="1"/>
  <c r="W44" i="1" s="1"/>
</calcChain>
</file>

<file path=xl/sharedStrings.xml><?xml version="1.0" encoding="utf-8"?>
<sst xmlns="http://schemas.openxmlformats.org/spreadsheetml/2006/main" count="824" uniqueCount="233">
  <si>
    <t>ID_Detalle</t>
  </si>
  <si>
    <t>Vendedor Meson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</si>
  <si>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</si>
  <si>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</si>
  <si>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</si>
  <si>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</si>
  <si>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</si>
  <si>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</si>
  <si>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</si>
  <si>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</si>
  <si>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</si>
  <si>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</si>
  <si>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</si>
  <si>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</si>
  <si>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</si>
  <si>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</si>
  <si>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</si>
  <si>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</si>
  <si>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</si>
  <si>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% Cumplimiento Sucursal</t>
  </si>
  <si>
    <t>2021_01_10378849</t>
  </si>
  <si>
    <t xml:space="preserve">ALARCON VILLARROEL BENEDICTO ARCAD           </t>
  </si>
  <si>
    <t>R6</t>
  </si>
  <si>
    <t>10378849-8</t>
  </si>
  <si>
    <t xml:space="preserve">MANGUERA RETORNO INYECTOR X MT </t>
  </si>
  <si>
    <t>BV-A-0000-00302898</t>
  </si>
  <si>
    <t xml:space="preserve">OSORNO FLOTACENTRO </t>
  </si>
  <si>
    <t>0027849333-4-0</t>
  </si>
  <si>
    <t xml:space="preserve">JONATHAN TANGOL </t>
  </si>
  <si>
    <t>Repuestos</t>
  </si>
  <si>
    <t>Actual</t>
  </si>
  <si>
    <t>Boleta</t>
  </si>
  <si>
    <t>Venta Normal</t>
  </si>
  <si>
    <t xml:space="preserve">FILTRO LUBRICANTE TECFIL </t>
  </si>
  <si>
    <t xml:space="preserve">C5257 </t>
  </si>
  <si>
    <t xml:space="preserve">CHICHARRA DE FRENO UNIVERSAL 10E 3P </t>
  </si>
  <si>
    <t>BV-A-0000-00302976</t>
  </si>
  <si>
    <t>Neumaticos</t>
  </si>
  <si>
    <t>Nombre</t>
  </si>
  <si>
    <t xml:space="preserve">ZOP60 </t>
  </si>
  <si>
    <t xml:space="preserve">ALINEACIONES ARO 17,5 </t>
  </si>
  <si>
    <t>BV-A-0000-00302980</t>
  </si>
  <si>
    <t>0015311233-9-0</t>
  </si>
  <si>
    <t xml:space="preserve">PEREZ PEREZ FRANCISCO JAVIER </t>
  </si>
  <si>
    <t>Servicios</t>
  </si>
  <si>
    <t>Cod Vendedor</t>
  </si>
  <si>
    <t xml:space="preserve">MOP03 </t>
  </si>
  <si>
    <t>MONTAJE NEUM CAMION/BUS ALUMINIO - FLOTA</t>
  </si>
  <si>
    <t>BV-A-0000-00303052</t>
  </si>
  <si>
    <t>Rut</t>
  </si>
  <si>
    <t xml:space="preserve">PAP55 </t>
  </si>
  <si>
    <t xml:space="preserve">PARCHE VIPAL R-10 75X55 MM 1 TELA </t>
  </si>
  <si>
    <t>Mes Pago</t>
  </si>
  <si>
    <t xml:space="preserve">A0538 </t>
  </si>
  <si>
    <t>ESPEJOS SOLO PRINCIPAL SIN BASE (CALENTA</t>
  </si>
  <si>
    <t>CV-A-0000-00229360</t>
  </si>
  <si>
    <t>0096829590-K-0</t>
  </si>
  <si>
    <t xml:space="preserve">TRANSPORTES ERNST S.A </t>
  </si>
  <si>
    <t>Nota Crédito</t>
  </si>
  <si>
    <t>Venta Pendiente</t>
  </si>
  <si>
    <t xml:space="preserve">WILLIAMS T-300 15W40 CI-4 BALDE 19LT </t>
  </si>
  <si>
    <t>FV-A-0000-02334945</t>
  </si>
  <si>
    <t>0053322813-5-0</t>
  </si>
  <si>
    <t xml:space="preserve">SUCESION JOSE A PRAMBS ALARCON </t>
  </si>
  <si>
    <t>Lubricantes</t>
  </si>
  <si>
    <t>Factura</t>
  </si>
  <si>
    <t xml:space="preserve">GRASA RODAMIENTO EP-2 BL. 3 KGS. </t>
  </si>
  <si>
    <t>FV-A-0000-02335224</t>
  </si>
  <si>
    <t>0015271545-5-0</t>
  </si>
  <si>
    <t xml:space="preserve">FERNANDEZ BARRIENTOS ABNER ABRAHAM </t>
  </si>
  <si>
    <t>COMISION REPUESTOS</t>
  </si>
  <si>
    <t>Tabla de Cumplimiento Repuestos</t>
  </si>
  <si>
    <t xml:space="preserve">FILTRO SEPARADOR TECFIL </t>
  </si>
  <si>
    <t>FV-A-0000-02335393</t>
  </si>
  <si>
    <t>0012154218-8-0</t>
  </si>
  <si>
    <t xml:space="preserve">PEZO HERNANDEZ CECILIA LUISA </t>
  </si>
  <si>
    <t>VTA TOTAL PERIODO ANTERIOR</t>
  </si>
  <si>
    <t>Ventas</t>
  </si>
  <si>
    <t>% Comisión</t>
  </si>
  <si>
    <t xml:space="preserve">S0494 </t>
  </si>
  <si>
    <t>VTA NORMAL PERIODO ANTERIOR</t>
  </si>
  <si>
    <t>Desde</t>
  </si>
  <si>
    <t>Hasta</t>
  </si>
  <si>
    <t xml:space="preserve">S1076 </t>
  </si>
  <si>
    <t xml:space="preserve">FILTRO COMBUSTIBLE TECFIL </t>
  </si>
  <si>
    <t>COMISION NORMAL (%)</t>
  </si>
  <si>
    <t>o mas</t>
  </si>
  <si>
    <t xml:space="preserve">A0592 </t>
  </si>
  <si>
    <t xml:space="preserve">SOPORTE CARDAN 45MM. TODOS AMERICANOS </t>
  </si>
  <si>
    <t>FV-A-0000-02335422</t>
  </si>
  <si>
    <t>0077155966-2-0</t>
  </si>
  <si>
    <t xml:space="preserve">SOCIEDAD DE TRANSPORTES MAS LTDA. </t>
  </si>
  <si>
    <t>COMISION NORMAL ($)</t>
  </si>
  <si>
    <t xml:space="preserve">ROTULA ACELERADOR CORTA 6 M/M </t>
  </si>
  <si>
    <t>FV-A-0000-02335435</t>
  </si>
  <si>
    <t>0008791810-6-0</t>
  </si>
  <si>
    <t xml:space="preserve">PAREDES INOSTROZA JORGE ERWIDH </t>
  </si>
  <si>
    <t xml:space="preserve">11R22.5 16PR 148/145J CB972 GOODRIDE </t>
  </si>
  <si>
    <t>FV-A-0000-02335498</t>
  </si>
  <si>
    <t>TOTAL COMISION REPUESTOS</t>
  </si>
  <si>
    <t xml:space="preserve">VALVOLUBE G.O. 85W140 GL-5 BL.19 LT </t>
  </si>
  <si>
    <t>FV-A-0000-02335524</t>
  </si>
  <si>
    <t>0077235170-4-0</t>
  </si>
  <si>
    <t xml:space="preserve">PATRICIO CARRASCO SCHLEEF Y CIA. LTDA. </t>
  </si>
  <si>
    <t xml:space="preserve">EXTREMO DERECHO 28 CONO 20 M/M </t>
  </si>
  <si>
    <t>FV-A-0000-02335594</t>
  </si>
  <si>
    <t>0013590389-2-0</t>
  </si>
  <si>
    <t xml:space="preserve">CA¤ULEF CARDENAS JUAN PATRICIO </t>
  </si>
  <si>
    <t xml:space="preserve">EXTREMO DERECHO 30 CONO 20 M/M </t>
  </si>
  <si>
    <t>COMISION NEUMATICOS, LUBRICANTES, BATERIAS Y REMOLQUE</t>
  </si>
  <si>
    <t>Tabla de Cumplimiento Neumaticos, Lubricantes, Baterias y Remolques</t>
  </si>
  <si>
    <t xml:space="preserve">V4216 </t>
  </si>
  <si>
    <t xml:space="preserve">TUBO DE ESCAPE TRAS.(CURVAS) 5" </t>
  </si>
  <si>
    <t>FV-A-0000-02335729</t>
  </si>
  <si>
    <t>0079705390-2-0</t>
  </si>
  <si>
    <t xml:space="preserve">TRANSPORTES SANTA MARIA SPA </t>
  </si>
  <si>
    <t>VENTA TOTAL PERIODO ACTUAL</t>
  </si>
  <si>
    <t xml:space="preserve">S3562 </t>
  </si>
  <si>
    <t xml:space="preserve">TUERCA RUEDA </t>
  </si>
  <si>
    <t>FV-A-0000-02335778</t>
  </si>
  <si>
    <t>VENTA NORMAL</t>
  </si>
  <si>
    <t xml:space="preserve">FILTRO SEC. AIRE SORL </t>
  </si>
  <si>
    <t>FV-A-0000-02335783</t>
  </si>
  <si>
    <t>0076065472-8-0</t>
  </si>
  <si>
    <t xml:space="preserve">TRANSPORTES ON-RUTAS S.P.A </t>
  </si>
  <si>
    <t xml:space="preserve">U1689 </t>
  </si>
  <si>
    <t xml:space="preserve">FILTRO AIRE TECFIL </t>
  </si>
  <si>
    <t xml:space="preserve">U0597 </t>
  </si>
  <si>
    <t xml:space="preserve">FILTRO AIRE SECUN. TECFIL </t>
  </si>
  <si>
    <t xml:space="preserve">SOPORTE MOTOR DELANTERO </t>
  </si>
  <si>
    <t>FV-A-0000-02335881</t>
  </si>
  <si>
    <t>0077336780-9-0</t>
  </si>
  <si>
    <t xml:space="preserve">SOCIEDAD CONSTRUCTORA FORESTAL Y DE INVE </t>
  </si>
  <si>
    <t xml:space="preserve">TOTAL COMISION </t>
  </si>
  <si>
    <t xml:space="preserve">E0262 </t>
  </si>
  <si>
    <t xml:space="preserve">RETEN TRASERO 70X90X12.7 C/CAMBIO </t>
  </si>
  <si>
    <t>FV-A-0000-02335882</t>
  </si>
  <si>
    <t>0078551660-5-0</t>
  </si>
  <si>
    <t xml:space="preserve">BRAVO Y NAHUELPAN LTDA. </t>
  </si>
  <si>
    <t xml:space="preserve">CREMALLERA ALZA VIDRIO DER. </t>
  </si>
  <si>
    <t>FV-A-0000-02335977</t>
  </si>
  <si>
    <t>0076074136-1-0</t>
  </si>
  <si>
    <t xml:space="preserve">COMERCIAL Y MAESTRANZA GUSTAVO KORTMANN </t>
  </si>
  <si>
    <t xml:space="preserve">MANILLA ACCIONAMIENTO PUERTA INTER.DER </t>
  </si>
  <si>
    <t>FV-A-0000-02335984</t>
  </si>
  <si>
    <t>0007955666-1-0</t>
  </si>
  <si>
    <t xml:space="preserve">GONZALEZ MONTES ALICIA BERTILA </t>
  </si>
  <si>
    <t>BONO GRUPAL</t>
  </si>
  <si>
    <t>Tabla de Cumplimiento Bono Grupal</t>
  </si>
  <si>
    <t xml:space="preserve">VALVULA PROTEC 4 CIRCUIT.WABCO </t>
  </si>
  <si>
    <t>FV-A-0000-02336067</t>
  </si>
  <si>
    <t>CUMPLIMIENTO GRUPAL SUCURSAL</t>
  </si>
  <si>
    <t>$ Bono</t>
  </si>
  <si>
    <t xml:space="preserve">RED GREASE EP-2 BL 16 KG </t>
  </si>
  <si>
    <t>FV-A-0000-02336111</t>
  </si>
  <si>
    <t>0076089811-2-0</t>
  </si>
  <si>
    <t xml:space="preserve">SOC.TRANSPORTES Y SERVICIOS LOS LILIOS L </t>
  </si>
  <si>
    <t>BONO</t>
  </si>
  <si>
    <t xml:space="preserve">S2703 </t>
  </si>
  <si>
    <t>VALVULA SOLENOIDE C/C (GAMA) 1334037</t>
  </si>
  <si>
    <t xml:space="preserve">AGUA DESMINERALIZADA 5 LTS </t>
  </si>
  <si>
    <t>FV-A-0000-02336264</t>
  </si>
  <si>
    <t>0017357506-8-0</t>
  </si>
  <si>
    <t xml:space="preserve">MONJE BARRIA CAROLINA ANDREA </t>
  </si>
  <si>
    <t>TOTAL BONO META</t>
  </si>
  <si>
    <t xml:space="preserve">EURODIESEL E-4 15W40 CI-4 BL 19 LT </t>
  </si>
  <si>
    <t>FV-A-0000-02336317</t>
  </si>
  <si>
    <t>0007220399-2-0</t>
  </si>
  <si>
    <t xml:space="preserve">TORRES PEREZ HECTOR JOSE </t>
  </si>
  <si>
    <t xml:space="preserve">U1395 </t>
  </si>
  <si>
    <t xml:space="preserve">RETEN VALVULA ADM/ESC C/BASE METALICA </t>
  </si>
  <si>
    <t>FV-A-0000-02336689</t>
  </si>
  <si>
    <t xml:space="preserve">U1891 </t>
  </si>
  <si>
    <t>RETEN VALVULA ADM/ESC C/CASQUILLO(USA12)</t>
  </si>
  <si>
    <t xml:space="preserve">HK100 </t>
  </si>
  <si>
    <t xml:space="preserve">BATERIA 100 AMP 800 CCA HANKOOK </t>
  </si>
  <si>
    <t>FV-A-0000-02336698</t>
  </si>
  <si>
    <t>0002339493-6-0</t>
  </si>
  <si>
    <t xml:space="preserve">HOTT EHRENFELD INA VERONICA </t>
  </si>
  <si>
    <t xml:space="preserve">PLASTICO FAROL TRASERO C/MARCHA ATRAS </t>
  </si>
  <si>
    <t>FV-A-0000-02336759</t>
  </si>
  <si>
    <t>0077148456-5-0</t>
  </si>
  <si>
    <t xml:space="preserve">TRANSPORTES Y FORESTAL PUELLA SPA </t>
  </si>
  <si>
    <t xml:space="preserve">PLASTICO FAROL TRASERO DERECHO </t>
  </si>
  <si>
    <t>COMISION IMPULSO</t>
  </si>
  <si>
    <t xml:space="preserve">S1830 </t>
  </si>
  <si>
    <t xml:space="preserve">SILENCIADOR ORIGINAL </t>
  </si>
  <si>
    <t>FV-A-0000-02336992</t>
  </si>
  <si>
    <t>0076349549-3-0</t>
  </si>
  <si>
    <t xml:space="preserve">AIKE TEN SPA </t>
  </si>
  <si>
    <t>Tabla de Cumplimiento Impulso</t>
  </si>
  <si>
    <t xml:space="preserve">C3066 </t>
  </si>
  <si>
    <t>PULMON SUSPENSION 1T15M-6/9082 B.METALIC</t>
  </si>
  <si>
    <t>FV-A-0000-02337019</t>
  </si>
  <si>
    <t xml:space="preserve">FILTRO LUBRICANTE DONALDSON </t>
  </si>
  <si>
    <t>FV-A-0000-02337148</t>
  </si>
  <si>
    <t>0077205378-9-0</t>
  </si>
  <si>
    <t xml:space="preserve">TRANSPORTES CAPISO SPA </t>
  </si>
  <si>
    <t xml:space="preserve">S2873 </t>
  </si>
  <si>
    <t xml:space="preserve">BOMBA LEVANTE CABINA </t>
  </si>
  <si>
    <t>FV-A-0000-02337171</t>
  </si>
  <si>
    <t xml:space="preserve">S4532 </t>
  </si>
  <si>
    <t xml:space="preserve">TAPON CARTER M 24 X 2 </t>
  </si>
  <si>
    <t xml:space="preserve">BUJE BARRA ESTAB.SUP/INF 40X70X46 M/M </t>
  </si>
  <si>
    <t>FV-A-0000-02337189</t>
  </si>
  <si>
    <t>BUJE BARRA ESTABILIZADORA 40X50,5X55 DEL</t>
  </si>
  <si>
    <t xml:space="preserve">ESPEJO RETRO IZQ DER </t>
  </si>
  <si>
    <t>FV-A-0000-02337302</t>
  </si>
  <si>
    <t xml:space="preserve">RIMULA R3 MV 15W40 CI-4 BL 20 LT </t>
  </si>
  <si>
    <t>FV-A-0000-02337321</t>
  </si>
  <si>
    <t>0005428765-8-0</t>
  </si>
  <si>
    <t xml:space="preserve">PINTO VILLANUEVA GONZALO ENRIQUE </t>
  </si>
  <si>
    <t>TOTAL REMUNERACION VARIABLE</t>
  </si>
  <si>
    <t xml:space="preserve">VISCO VENTILADOR </t>
  </si>
  <si>
    <t>FV-A-0000-02337349</t>
  </si>
  <si>
    <t xml:space="preserve">C5662 </t>
  </si>
  <si>
    <t xml:space="preserve">PERNO REY 2 PARA SOLDAR ESPESOR 8MM </t>
  </si>
  <si>
    <t>FV-A-0000-02337366</t>
  </si>
  <si>
    <t>0076920237-4-0</t>
  </si>
  <si>
    <t xml:space="preserve">TRANSPORTE AUTOKAWI LIMITADA </t>
  </si>
  <si>
    <t xml:space="preserve">ALZC2 </t>
  </si>
  <si>
    <t xml:space="preserve">ALINEACION DOBLE EJE </t>
  </si>
  <si>
    <t>FV-A-0000-02337406</t>
  </si>
  <si>
    <t>0076918240-3-0</t>
  </si>
  <si>
    <t xml:space="preserve">SOC. DE TRANSPORTES SYP LTDA. </t>
  </si>
  <si>
    <t>REFRIGERANTE ANTICONGELANTE -10BIDON 20L</t>
  </si>
  <si>
    <t>FV-A-0000-02337583</t>
  </si>
  <si>
    <t>0008418687-2-0</t>
  </si>
  <si>
    <t xml:space="preserve">ACUNA OJEDA VALESKA </t>
  </si>
  <si>
    <t xml:space="preserve">U1913 </t>
  </si>
  <si>
    <t xml:space="preserve">FILTRO DE AGUA TECFIL </t>
  </si>
  <si>
    <t xml:space="preserve">V1148 </t>
  </si>
  <si>
    <t xml:space="preserve">CORREA VENTILADOR 8PK1385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</si>
</sst>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6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10" fontId="3" fillId="2" borderId="0" xfId="3" applyNumberFormat="1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10" fontId="4" fillId="0" borderId="0" xfId="3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166" fontId="6" fillId="0" borderId="1" xfId="0" applyNumberFormat="1" applyFont="1" applyBorder="1" applyAlignment="1">
      <alignment horizontal="right" vertical="center" wrapText="1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10" fontId="6" fillId="0" borderId="1" xfId="0" applyNumberFormat="1" applyFont="1" applyBorder="1" applyAlignment="1">
      <alignment horizontal="right" vertical="center" wrapText="1"/>
    </xf>
    <xf numFmtId="16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 wrapText="1"/>
    </xf>
    <xf numFmtId="10" fontId="6" fillId="4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right" vertical="center" wrapText="1"/>
    </xf>
    <xf numFmtId="166" fontId="6" fillId="0" borderId="1" xfId="0" applyNumberFormat="1" applyFont="1" applyBorder="1" applyAlignment="1">
      <alignment horizontal="center" vertical="center"/>
    </xf>
    <xf numFmtId="10" fontId="6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2" fillId="2" borderId="1" xfId="0" applyNumberFormat="1" applyFont="1" applyFill="1" applyBorder="1" applyAlignment="1">
      <alignment horizontal="right" vertical="center" wrapText="1"/>
    </xf>
    <xf numFmtId="166" fontId="6" fillId="0" borderId="0" xfId="0" applyNumberFormat="1" applyFont="1" applyAlignment="1">
      <alignment horizontal="center" vertical="center"/>
    </xf>
    <xf numFmtId="10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2" fillId="0" borderId="0" xfId="0" applyFont="1" applyAlignment="1">
      <alignment horizontal="right" vertical="center" wrapText="1"/>
    </xf>
    <xf numFmtId="0" fontId="6" fillId="0" borderId="0" xfId="0" applyFont="1" applyAlignment="1">
      <alignment horizontal="center" vertical="center"/>
    </xf>
    <xf numFmtId="10" fontId="6" fillId="0" borderId="1" xfId="3" applyNumberFormat="1" applyFont="1" applyBorder="1" applyAlignment="1">
      <alignment horizontal="right" vertical="center" wrapText="1"/>
    </xf>
    <xf numFmtId="0" fontId="2" fillId="0" borderId="8" xfId="0" applyFont="1" applyBorder="1" applyAlignment="1">
      <alignment horizontal="center" vertical="center"/>
    </xf>
    <xf numFmtId="0" fontId="6" fillId="0" borderId="6" xfId="0" applyFont="1" applyBorder="1" applyAlignment="1">
      <alignment vertical="center" wrapText="1"/>
    </xf>
    <xf numFmtId="10" fontId="6" fillId="0" borderId="6" xfId="0" applyNumberFormat="1" applyFont="1" applyBorder="1" applyAlignment="1">
      <alignment horizontal="right" vertical="center" wrapText="1"/>
    </xf>
    <xf numFmtId="9" fontId="4" fillId="0" borderId="1" xfId="0" applyNumberFormat="1" applyFont="1" applyBorder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6" fontId="5" fillId="2" borderId="1" xfId="2" applyNumberFormat="1" applyFont="1" applyFill="1" applyBorder="1" applyAlignment="1">
      <alignment vertical="center" wrapText="1"/>
    </xf>
  </cellXfs>
  <cellStyles count="4">
    <cellStyle name="Millares" xfId="1" builtinId="3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ristian.cerda\OneDrive%20-%20Caren%20Repuestos%20Flotacentro\Desktop\RECURSOS%20HUMANOS%20CAREN%20MIO\Remuneraciones\2021\1%20Enero\Detalle%20Facturas\2%20Macro%20Detalle%20Facturas%20Enero%202020%20Mes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1_08749839"/>
      <sheetName val="2021_01_10345931"/>
      <sheetName val="2021_01_10378849"/>
      <sheetName val="2021_01_10655122"/>
      <sheetName val="2021_01_11257472"/>
      <sheetName val="2021_01_12273040"/>
      <sheetName val="2021_01_12273700"/>
      <sheetName val="2021_01_12343829"/>
      <sheetName val="2021_01_12971548"/>
      <sheetName val="2021_01_13192149"/>
      <sheetName val="2021_01_13194052"/>
      <sheetName val="2021_01_13519330"/>
      <sheetName val="2021_01_13839533"/>
      <sheetName val="2021_01_13929113"/>
      <sheetName val="2021_01_14207727"/>
      <sheetName val="2021_01_15219544"/>
      <sheetName val="2021_01_15296238"/>
      <sheetName val="2021_01_15324700"/>
      <sheetName val="2021_01_16578987"/>
      <sheetName val="2021_01_16628854"/>
      <sheetName val="2021_01_16789195"/>
      <sheetName val="2021_01_17223088"/>
      <sheetName val="2021_01_17526750"/>
      <sheetName val="2021_01_17567454"/>
      <sheetName val="2021_01_18437387"/>
      <sheetName val="2021_01_18460346"/>
      <sheetName val="2021_01_18793457"/>
      <sheetName val="2021_01_18794492"/>
      <sheetName val="2021_01_18832785"/>
      <sheetName val="2021_01_19477289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4451F-D859-428C-9FC5-2E865F4DC366}">
  <sheetPr codeName="Hoja4">
    <tabColor rgb="FFFF0000"/>
  </sheetPr>
  <dimension ref="A1:AA53"/>
  <sheetViews>
    <sheetView tabSelected="1" topLeftCell="U1" workbookViewId="0">
      <selection activeCell="AB3" sqref="AB3"/>
    </sheetView>
  </sheetViews>
  <sheetFormatPr baseColWidth="10" defaultRowHeight="14.4" x14ac:dyDescent="0.3"/>
  <cols>
    <col min="1" max="1" width="16.88671875" bestFit="1" customWidth="1"/>
    <col min="2" max="2" width="41.109375" bestFit="1" customWidth="1"/>
    <col min="3" max="3" width="12" bestFit="1" customWidth="1"/>
    <col min="4" max="4" width="11.77734375" bestFit="1" customWidth="1"/>
    <col min="5" max="5" width="11.33203125" bestFit="1" customWidth="1"/>
    <col min="6" max="6" width="40.44140625" bestFit="1" customWidth="1"/>
    <col min="7" max="7" width="18" bestFit="1" customWidth="1"/>
    <col min="8" max="8" width="10.109375" bestFit="1" customWidth="1"/>
    <col min="9" max="9" width="13.21875" bestFit="1" customWidth="1"/>
    <col min="10" max="10" width="19.88671875" bestFit="1" customWidth="1"/>
    <col min="11" max="11" width="14.109375" bestFit="1" customWidth="1"/>
    <col min="12" max="12" width="41.6640625" bestFit="1" customWidth="1"/>
    <col min="13" max="13" width="7.88671875" bestFit="1" customWidth="1"/>
    <col min="14" max="14" width="10" bestFit="1" customWidth="1"/>
    <col min="15" max="15" width="10.21875" bestFit="1" customWidth="1"/>
    <col min="16" max="16" width="8.6640625" bestFit="1" customWidth="1"/>
    <col min="17" max="17" width="16.5546875" bestFit="1" customWidth="1"/>
    <col min="18" max="18" width="17.21875" bestFit="1" customWidth="1"/>
    <col min="19" max="19" width="12.77734375" bestFit="1" customWidth="1"/>
    <col min="20" max="20" width="20.88671875" bestFit="1" customWidth="1"/>
    <col min="22" max="23" width="25.77734375" customWidth="1"/>
    <col min="25" max="27" width="20.77734375" customWidth="1"/>
  </cols>
  <sheetData>
    <row r="1" spans="1:27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  <c r="T1" s="5" t="s">
        <v>19</v>
      </c>
    </row>
    <row r="2" spans="1:27" x14ac:dyDescent="0.3">
      <c r="A2" s="6" t="s">
        <v>20</v>
      </c>
      <c r="B2" t="s">
        <v>21</v>
      </c>
      <c r="C2" s="7" t="s">
        <v>22</v>
      </c>
      <c r="D2" s="7" t="s">
        <v>23</v>
      </c>
      <c r="E2" s="7">
        <v>99914</v>
      </c>
      <c r="F2" s="7" t="s">
        <v>24</v>
      </c>
      <c r="G2" s="7" t="s">
        <v>25</v>
      </c>
      <c r="H2" s="8">
        <v>44166</v>
      </c>
      <c r="I2" s="7">
        <v>14</v>
      </c>
      <c r="J2" s="7" t="s">
        <v>26</v>
      </c>
      <c r="K2" s="7" t="s">
        <v>27</v>
      </c>
      <c r="L2" s="7" t="s">
        <v>28</v>
      </c>
      <c r="M2" s="7">
        <v>2</v>
      </c>
      <c r="N2" s="9">
        <v>3478</v>
      </c>
      <c r="O2" s="7" t="s">
        <v>29</v>
      </c>
      <c r="P2" s="7" t="s">
        <v>30</v>
      </c>
      <c r="Q2" s="7" t="s">
        <v>31</v>
      </c>
      <c r="R2" s="7" t="s">
        <v>32</v>
      </c>
      <c r="S2" s="7" t="s">
        <v>29</v>
      </c>
      <c r="T2" s="10">
        <v>1.0548999999999999</v>
      </c>
    </row>
    <row r="3" spans="1:27" x14ac:dyDescent="0.3">
      <c r="A3" s="6" t="s">
        <v>20</v>
      </c>
      <c r="B3" t="s">
        <v>21</v>
      </c>
      <c r="C3" s="7" t="s">
        <v>22</v>
      </c>
      <c r="D3" s="7" t="s">
        <v>23</v>
      </c>
      <c r="E3" s="7">
        <v>27115</v>
      </c>
      <c r="F3" s="7" t="s">
        <v>33</v>
      </c>
      <c r="G3" s="7" t="s">
        <v>25</v>
      </c>
      <c r="H3" s="8">
        <v>44166</v>
      </c>
      <c r="I3" s="7">
        <v>14</v>
      </c>
      <c r="J3" s="7" t="s">
        <v>26</v>
      </c>
      <c r="K3" s="7" t="s">
        <v>27</v>
      </c>
      <c r="L3" s="7" t="s">
        <v>28</v>
      </c>
      <c r="M3" s="7">
        <v>1</v>
      </c>
      <c r="N3" s="9">
        <v>4958</v>
      </c>
      <c r="O3" s="7" t="s">
        <v>29</v>
      </c>
      <c r="P3" s="7" t="s">
        <v>30</v>
      </c>
      <c r="Q3" s="7" t="s">
        <v>31</v>
      </c>
      <c r="R3" s="7" t="s">
        <v>32</v>
      </c>
      <c r="S3" s="7" t="s">
        <v>29</v>
      </c>
      <c r="T3" s="10">
        <v>1.0548999999999999</v>
      </c>
    </row>
    <row r="4" spans="1:27" x14ac:dyDescent="0.3">
      <c r="A4" s="6" t="s">
        <v>20</v>
      </c>
      <c r="B4" t="s">
        <v>21</v>
      </c>
      <c r="C4" s="7" t="s">
        <v>22</v>
      </c>
      <c r="D4" s="7" t="s">
        <v>23</v>
      </c>
      <c r="E4" s="7" t="s">
        <v>34</v>
      </c>
      <c r="F4" s="7" t="s">
        <v>35</v>
      </c>
      <c r="G4" s="7" t="s">
        <v>36</v>
      </c>
      <c r="H4" s="8">
        <v>44167</v>
      </c>
      <c r="I4" s="7">
        <v>14</v>
      </c>
      <c r="J4" s="7" t="s">
        <v>26</v>
      </c>
      <c r="K4" s="7" t="s">
        <v>27</v>
      </c>
      <c r="L4" s="7" t="s">
        <v>28</v>
      </c>
      <c r="M4" s="7">
        <v>12</v>
      </c>
      <c r="N4" s="9">
        <v>92472</v>
      </c>
      <c r="O4" s="7" t="s">
        <v>29</v>
      </c>
      <c r="P4" s="7" t="s">
        <v>30</v>
      </c>
      <c r="Q4" s="7" t="s">
        <v>31</v>
      </c>
      <c r="R4" s="7" t="s">
        <v>32</v>
      </c>
      <c r="S4" s="7" t="s">
        <v>37</v>
      </c>
      <c r="T4" s="10">
        <v>1.0548999999999999</v>
      </c>
      <c r="V4" s="11" t="s">
        <v>38</v>
      </c>
      <c r="W4" s="11" t="str">
        <f>+$B$2</f>
        <v xml:space="preserve">ALARCON VILLARROEL BENEDICTO ARCAD           </v>
      </c>
      <c r="X4" s="7"/>
      <c r="Y4" s="7"/>
      <c r="Z4" s="7"/>
      <c r="AA4" s="7"/>
    </row>
    <row r="5" spans="1:27" x14ac:dyDescent="0.3">
      <c r="A5" s="6" t="s">
        <v>20</v>
      </c>
      <c r="B5" t="s">
        <v>21</v>
      </c>
      <c r="C5" s="7" t="s">
        <v>22</v>
      </c>
      <c r="D5" s="7" t="s">
        <v>23</v>
      </c>
      <c r="E5" s="7" t="s">
        <v>39</v>
      </c>
      <c r="F5" s="7" t="s">
        <v>40</v>
      </c>
      <c r="G5" s="7" t="s">
        <v>41</v>
      </c>
      <c r="H5" s="8">
        <v>44167</v>
      </c>
      <c r="I5" s="7">
        <v>14</v>
      </c>
      <c r="J5" s="7" t="s">
        <v>26</v>
      </c>
      <c r="K5" s="7" t="s">
        <v>42</v>
      </c>
      <c r="L5" s="7" t="s">
        <v>43</v>
      </c>
      <c r="M5" s="7">
        <v>1</v>
      </c>
      <c r="N5" s="9">
        <v>16807</v>
      </c>
      <c r="O5" s="7" t="s">
        <v>44</v>
      </c>
      <c r="P5" s="7" t="s">
        <v>30</v>
      </c>
      <c r="Q5" s="7" t="s">
        <v>31</v>
      </c>
      <c r="R5" s="7" t="s">
        <v>32</v>
      </c>
      <c r="S5" s="7" t="s">
        <v>44</v>
      </c>
      <c r="T5" s="10">
        <v>1.0548999999999999</v>
      </c>
      <c r="V5" s="11" t="s">
        <v>45</v>
      </c>
      <c r="W5" s="11" t="str">
        <f>+$C$2</f>
        <v>R6</v>
      </c>
      <c r="X5" s="7"/>
      <c r="Y5" s="12"/>
      <c r="Z5" s="12"/>
      <c r="AA5" s="7"/>
    </row>
    <row r="6" spans="1:27" x14ac:dyDescent="0.3">
      <c r="A6" s="6" t="s">
        <v>20</v>
      </c>
      <c r="B6" t="s">
        <v>21</v>
      </c>
      <c r="C6" s="7" t="s">
        <v>22</v>
      </c>
      <c r="D6" s="7" t="s">
        <v>23</v>
      </c>
      <c r="E6" s="7" t="s">
        <v>46</v>
      </c>
      <c r="F6" s="7" t="s">
        <v>47</v>
      </c>
      <c r="G6" s="7" t="s">
        <v>48</v>
      </c>
      <c r="H6" s="8">
        <v>44168</v>
      </c>
      <c r="I6" s="7">
        <v>14</v>
      </c>
      <c r="J6" s="7" t="s">
        <v>26</v>
      </c>
      <c r="K6" s="7" t="s">
        <v>27</v>
      </c>
      <c r="L6" s="7" t="s">
        <v>28</v>
      </c>
      <c r="M6" s="7">
        <v>1</v>
      </c>
      <c r="N6" s="9">
        <v>5714</v>
      </c>
      <c r="O6" s="7" t="s">
        <v>44</v>
      </c>
      <c r="P6" s="7" t="s">
        <v>30</v>
      </c>
      <c r="Q6" s="7" t="s">
        <v>31</v>
      </c>
      <c r="R6" s="7" t="s">
        <v>32</v>
      </c>
      <c r="S6" s="7" t="s">
        <v>44</v>
      </c>
      <c r="T6" s="10">
        <v>1.0548999999999999</v>
      </c>
      <c r="V6" s="11" t="s">
        <v>49</v>
      </c>
      <c r="W6" s="13" t="str">
        <f>+$D$2</f>
        <v>10378849-8</v>
      </c>
      <c r="X6" s="7"/>
      <c r="Y6" s="7"/>
      <c r="Z6" s="7"/>
      <c r="AA6" s="7"/>
    </row>
    <row r="7" spans="1:27" x14ac:dyDescent="0.3">
      <c r="A7" s="6" t="s">
        <v>20</v>
      </c>
      <c r="B7" t="s">
        <v>21</v>
      </c>
      <c r="C7" s="7" t="s">
        <v>22</v>
      </c>
      <c r="D7" s="7" t="s">
        <v>23</v>
      </c>
      <c r="E7" s="7" t="s">
        <v>50</v>
      </c>
      <c r="F7" s="7" t="s">
        <v>51</v>
      </c>
      <c r="G7" s="7" t="s">
        <v>48</v>
      </c>
      <c r="H7" s="8">
        <v>44168</v>
      </c>
      <c r="I7" s="7">
        <v>14</v>
      </c>
      <c r="J7" s="7" t="s">
        <v>26</v>
      </c>
      <c r="K7" s="7" t="s">
        <v>27</v>
      </c>
      <c r="L7" s="7" t="s">
        <v>28</v>
      </c>
      <c r="M7" s="7">
        <v>1</v>
      </c>
      <c r="N7" s="9">
        <v>1345</v>
      </c>
      <c r="O7" s="7" t="s">
        <v>44</v>
      </c>
      <c r="P7" s="7" t="s">
        <v>30</v>
      </c>
      <c r="Q7" s="7" t="s">
        <v>31</v>
      </c>
      <c r="R7" s="7" t="s">
        <v>32</v>
      </c>
      <c r="S7" s="7" t="s">
        <v>44</v>
      </c>
      <c r="T7" s="10">
        <v>1.0548999999999999</v>
      </c>
      <c r="V7" s="11" t="s">
        <v>52</v>
      </c>
      <c r="W7" s="14">
        <v>44197</v>
      </c>
      <c r="X7" s="7"/>
      <c r="Y7" s="7"/>
      <c r="Z7" s="7"/>
      <c r="AA7" s="7"/>
    </row>
    <row r="8" spans="1:27" x14ac:dyDescent="0.3">
      <c r="A8" s="6" t="s">
        <v>20</v>
      </c>
      <c r="B8" t="s">
        <v>21</v>
      </c>
      <c r="C8" s="7" t="s">
        <v>22</v>
      </c>
      <c r="D8" s="7" t="s">
        <v>23</v>
      </c>
      <c r="E8" s="7" t="s">
        <v>53</v>
      </c>
      <c r="F8" s="7" t="s">
        <v>54</v>
      </c>
      <c r="G8" s="7" t="s">
        <v>55</v>
      </c>
      <c r="H8" s="8">
        <v>44166</v>
      </c>
      <c r="I8" s="7">
        <v>14</v>
      </c>
      <c r="J8" s="7" t="s">
        <v>26</v>
      </c>
      <c r="K8" s="7" t="s">
        <v>56</v>
      </c>
      <c r="L8" s="7" t="s">
        <v>57</v>
      </c>
      <c r="M8" s="7">
        <v>-2</v>
      </c>
      <c r="N8" s="9">
        <v>-45362</v>
      </c>
      <c r="O8" s="7" t="s">
        <v>29</v>
      </c>
      <c r="P8" s="7" t="s">
        <v>30</v>
      </c>
      <c r="Q8" s="7" t="s">
        <v>58</v>
      </c>
      <c r="R8" s="7" t="s">
        <v>59</v>
      </c>
      <c r="S8" s="7" t="s">
        <v>29</v>
      </c>
      <c r="T8" s="10">
        <v>1.0548999999999999</v>
      </c>
      <c r="V8" s="15"/>
      <c r="W8" s="16"/>
      <c r="X8" s="7"/>
      <c r="Y8" s="7"/>
      <c r="Z8" s="7"/>
      <c r="AA8" s="7"/>
    </row>
    <row r="9" spans="1:27" x14ac:dyDescent="0.3">
      <c r="A9" s="6" t="s">
        <v>20</v>
      </c>
      <c r="B9" t="s">
        <v>21</v>
      </c>
      <c r="C9" s="7" t="s">
        <v>22</v>
      </c>
      <c r="D9" s="7" t="s">
        <v>23</v>
      </c>
      <c r="E9" s="7">
        <v>57</v>
      </c>
      <c r="F9" s="7" t="s">
        <v>60</v>
      </c>
      <c r="G9" s="7" t="s">
        <v>61</v>
      </c>
      <c r="H9" s="8">
        <v>44166</v>
      </c>
      <c r="I9" s="7">
        <v>14</v>
      </c>
      <c r="J9" s="7" t="s">
        <v>26</v>
      </c>
      <c r="K9" s="7" t="s">
        <v>62</v>
      </c>
      <c r="L9" s="7" t="s">
        <v>63</v>
      </c>
      <c r="M9" s="7">
        <v>1</v>
      </c>
      <c r="N9" s="9">
        <v>32765</v>
      </c>
      <c r="O9" s="7" t="s">
        <v>64</v>
      </c>
      <c r="P9" s="7" t="s">
        <v>30</v>
      </c>
      <c r="Q9" s="7" t="s">
        <v>65</v>
      </c>
      <c r="R9" s="7" t="s">
        <v>32</v>
      </c>
      <c r="S9" s="7" t="s">
        <v>37</v>
      </c>
      <c r="T9" s="10">
        <v>1.0548999999999999</v>
      </c>
      <c r="V9" s="7"/>
      <c r="W9" s="7"/>
      <c r="X9" s="7"/>
      <c r="Y9" s="7"/>
      <c r="Z9" s="7"/>
      <c r="AA9" s="7"/>
    </row>
    <row r="10" spans="1:27" x14ac:dyDescent="0.3">
      <c r="A10" s="6" t="s">
        <v>20</v>
      </c>
      <c r="B10" t="s">
        <v>21</v>
      </c>
      <c r="C10" s="7" t="s">
        <v>22</v>
      </c>
      <c r="D10" s="7" t="s">
        <v>23</v>
      </c>
      <c r="E10" s="7">
        <v>4154</v>
      </c>
      <c r="F10" s="7" t="s">
        <v>66</v>
      </c>
      <c r="G10" s="7" t="s">
        <v>67</v>
      </c>
      <c r="H10" s="8">
        <v>44166</v>
      </c>
      <c r="I10" s="7">
        <v>14</v>
      </c>
      <c r="J10" s="7" t="s">
        <v>26</v>
      </c>
      <c r="K10" s="7" t="s">
        <v>68</v>
      </c>
      <c r="L10" s="7" t="s">
        <v>69</v>
      </c>
      <c r="M10" s="7">
        <v>4</v>
      </c>
      <c r="N10" s="9">
        <v>43664</v>
      </c>
      <c r="O10" s="7" t="s">
        <v>64</v>
      </c>
      <c r="P10" s="7" t="s">
        <v>30</v>
      </c>
      <c r="Q10" s="7" t="s">
        <v>65</v>
      </c>
      <c r="R10" s="7" t="s">
        <v>59</v>
      </c>
      <c r="S10" s="7" t="s">
        <v>37</v>
      </c>
      <c r="T10" s="10">
        <v>1.0548999999999999</v>
      </c>
      <c r="V10" s="17" t="s">
        <v>70</v>
      </c>
      <c r="W10" s="18"/>
      <c r="X10" s="7"/>
      <c r="Y10" s="19" t="s">
        <v>71</v>
      </c>
      <c r="Z10" s="20"/>
      <c r="AA10" s="21"/>
    </row>
    <row r="11" spans="1:27" x14ac:dyDescent="0.3">
      <c r="A11" s="6" t="s">
        <v>20</v>
      </c>
      <c r="B11" t="s">
        <v>21</v>
      </c>
      <c r="C11" s="7" t="s">
        <v>22</v>
      </c>
      <c r="D11" s="7" t="s">
        <v>23</v>
      </c>
      <c r="E11" s="7">
        <v>27134</v>
      </c>
      <c r="F11" s="7" t="s">
        <v>72</v>
      </c>
      <c r="G11" s="7" t="s">
        <v>73</v>
      </c>
      <c r="H11" s="8">
        <v>44166</v>
      </c>
      <c r="I11" s="7">
        <v>14</v>
      </c>
      <c r="J11" s="7" t="s">
        <v>26</v>
      </c>
      <c r="K11" s="7" t="s">
        <v>74</v>
      </c>
      <c r="L11" s="7" t="s">
        <v>75</v>
      </c>
      <c r="M11" s="7">
        <v>1</v>
      </c>
      <c r="N11" s="9">
        <v>11429</v>
      </c>
      <c r="O11" s="7" t="s">
        <v>29</v>
      </c>
      <c r="P11" s="7" t="s">
        <v>30</v>
      </c>
      <c r="Q11" s="7" t="s">
        <v>65</v>
      </c>
      <c r="R11" s="7" t="s">
        <v>32</v>
      </c>
      <c r="S11" s="7" t="s">
        <v>29</v>
      </c>
      <c r="T11" s="10">
        <v>1.0548999999999999</v>
      </c>
      <c r="V11" s="22" t="s">
        <v>76</v>
      </c>
      <c r="W11" s="23">
        <f>SUMIFS(N:N,S:S,"Repuestos",P:P,"Actual")</f>
        <v>1196097</v>
      </c>
      <c r="X11" s="6"/>
      <c r="Y11" s="19" t="s">
        <v>77</v>
      </c>
      <c r="Z11" s="21"/>
      <c r="AA11" s="24" t="s">
        <v>78</v>
      </c>
    </row>
    <row r="12" spans="1:27" ht="27.6" x14ac:dyDescent="0.3">
      <c r="A12" s="6" t="s">
        <v>20</v>
      </c>
      <c r="B12" t="s">
        <v>21</v>
      </c>
      <c r="C12" s="7" t="s">
        <v>22</v>
      </c>
      <c r="D12" s="7" t="s">
        <v>23</v>
      </c>
      <c r="E12" s="7" t="s">
        <v>79</v>
      </c>
      <c r="F12" s="7" t="s">
        <v>33</v>
      </c>
      <c r="G12" s="7" t="s">
        <v>73</v>
      </c>
      <c r="H12" s="8">
        <v>44166</v>
      </c>
      <c r="I12" s="7">
        <v>14</v>
      </c>
      <c r="J12" s="7" t="s">
        <v>26</v>
      </c>
      <c r="K12" s="7" t="s">
        <v>74</v>
      </c>
      <c r="L12" s="7" t="s">
        <v>75</v>
      </c>
      <c r="M12" s="7">
        <v>1</v>
      </c>
      <c r="N12" s="9">
        <v>14613</v>
      </c>
      <c r="O12" s="7" t="s">
        <v>29</v>
      </c>
      <c r="P12" s="7" t="s">
        <v>30</v>
      </c>
      <c r="Q12" s="7" t="s">
        <v>65</v>
      </c>
      <c r="R12" s="7" t="s">
        <v>32</v>
      </c>
      <c r="S12" s="7" t="s">
        <v>29</v>
      </c>
      <c r="T12" s="10">
        <v>1.0548999999999999</v>
      </c>
      <c r="V12" s="22" t="s">
        <v>80</v>
      </c>
      <c r="W12" s="23">
        <f>SUMIFS(N:N,S:S,"Repuestos",P:P,"Actual")</f>
        <v>1196097</v>
      </c>
      <c r="X12" s="6"/>
      <c r="Y12" s="25" t="s">
        <v>81</v>
      </c>
      <c r="Z12" s="25" t="s">
        <v>82</v>
      </c>
      <c r="AA12" s="26"/>
    </row>
    <row r="13" spans="1:27" x14ac:dyDescent="0.3">
      <c r="A13" s="6" t="s">
        <v>20</v>
      </c>
      <c r="B13" t="s">
        <v>21</v>
      </c>
      <c r="C13" s="7" t="s">
        <v>22</v>
      </c>
      <c r="D13" s="7" t="s">
        <v>23</v>
      </c>
      <c r="E13" s="7" t="s">
        <v>83</v>
      </c>
      <c r="F13" s="7" t="s">
        <v>84</v>
      </c>
      <c r="G13" s="7" t="s">
        <v>73</v>
      </c>
      <c r="H13" s="8">
        <v>44166</v>
      </c>
      <c r="I13" s="7">
        <v>14</v>
      </c>
      <c r="J13" s="7" t="s">
        <v>26</v>
      </c>
      <c r="K13" s="7" t="s">
        <v>74</v>
      </c>
      <c r="L13" s="7" t="s">
        <v>75</v>
      </c>
      <c r="M13" s="7">
        <v>1</v>
      </c>
      <c r="N13" s="9">
        <v>5008</v>
      </c>
      <c r="O13" s="7" t="s">
        <v>29</v>
      </c>
      <c r="P13" s="7" t="s">
        <v>30</v>
      </c>
      <c r="Q13" s="7" t="s">
        <v>65</v>
      </c>
      <c r="R13" s="7" t="s">
        <v>32</v>
      </c>
      <c r="S13" s="7" t="s">
        <v>29</v>
      </c>
      <c r="T13" s="10">
        <v>1.0548999999999999</v>
      </c>
      <c r="V13" s="22" t="s">
        <v>85</v>
      </c>
      <c r="W13" s="27">
        <f>+IF(W11&lt;=Z15,AA15,IF(W11&lt;=Z14,AA14,IF(W11&gt;=Y13,AA13)))</f>
        <v>7.4999999999999997E-3</v>
      </c>
      <c r="X13" s="6"/>
      <c r="Y13" s="28">
        <v>25000000</v>
      </c>
      <c r="Z13" s="29" t="s">
        <v>86</v>
      </c>
      <c r="AA13" s="30">
        <v>1.2500000000000001E-2</v>
      </c>
    </row>
    <row r="14" spans="1:27" x14ac:dyDescent="0.3">
      <c r="A14" s="6" t="s">
        <v>20</v>
      </c>
      <c r="B14" t="s">
        <v>21</v>
      </c>
      <c r="C14" s="7" t="s">
        <v>22</v>
      </c>
      <c r="D14" s="7" t="s">
        <v>23</v>
      </c>
      <c r="E14" s="7" t="s">
        <v>87</v>
      </c>
      <c r="F14" s="7" t="s">
        <v>88</v>
      </c>
      <c r="G14" s="7" t="s">
        <v>89</v>
      </c>
      <c r="H14" s="8">
        <v>44166</v>
      </c>
      <c r="I14" s="7">
        <v>14</v>
      </c>
      <c r="J14" s="7" t="s">
        <v>26</v>
      </c>
      <c r="K14" s="7" t="s">
        <v>90</v>
      </c>
      <c r="L14" s="7" t="s">
        <v>91</v>
      </c>
      <c r="M14" s="7">
        <v>1</v>
      </c>
      <c r="N14" s="9">
        <v>20118</v>
      </c>
      <c r="O14" s="7" t="s">
        <v>29</v>
      </c>
      <c r="P14" s="7" t="s">
        <v>30</v>
      </c>
      <c r="Q14" s="7" t="s">
        <v>65</v>
      </c>
      <c r="R14" s="7" t="s">
        <v>59</v>
      </c>
      <c r="S14" s="7" t="s">
        <v>29</v>
      </c>
      <c r="T14" s="10">
        <v>1.0548999999999999</v>
      </c>
      <c r="V14" s="22" t="s">
        <v>92</v>
      </c>
      <c r="W14" s="23">
        <f>+W12*W13</f>
        <v>8970.7274999999991</v>
      </c>
      <c r="X14" s="6"/>
      <c r="Y14" s="31">
        <v>12000000</v>
      </c>
      <c r="Z14" s="32">
        <v>24999999</v>
      </c>
      <c r="AA14" s="33">
        <v>0.01</v>
      </c>
    </row>
    <row r="15" spans="1:27" x14ac:dyDescent="0.3">
      <c r="A15" s="6" t="s">
        <v>20</v>
      </c>
      <c r="B15" t="s">
        <v>21</v>
      </c>
      <c r="C15" s="7" t="s">
        <v>22</v>
      </c>
      <c r="D15" s="7" t="s">
        <v>23</v>
      </c>
      <c r="E15" s="7">
        <v>62002</v>
      </c>
      <c r="F15" s="7" t="s">
        <v>93</v>
      </c>
      <c r="G15" s="7" t="s">
        <v>94</v>
      </c>
      <c r="H15" s="8">
        <v>44166</v>
      </c>
      <c r="I15" s="7">
        <v>14</v>
      </c>
      <c r="J15" s="7" t="s">
        <v>26</v>
      </c>
      <c r="K15" s="7" t="s">
        <v>95</v>
      </c>
      <c r="L15" s="7" t="s">
        <v>96</v>
      </c>
      <c r="M15" s="7">
        <v>1</v>
      </c>
      <c r="N15" s="9">
        <v>1597</v>
      </c>
      <c r="O15" s="7" t="s">
        <v>29</v>
      </c>
      <c r="P15" s="7" t="s">
        <v>30</v>
      </c>
      <c r="Q15" s="7" t="s">
        <v>65</v>
      </c>
      <c r="R15" s="7" t="s">
        <v>32</v>
      </c>
      <c r="S15" s="7" t="s">
        <v>29</v>
      </c>
      <c r="T15" s="10">
        <v>1.0548999999999999</v>
      </c>
      <c r="V15" s="22"/>
      <c r="W15" s="34"/>
      <c r="X15" s="6"/>
      <c r="Y15" s="35">
        <v>0</v>
      </c>
      <c r="Z15" s="31">
        <v>11999999</v>
      </c>
      <c r="AA15" s="36">
        <v>7.4999999999999997E-3</v>
      </c>
    </row>
    <row r="16" spans="1:27" x14ac:dyDescent="0.3">
      <c r="A16" s="6" t="s">
        <v>20</v>
      </c>
      <c r="B16" t="s">
        <v>21</v>
      </c>
      <c r="C16" s="7" t="s">
        <v>22</v>
      </c>
      <c r="D16" s="7" t="s">
        <v>23</v>
      </c>
      <c r="E16" s="7">
        <v>40038</v>
      </c>
      <c r="F16" s="7" t="s">
        <v>97</v>
      </c>
      <c r="G16" s="7" t="s">
        <v>98</v>
      </c>
      <c r="H16" s="8">
        <v>44166</v>
      </c>
      <c r="I16" s="7">
        <v>14</v>
      </c>
      <c r="J16" s="7" t="s">
        <v>26</v>
      </c>
      <c r="K16" s="7" t="s">
        <v>56</v>
      </c>
      <c r="L16" s="7" t="s">
        <v>57</v>
      </c>
      <c r="M16" s="7">
        <v>8</v>
      </c>
      <c r="N16" s="9">
        <v>1161616</v>
      </c>
      <c r="O16" s="7" t="s">
        <v>37</v>
      </c>
      <c r="P16" s="7" t="s">
        <v>30</v>
      </c>
      <c r="Q16" s="7" t="s">
        <v>65</v>
      </c>
      <c r="R16" s="7" t="s">
        <v>59</v>
      </c>
      <c r="S16" s="7" t="s">
        <v>37</v>
      </c>
      <c r="T16" s="10">
        <v>1.0548999999999999</v>
      </c>
      <c r="V16" s="37" t="s">
        <v>99</v>
      </c>
      <c r="W16" s="38">
        <f>+W14</f>
        <v>8970.7274999999991</v>
      </c>
      <c r="X16" s="6"/>
      <c r="Y16" s="39"/>
      <c r="Z16" s="39"/>
      <c r="AA16" s="40"/>
    </row>
    <row r="17" spans="1:27" x14ac:dyDescent="0.3">
      <c r="A17" s="6" t="s">
        <v>20</v>
      </c>
      <c r="B17" t="s">
        <v>21</v>
      </c>
      <c r="C17" s="7" t="s">
        <v>22</v>
      </c>
      <c r="D17" s="7" t="s">
        <v>23</v>
      </c>
      <c r="E17" s="7">
        <v>4301</v>
      </c>
      <c r="F17" s="7" t="s">
        <v>100</v>
      </c>
      <c r="G17" s="7" t="s">
        <v>101</v>
      </c>
      <c r="H17" s="8">
        <v>44166</v>
      </c>
      <c r="I17" s="7">
        <v>14</v>
      </c>
      <c r="J17" s="7" t="s">
        <v>26</v>
      </c>
      <c r="K17" s="7" t="s">
        <v>102</v>
      </c>
      <c r="L17" s="7" t="s">
        <v>103</v>
      </c>
      <c r="M17" s="7">
        <v>1</v>
      </c>
      <c r="N17" s="9">
        <v>42008</v>
      </c>
      <c r="O17" s="7" t="s">
        <v>64</v>
      </c>
      <c r="P17" s="7" t="s">
        <v>30</v>
      </c>
      <c r="Q17" s="7" t="s">
        <v>65</v>
      </c>
      <c r="R17" s="7" t="s">
        <v>59</v>
      </c>
      <c r="S17" s="7" t="s">
        <v>37</v>
      </c>
      <c r="T17" s="10">
        <v>1.0548999999999999</v>
      </c>
      <c r="V17" s="7"/>
      <c r="W17" s="7"/>
      <c r="X17" s="41"/>
      <c r="Y17" s="39"/>
      <c r="Z17" s="39"/>
      <c r="AA17" s="40"/>
    </row>
    <row r="18" spans="1:27" x14ac:dyDescent="0.3">
      <c r="A18" s="6" t="s">
        <v>20</v>
      </c>
      <c r="B18" t="s">
        <v>21</v>
      </c>
      <c r="C18" s="7" t="s">
        <v>22</v>
      </c>
      <c r="D18" s="7" t="s">
        <v>23</v>
      </c>
      <c r="E18" s="7">
        <v>45433</v>
      </c>
      <c r="F18" s="7" t="s">
        <v>104</v>
      </c>
      <c r="G18" s="7" t="s">
        <v>105</v>
      </c>
      <c r="H18" s="8">
        <v>44166</v>
      </c>
      <c r="I18" s="7">
        <v>14</v>
      </c>
      <c r="J18" s="7" t="s">
        <v>26</v>
      </c>
      <c r="K18" s="7" t="s">
        <v>106</v>
      </c>
      <c r="L18" s="7" t="s">
        <v>107</v>
      </c>
      <c r="M18" s="7">
        <v>1</v>
      </c>
      <c r="N18" s="9">
        <v>9167</v>
      </c>
      <c r="O18" s="7" t="s">
        <v>29</v>
      </c>
      <c r="P18" s="7" t="s">
        <v>30</v>
      </c>
      <c r="Q18" s="7" t="s">
        <v>65</v>
      </c>
      <c r="R18" s="7" t="s">
        <v>32</v>
      </c>
      <c r="S18" s="7" t="s">
        <v>29</v>
      </c>
      <c r="T18" s="10">
        <v>1.0548999999999999</v>
      </c>
      <c r="V18" s="42"/>
      <c r="W18" s="43"/>
      <c r="X18" s="41"/>
      <c r="Y18" s="44"/>
      <c r="Z18" s="39"/>
      <c r="AA18" s="40"/>
    </row>
    <row r="19" spans="1:27" x14ac:dyDescent="0.3">
      <c r="A19" s="6" t="s">
        <v>20</v>
      </c>
      <c r="B19" t="s">
        <v>21</v>
      </c>
      <c r="C19" s="7" t="s">
        <v>22</v>
      </c>
      <c r="D19" s="7" t="s">
        <v>23</v>
      </c>
      <c r="E19" s="7">
        <v>45078</v>
      </c>
      <c r="F19" s="7" t="s">
        <v>108</v>
      </c>
      <c r="G19" s="7" t="s">
        <v>105</v>
      </c>
      <c r="H19" s="8">
        <v>44166</v>
      </c>
      <c r="I19" s="7">
        <v>14</v>
      </c>
      <c r="J19" s="7" t="s">
        <v>26</v>
      </c>
      <c r="K19" s="7" t="s">
        <v>106</v>
      </c>
      <c r="L19" s="7" t="s">
        <v>107</v>
      </c>
      <c r="M19" s="7">
        <v>1</v>
      </c>
      <c r="N19" s="9">
        <v>16631</v>
      </c>
      <c r="O19" s="7" t="s">
        <v>29</v>
      </c>
      <c r="P19" s="7" t="s">
        <v>30</v>
      </c>
      <c r="Q19" s="7" t="s">
        <v>65</v>
      </c>
      <c r="R19" s="7" t="s">
        <v>32</v>
      </c>
      <c r="S19" s="7" t="s">
        <v>29</v>
      </c>
      <c r="T19" s="10">
        <v>1.0548999999999999</v>
      </c>
      <c r="V19" s="17" t="s">
        <v>109</v>
      </c>
      <c r="W19" s="18"/>
      <c r="X19" s="7"/>
      <c r="Y19" s="19" t="s">
        <v>110</v>
      </c>
      <c r="Z19" s="20"/>
      <c r="AA19" s="21"/>
    </row>
    <row r="20" spans="1:27" x14ac:dyDescent="0.3">
      <c r="A20" s="6" t="s">
        <v>20</v>
      </c>
      <c r="B20" t="s">
        <v>21</v>
      </c>
      <c r="C20" s="7" t="s">
        <v>22</v>
      </c>
      <c r="D20" s="7" t="s">
        <v>23</v>
      </c>
      <c r="E20" s="7" t="s">
        <v>111</v>
      </c>
      <c r="F20" s="7" t="s">
        <v>112</v>
      </c>
      <c r="G20" s="7" t="s">
        <v>113</v>
      </c>
      <c r="H20" s="8">
        <v>44166</v>
      </c>
      <c r="I20" s="7">
        <v>14</v>
      </c>
      <c r="J20" s="7" t="s">
        <v>26</v>
      </c>
      <c r="K20" s="7" t="s">
        <v>114</v>
      </c>
      <c r="L20" s="7" t="s">
        <v>115</v>
      </c>
      <c r="M20" s="7">
        <v>1</v>
      </c>
      <c r="N20" s="9">
        <v>32693</v>
      </c>
      <c r="O20" s="7" t="s">
        <v>29</v>
      </c>
      <c r="P20" s="7" t="s">
        <v>30</v>
      </c>
      <c r="Q20" s="7" t="s">
        <v>65</v>
      </c>
      <c r="R20" s="7" t="s">
        <v>59</v>
      </c>
      <c r="S20" s="7" t="s">
        <v>29</v>
      </c>
      <c r="T20" s="10">
        <v>1.0548999999999999</v>
      </c>
      <c r="V20" s="22" t="s">
        <v>116</v>
      </c>
      <c r="W20" s="23">
        <f>SUMIFS(N:N,S:S,"Neumaticos",P:P,"Actual")</f>
        <v>1752926</v>
      </c>
      <c r="X20" s="6"/>
      <c r="Y20" s="19" t="s">
        <v>77</v>
      </c>
      <c r="Z20" s="21"/>
      <c r="AA20" s="24" t="s">
        <v>78</v>
      </c>
    </row>
    <row r="21" spans="1:27" x14ac:dyDescent="0.3">
      <c r="A21" s="6" t="s">
        <v>20</v>
      </c>
      <c r="B21" t="s">
        <v>21</v>
      </c>
      <c r="C21" s="7" t="s">
        <v>22</v>
      </c>
      <c r="D21" s="7" t="s">
        <v>23</v>
      </c>
      <c r="E21" s="7" t="s">
        <v>117</v>
      </c>
      <c r="F21" s="7" t="s">
        <v>118</v>
      </c>
      <c r="G21" s="7" t="s">
        <v>119</v>
      </c>
      <c r="H21" s="8">
        <v>44167</v>
      </c>
      <c r="I21" s="7">
        <v>14</v>
      </c>
      <c r="J21" s="7" t="s">
        <v>26</v>
      </c>
      <c r="K21" s="7" t="s">
        <v>102</v>
      </c>
      <c r="L21" s="7" t="s">
        <v>103</v>
      </c>
      <c r="M21" s="7">
        <v>4</v>
      </c>
      <c r="N21" s="9">
        <v>6016</v>
      </c>
      <c r="O21" s="7" t="s">
        <v>29</v>
      </c>
      <c r="P21" s="7" t="s">
        <v>30</v>
      </c>
      <c r="Q21" s="7" t="s">
        <v>65</v>
      </c>
      <c r="R21" s="7" t="s">
        <v>59</v>
      </c>
      <c r="S21" s="7" t="s">
        <v>29</v>
      </c>
      <c r="T21" s="10">
        <v>1.0548999999999999</v>
      </c>
      <c r="V21" s="22" t="s">
        <v>120</v>
      </c>
      <c r="W21" s="23">
        <f>SUMIFS(N:N,S:S,"Neumaticos",P:P,"Actual")</f>
        <v>1752926</v>
      </c>
      <c r="X21" s="6"/>
      <c r="Y21" s="25" t="s">
        <v>81</v>
      </c>
      <c r="Z21" s="25" t="s">
        <v>82</v>
      </c>
      <c r="AA21" s="26"/>
    </row>
    <row r="22" spans="1:27" x14ac:dyDescent="0.3">
      <c r="A22" s="6" t="s">
        <v>20</v>
      </c>
      <c r="B22" t="s">
        <v>21</v>
      </c>
      <c r="C22" s="7" t="s">
        <v>22</v>
      </c>
      <c r="D22" s="7" t="s">
        <v>23</v>
      </c>
      <c r="E22" s="7">
        <v>85150</v>
      </c>
      <c r="F22" s="7" t="s">
        <v>121</v>
      </c>
      <c r="G22" s="7" t="s">
        <v>122</v>
      </c>
      <c r="H22" s="8">
        <v>44167</v>
      </c>
      <c r="I22" s="7">
        <v>14</v>
      </c>
      <c r="J22" s="7" t="s">
        <v>26</v>
      </c>
      <c r="K22" s="7" t="s">
        <v>123</v>
      </c>
      <c r="L22" s="7" t="s">
        <v>124</v>
      </c>
      <c r="M22" s="7">
        <v>1</v>
      </c>
      <c r="N22" s="9">
        <v>8235</v>
      </c>
      <c r="O22" s="7" t="s">
        <v>29</v>
      </c>
      <c r="P22" s="7" t="s">
        <v>30</v>
      </c>
      <c r="Q22" s="7" t="s">
        <v>65</v>
      </c>
      <c r="R22" s="7" t="s">
        <v>32</v>
      </c>
      <c r="S22" s="7" t="s">
        <v>29</v>
      </c>
      <c r="T22" s="10">
        <v>1.0548999999999999</v>
      </c>
      <c r="V22" s="22" t="s">
        <v>85</v>
      </c>
      <c r="W22" s="27">
        <f>+IF(W20&lt;=Z24,AA24,IF(W20&lt;=Z23,AA23,IF(W20&gt;=Y22,AA22)))</f>
        <v>4.0000000000000001E-3</v>
      </c>
      <c r="X22" s="6"/>
      <c r="Y22" s="28">
        <v>25000000</v>
      </c>
      <c r="Z22" s="29" t="s">
        <v>86</v>
      </c>
      <c r="AA22" s="30">
        <v>8.0000000000000002E-3</v>
      </c>
    </row>
    <row r="23" spans="1:27" x14ac:dyDescent="0.3">
      <c r="A23" s="6" t="s">
        <v>20</v>
      </c>
      <c r="B23" t="s">
        <v>21</v>
      </c>
      <c r="C23" s="7" t="s">
        <v>22</v>
      </c>
      <c r="D23" s="7" t="s">
        <v>23</v>
      </c>
      <c r="E23" s="7" t="s">
        <v>125</v>
      </c>
      <c r="F23" s="7" t="s">
        <v>126</v>
      </c>
      <c r="G23" s="7" t="s">
        <v>122</v>
      </c>
      <c r="H23" s="8">
        <v>44167</v>
      </c>
      <c r="I23" s="7">
        <v>14</v>
      </c>
      <c r="J23" s="7" t="s">
        <v>26</v>
      </c>
      <c r="K23" s="7" t="s">
        <v>123</v>
      </c>
      <c r="L23" s="7" t="s">
        <v>124</v>
      </c>
      <c r="M23" s="7">
        <v>1</v>
      </c>
      <c r="N23" s="9">
        <v>15706</v>
      </c>
      <c r="O23" s="7" t="s">
        <v>29</v>
      </c>
      <c r="P23" s="7" t="s">
        <v>30</v>
      </c>
      <c r="Q23" s="7" t="s">
        <v>65</v>
      </c>
      <c r="R23" s="7" t="s">
        <v>32</v>
      </c>
      <c r="S23" s="7" t="s">
        <v>29</v>
      </c>
      <c r="T23" s="10">
        <v>1.0548999999999999</v>
      </c>
      <c r="V23" s="22" t="s">
        <v>92</v>
      </c>
      <c r="W23" s="23">
        <f>+W21*W22</f>
        <v>7011.7039999999997</v>
      </c>
      <c r="X23" s="6"/>
      <c r="Y23" s="31">
        <v>12000000</v>
      </c>
      <c r="Z23" s="32">
        <v>24999999</v>
      </c>
      <c r="AA23" s="33">
        <v>6.0000000000000001E-3</v>
      </c>
    </row>
    <row r="24" spans="1:27" x14ac:dyDescent="0.3">
      <c r="A24" s="6" t="s">
        <v>20</v>
      </c>
      <c r="B24" t="s">
        <v>21</v>
      </c>
      <c r="C24" s="7" t="s">
        <v>22</v>
      </c>
      <c r="D24" s="7" t="s">
        <v>23</v>
      </c>
      <c r="E24" s="7" t="s">
        <v>127</v>
      </c>
      <c r="F24" s="7" t="s">
        <v>128</v>
      </c>
      <c r="G24" s="7" t="s">
        <v>122</v>
      </c>
      <c r="H24" s="8">
        <v>44167</v>
      </c>
      <c r="I24" s="7">
        <v>14</v>
      </c>
      <c r="J24" s="7" t="s">
        <v>26</v>
      </c>
      <c r="K24" s="7" t="s">
        <v>123</v>
      </c>
      <c r="L24" s="7" t="s">
        <v>124</v>
      </c>
      <c r="M24" s="7">
        <v>1</v>
      </c>
      <c r="N24" s="9">
        <v>7983</v>
      </c>
      <c r="O24" s="7" t="s">
        <v>29</v>
      </c>
      <c r="P24" s="7" t="s">
        <v>30</v>
      </c>
      <c r="Q24" s="7" t="s">
        <v>65</v>
      </c>
      <c r="R24" s="7" t="s">
        <v>32</v>
      </c>
      <c r="S24" s="7" t="s">
        <v>29</v>
      </c>
      <c r="T24" s="10">
        <v>1.0548999999999999</v>
      </c>
      <c r="V24" s="22"/>
      <c r="W24" s="34"/>
      <c r="X24" s="6"/>
      <c r="Y24" s="35">
        <v>0</v>
      </c>
      <c r="Z24" s="31">
        <v>11999999</v>
      </c>
      <c r="AA24" s="36">
        <v>4.0000000000000001E-3</v>
      </c>
    </row>
    <row r="25" spans="1:27" x14ac:dyDescent="0.3">
      <c r="A25" s="6" t="s">
        <v>20</v>
      </c>
      <c r="B25" t="s">
        <v>21</v>
      </c>
      <c r="C25" s="7" t="s">
        <v>22</v>
      </c>
      <c r="D25" s="7" t="s">
        <v>23</v>
      </c>
      <c r="E25" s="7">
        <v>77123</v>
      </c>
      <c r="F25" s="7" t="s">
        <v>129</v>
      </c>
      <c r="G25" s="7" t="s">
        <v>130</v>
      </c>
      <c r="H25" s="8">
        <v>44167</v>
      </c>
      <c r="I25" s="7">
        <v>14</v>
      </c>
      <c r="J25" s="7" t="s">
        <v>26</v>
      </c>
      <c r="K25" s="7" t="s">
        <v>131</v>
      </c>
      <c r="L25" s="7" t="s">
        <v>132</v>
      </c>
      <c r="M25" s="7">
        <v>2</v>
      </c>
      <c r="N25" s="9">
        <v>168050</v>
      </c>
      <c r="O25" s="7" t="s">
        <v>29</v>
      </c>
      <c r="P25" s="7" t="s">
        <v>30</v>
      </c>
      <c r="Q25" s="7" t="s">
        <v>65</v>
      </c>
      <c r="R25" s="7" t="s">
        <v>59</v>
      </c>
      <c r="S25" s="7" t="s">
        <v>29</v>
      </c>
      <c r="T25" s="10">
        <v>1.0548999999999999</v>
      </c>
      <c r="V25" s="37" t="s">
        <v>133</v>
      </c>
      <c r="W25" s="38">
        <f>+W23</f>
        <v>7011.7039999999997</v>
      </c>
      <c r="X25" s="6"/>
      <c r="Y25" s="39"/>
      <c r="Z25" s="39"/>
      <c r="AA25" s="40"/>
    </row>
    <row r="26" spans="1:27" x14ac:dyDescent="0.3">
      <c r="A26" s="6" t="s">
        <v>20</v>
      </c>
      <c r="B26" t="s">
        <v>21</v>
      </c>
      <c r="C26" s="7" t="s">
        <v>22</v>
      </c>
      <c r="D26" s="7" t="s">
        <v>23</v>
      </c>
      <c r="E26" s="7" t="s">
        <v>134</v>
      </c>
      <c r="F26" s="7" t="s">
        <v>135</v>
      </c>
      <c r="G26" s="7" t="s">
        <v>136</v>
      </c>
      <c r="H26" s="8">
        <v>44167</v>
      </c>
      <c r="I26" s="7">
        <v>14</v>
      </c>
      <c r="J26" s="7" t="s">
        <v>26</v>
      </c>
      <c r="K26" s="7" t="s">
        <v>137</v>
      </c>
      <c r="L26" s="7" t="s">
        <v>138</v>
      </c>
      <c r="M26" s="7">
        <v>6</v>
      </c>
      <c r="N26" s="9">
        <v>28068</v>
      </c>
      <c r="O26" s="7" t="s">
        <v>29</v>
      </c>
      <c r="P26" s="7" t="s">
        <v>30</v>
      </c>
      <c r="Q26" s="7" t="s">
        <v>65</v>
      </c>
      <c r="R26" s="7" t="s">
        <v>32</v>
      </c>
      <c r="S26" s="7" t="s">
        <v>29</v>
      </c>
      <c r="T26" s="10">
        <v>1.0548999999999999</v>
      </c>
      <c r="V26" s="7"/>
      <c r="W26" s="7"/>
      <c r="X26" s="7"/>
      <c r="Y26" s="7"/>
      <c r="Z26" s="7"/>
      <c r="AA26" s="7"/>
    </row>
    <row r="27" spans="1:27" x14ac:dyDescent="0.3">
      <c r="A27" s="6" t="s">
        <v>20</v>
      </c>
      <c r="B27" t="s">
        <v>21</v>
      </c>
      <c r="C27" s="7" t="s">
        <v>22</v>
      </c>
      <c r="D27" s="7" t="s">
        <v>23</v>
      </c>
      <c r="E27" s="7">
        <v>15046</v>
      </c>
      <c r="F27" s="7" t="s">
        <v>139</v>
      </c>
      <c r="G27" s="7" t="s">
        <v>140</v>
      </c>
      <c r="H27" s="8">
        <v>44167</v>
      </c>
      <c r="I27" s="7">
        <v>14</v>
      </c>
      <c r="J27" s="7" t="s">
        <v>26</v>
      </c>
      <c r="K27" s="7" t="s">
        <v>141</v>
      </c>
      <c r="L27" s="7" t="s">
        <v>142</v>
      </c>
      <c r="M27" s="7">
        <v>1</v>
      </c>
      <c r="N27" s="9">
        <v>13393</v>
      </c>
      <c r="O27" s="7" t="s">
        <v>29</v>
      </c>
      <c r="P27" s="7" t="s">
        <v>30</v>
      </c>
      <c r="Q27" s="7" t="s">
        <v>65</v>
      </c>
      <c r="R27" s="7" t="s">
        <v>59</v>
      </c>
      <c r="S27" s="7" t="s">
        <v>29</v>
      </c>
      <c r="T27" s="10">
        <v>1.0548999999999999</v>
      </c>
      <c r="V27" s="7"/>
      <c r="W27" s="7"/>
      <c r="X27" s="41"/>
      <c r="Y27" s="39"/>
      <c r="Z27" s="39"/>
      <c r="AA27" s="40"/>
    </row>
    <row r="28" spans="1:27" x14ac:dyDescent="0.3">
      <c r="A28" s="6" t="s">
        <v>20</v>
      </c>
      <c r="B28" t="s">
        <v>21</v>
      </c>
      <c r="C28" s="7" t="s">
        <v>22</v>
      </c>
      <c r="D28" s="7" t="s">
        <v>23</v>
      </c>
      <c r="E28" s="7">
        <v>38104</v>
      </c>
      <c r="F28" s="7" t="s">
        <v>143</v>
      </c>
      <c r="G28" s="7" t="s">
        <v>144</v>
      </c>
      <c r="H28" s="8">
        <v>44167</v>
      </c>
      <c r="I28" s="7">
        <v>14</v>
      </c>
      <c r="J28" s="7" t="s">
        <v>26</v>
      </c>
      <c r="K28" s="7" t="s">
        <v>145</v>
      </c>
      <c r="L28" s="7" t="s">
        <v>146</v>
      </c>
      <c r="M28" s="7">
        <v>1</v>
      </c>
      <c r="N28" s="9">
        <v>3176</v>
      </c>
      <c r="O28" s="7" t="s">
        <v>29</v>
      </c>
      <c r="P28" s="7" t="s">
        <v>30</v>
      </c>
      <c r="Q28" s="7" t="s">
        <v>65</v>
      </c>
      <c r="R28" s="7" t="s">
        <v>32</v>
      </c>
      <c r="S28" s="7" t="s">
        <v>29</v>
      </c>
      <c r="T28" s="10">
        <v>1.0548999999999999</v>
      </c>
      <c r="V28" s="17" t="s">
        <v>147</v>
      </c>
      <c r="W28" s="18"/>
      <c r="X28" s="41"/>
      <c r="Y28" s="19" t="s">
        <v>148</v>
      </c>
      <c r="Z28" s="20"/>
      <c r="AA28" s="21"/>
    </row>
    <row r="29" spans="1:27" ht="27.6" x14ac:dyDescent="0.3">
      <c r="A29" s="6" t="s">
        <v>20</v>
      </c>
      <c r="B29" t="s">
        <v>21</v>
      </c>
      <c r="C29" s="7" t="s">
        <v>22</v>
      </c>
      <c r="D29" s="7" t="s">
        <v>23</v>
      </c>
      <c r="E29" s="7">
        <v>86328</v>
      </c>
      <c r="F29" s="7" t="s">
        <v>149</v>
      </c>
      <c r="G29" s="7" t="s">
        <v>150</v>
      </c>
      <c r="H29" s="8">
        <v>44167</v>
      </c>
      <c r="I29" s="7">
        <v>14</v>
      </c>
      <c r="J29" s="7" t="s">
        <v>26</v>
      </c>
      <c r="K29" s="7" t="s">
        <v>141</v>
      </c>
      <c r="L29" s="7" t="s">
        <v>142</v>
      </c>
      <c r="M29" s="7">
        <v>1</v>
      </c>
      <c r="N29" s="9">
        <v>243697</v>
      </c>
      <c r="O29" s="7" t="s">
        <v>29</v>
      </c>
      <c r="P29" s="7" t="s">
        <v>30</v>
      </c>
      <c r="Q29" s="7" t="s">
        <v>65</v>
      </c>
      <c r="R29" s="7" t="s">
        <v>59</v>
      </c>
      <c r="S29" s="7" t="s">
        <v>29</v>
      </c>
      <c r="T29" s="10">
        <v>1.0548999999999999</v>
      </c>
      <c r="V29" s="22" t="s">
        <v>151</v>
      </c>
      <c r="W29" s="45">
        <f>+$T$2</f>
        <v>1.0548999999999999</v>
      </c>
      <c r="X29" s="41"/>
      <c r="Y29" s="19" t="s">
        <v>77</v>
      </c>
      <c r="Z29" s="21"/>
      <c r="AA29" s="24" t="s">
        <v>152</v>
      </c>
    </row>
    <row r="30" spans="1:27" x14ac:dyDescent="0.3">
      <c r="A30" s="6" t="s">
        <v>20</v>
      </c>
      <c r="B30" t="s">
        <v>21</v>
      </c>
      <c r="C30" s="7" t="s">
        <v>22</v>
      </c>
      <c r="D30" s="7" t="s">
        <v>23</v>
      </c>
      <c r="E30" s="7">
        <v>4153</v>
      </c>
      <c r="F30" s="7" t="s">
        <v>153</v>
      </c>
      <c r="G30" s="7" t="s">
        <v>154</v>
      </c>
      <c r="H30" s="8">
        <v>44167</v>
      </c>
      <c r="I30" s="7">
        <v>14</v>
      </c>
      <c r="J30" s="7" t="s">
        <v>26</v>
      </c>
      <c r="K30" s="7" t="s">
        <v>155</v>
      </c>
      <c r="L30" s="7" t="s">
        <v>156</v>
      </c>
      <c r="M30" s="7">
        <v>1</v>
      </c>
      <c r="N30" s="9">
        <v>52933</v>
      </c>
      <c r="O30" s="7" t="s">
        <v>64</v>
      </c>
      <c r="P30" s="7" t="s">
        <v>30</v>
      </c>
      <c r="Q30" s="7" t="s">
        <v>65</v>
      </c>
      <c r="R30" s="7" t="s">
        <v>32</v>
      </c>
      <c r="S30" s="7" t="s">
        <v>37</v>
      </c>
      <c r="T30" s="10">
        <v>1.0548999999999999</v>
      </c>
      <c r="V30" s="22" t="s">
        <v>157</v>
      </c>
      <c r="W30" s="23">
        <f>+IF(W29&lt;=Z35,AA35,IF(W29&lt;=Z34,AA34,IF(W29&lt;=Z33,AA33,IF(W29&lt;=Z32,AA32,IF(W29&gt;=Y31,AA31)))))</f>
        <v>70000</v>
      </c>
      <c r="X30" s="7"/>
      <c r="Y30" s="25" t="s">
        <v>81</v>
      </c>
      <c r="Z30" s="25" t="s">
        <v>82</v>
      </c>
      <c r="AA30" s="46"/>
    </row>
    <row r="31" spans="1:27" x14ac:dyDescent="0.3">
      <c r="A31" s="6" t="s">
        <v>20</v>
      </c>
      <c r="B31" t="s">
        <v>21</v>
      </c>
      <c r="C31" s="7" t="s">
        <v>22</v>
      </c>
      <c r="D31" s="7" t="s">
        <v>23</v>
      </c>
      <c r="E31" s="7" t="s">
        <v>158</v>
      </c>
      <c r="F31" s="7" t="s">
        <v>159</v>
      </c>
      <c r="G31" s="7" t="s">
        <v>154</v>
      </c>
      <c r="H31" s="8">
        <v>44167</v>
      </c>
      <c r="I31" s="7">
        <v>14</v>
      </c>
      <c r="J31" s="7" t="s">
        <v>26</v>
      </c>
      <c r="K31" s="7" t="s">
        <v>155</v>
      </c>
      <c r="L31" s="7" t="s">
        <v>156</v>
      </c>
      <c r="M31" s="7">
        <v>1</v>
      </c>
      <c r="N31" s="9">
        <v>41168</v>
      </c>
      <c r="O31" s="7" t="s">
        <v>29</v>
      </c>
      <c r="P31" s="7" t="s">
        <v>30</v>
      </c>
      <c r="Q31" s="7" t="s">
        <v>65</v>
      </c>
      <c r="R31" s="7" t="s">
        <v>32</v>
      </c>
      <c r="S31" s="7" t="s">
        <v>29</v>
      </c>
      <c r="T31" s="10">
        <v>1.0548999999999999</v>
      </c>
      <c r="V31" s="47"/>
      <c r="W31" s="48"/>
      <c r="X31" s="6"/>
      <c r="Y31" s="49">
        <v>1.2</v>
      </c>
      <c r="Z31" s="29" t="s">
        <v>86</v>
      </c>
      <c r="AA31" s="23">
        <v>80500</v>
      </c>
    </row>
    <row r="32" spans="1:27" x14ac:dyDescent="0.3">
      <c r="A32" s="6" t="s">
        <v>20</v>
      </c>
      <c r="B32" t="s">
        <v>21</v>
      </c>
      <c r="C32" s="7" t="s">
        <v>22</v>
      </c>
      <c r="D32" s="7" t="s">
        <v>23</v>
      </c>
      <c r="E32" s="7">
        <v>11</v>
      </c>
      <c r="F32" s="7" t="s">
        <v>160</v>
      </c>
      <c r="G32" s="7" t="s">
        <v>161</v>
      </c>
      <c r="H32" s="8">
        <v>44167</v>
      </c>
      <c r="I32" s="7">
        <v>14</v>
      </c>
      <c r="J32" s="7" t="s">
        <v>26</v>
      </c>
      <c r="K32" s="7" t="s">
        <v>162</v>
      </c>
      <c r="L32" s="7" t="s">
        <v>163</v>
      </c>
      <c r="M32" s="7">
        <v>2</v>
      </c>
      <c r="N32" s="9">
        <v>2840</v>
      </c>
      <c r="O32" s="7" t="s">
        <v>64</v>
      </c>
      <c r="P32" s="7" t="s">
        <v>30</v>
      </c>
      <c r="Q32" s="7" t="s">
        <v>65</v>
      </c>
      <c r="R32" s="7" t="s">
        <v>32</v>
      </c>
      <c r="S32" s="7" t="s">
        <v>37</v>
      </c>
      <c r="T32" s="10">
        <v>1.0548999999999999</v>
      </c>
      <c r="V32" s="37" t="s">
        <v>164</v>
      </c>
      <c r="W32" s="38">
        <f>+W30</f>
        <v>70000</v>
      </c>
      <c r="X32" s="6"/>
      <c r="Y32" s="49">
        <v>1.1000000000000001</v>
      </c>
      <c r="Z32" s="30">
        <v>1.1999</v>
      </c>
      <c r="AA32" s="23">
        <v>75600</v>
      </c>
    </row>
    <row r="33" spans="1:27" x14ac:dyDescent="0.3">
      <c r="A33" s="6" t="s">
        <v>20</v>
      </c>
      <c r="B33" t="s">
        <v>21</v>
      </c>
      <c r="C33" s="7" t="s">
        <v>22</v>
      </c>
      <c r="D33" s="7" t="s">
        <v>23</v>
      </c>
      <c r="E33" s="7">
        <v>3200</v>
      </c>
      <c r="F33" s="7" t="s">
        <v>165</v>
      </c>
      <c r="G33" s="7" t="s">
        <v>166</v>
      </c>
      <c r="H33" s="8">
        <v>44167</v>
      </c>
      <c r="I33" s="7">
        <v>14</v>
      </c>
      <c r="J33" s="7" t="s">
        <v>26</v>
      </c>
      <c r="K33" s="7" t="s">
        <v>167</v>
      </c>
      <c r="L33" s="7" t="s">
        <v>168</v>
      </c>
      <c r="M33" s="7">
        <v>1</v>
      </c>
      <c r="N33" s="9">
        <v>36966</v>
      </c>
      <c r="O33" s="7" t="s">
        <v>64</v>
      </c>
      <c r="P33" s="7" t="s">
        <v>30</v>
      </c>
      <c r="Q33" s="7" t="s">
        <v>65</v>
      </c>
      <c r="R33" s="7" t="s">
        <v>32</v>
      </c>
      <c r="S33" s="7" t="s">
        <v>37</v>
      </c>
      <c r="T33" s="10">
        <v>1.0548999999999999</v>
      </c>
      <c r="V33" s="50"/>
      <c r="W33" s="51"/>
      <c r="X33" s="41"/>
      <c r="Y33" s="49">
        <v>1</v>
      </c>
      <c r="Z33" s="30">
        <v>1.0999000000000001</v>
      </c>
      <c r="AA33" s="23">
        <v>70000</v>
      </c>
    </row>
    <row r="34" spans="1:27" x14ac:dyDescent="0.3">
      <c r="A34" s="6" t="s">
        <v>20</v>
      </c>
      <c r="B34" t="s">
        <v>21</v>
      </c>
      <c r="C34" s="7" t="s">
        <v>22</v>
      </c>
      <c r="D34" s="7" t="s">
        <v>23</v>
      </c>
      <c r="E34" s="7" t="s">
        <v>169</v>
      </c>
      <c r="F34" s="7" t="s">
        <v>170</v>
      </c>
      <c r="G34" s="7" t="s">
        <v>171</v>
      </c>
      <c r="H34" s="8">
        <v>44167</v>
      </c>
      <c r="I34" s="7">
        <v>14</v>
      </c>
      <c r="J34" s="7" t="s">
        <v>26</v>
      </c>
      <c r="K34" s="7" t="s">
        <v>137</v>
      </c>
      <c r="L34" s="7" t="s">
        <v>138</v>
      </c>
      <c r="M34" s="7">
        <v>11</v>
      </c>
      <c r="N34" s="9">
        <v>2035</v>
      </c>
      <c r="O34" s="7" t="s">
        <v>29</v>
      </c>
      <c r="P34" s="7" t="s">
        <v>30</v>
      </c>
      <c r="Q34" s="7" t="s">
        <v>65</v>
      </c>
      <c r="R34" s="7" t="s">
        <v>32</v>
      </c>
      <c r="S34" s="7" t="s">
        <v>29</v>
      </c>
      <c r="T34" s="10">
        <v>1.0548999999999999</v>
      </c>
      <c r="V34" s="7"/>
      <c r="W34" s="7"/>
      <c r="X34" s="41"/>
      <c r="Y34" s="49">
        <v>0.9</v>
      </c>
      <c r="Z34" s="30">
        <v>0.99990000000000001</v>
      </c>
      <c r="AA34" s="23">
        <v>42000</v>
      </c>
    </row>
    <row r="35" spans="1:27" x14ac:dyDescent="0.3">
      <c r="A35" s="6" t="s">
        <v>20</v>
      </c>
      <c r="B35" t="s">
        <v>21</v>
      </c>
      <c r="C35" s="7" t="s">
        <v>22</v>
      </c>
      <c r="D35" s="7" t="s">
        <v>23</v>
      </c>
      <c r="E35" s="7" t="s">
        <v>172</v>
      </c>
      <c r="F35" s="7" t="s">
        <v>173</v>
      </c>
      <c r="G35" s="7" t="s">
        <v>171</v>
      </c>
      <c r="H35" s="8">
        <v>44167</v>
      </c>
      <c r="I35" s="7">
        <v>14</v>
      </c>
      <c r="J35" s="7" t="s">
        <v>26</v>
      </c>
      <c r="K35" s="7" t="s">
        <v>137</v>
      </c>
      <c r="L35" s="7" t="s">
        <v>138</v>
      </c>
      <c r="M35" s="7">
        <v>76</v>
      </c>
      <c r="N35" s="9">
        <v>66804</v>
      </c>
      <c r="O35" s="7" t="s">
        <v>29</v>
      </c>
      <c r="P35" s="7" t="s">
        <v>30</v>
      </c>
      <c r="Q35" s="7" t="s">
        <v>65</v>
      </c>
      <c r="R35" s="7" t="s">
        <v>32</v>
      </c>
      <c r="S35" s="7" t="s">
        <v>29</v>
      </c>
      <c r="T35" s="10">
        <v>1.0548999999999999</v>
      </c>
      <c r="V35" s="7"/>
      <c r="W35" s="7"/>
      <c r="X35" s="41"/>
      <c r="Y35" s="49">
        <v>0</v>
      </c>
      <c r="Z35" s="30">
        <v>0.89990000000000003</v>
      </c>
      <c r="AA35" s="23">
        <v>0</v>
      </c>
    </row>
    <row r="36" spans="1:27" x14ac:dyDescent="0.3">
      <c r="A36" s="6" t="s">
        <v>20</v>
      </c>
      <c r="B36" t="s">
        <v>21</v>
      </c>
      <c r="C36" s="7" t="s">
        <v>22</v>
      </c>
      <c r="D36" s="7" t="s">
        <v>23</v>
      </c>
      <c r="E36" s="7" t="s">
        <v>174</v>
      </c>
      <c r="F36" s="7" t="s">
        <v>175</v>
      </c>
      <c r="G36" s="7" t="s">
        <v>176</v>
      </c>
      <c r="H36" s="8">
        <v>44168</v>
      </c>
      <c r="I36" s="7">
        <v>14</v>
      </c>
      <c r="J36" s="7" t="s">
        <v>26</v>
      </c>
      <c r="K36" s="7" t="s">
        <v>177</v>
      </c>
      <c r="L36" s="7" t="s">
        <v>178</v>
      </c>
      <c r="M36" s="7">
        <v>1</v>
      </c>
      <c r="N36" s="9">
        <v>96630</v>
      </c>
      <c r="O36" s="7" t="s">
        <v>29</v>
      </c>
      <c r="P36" s="7" t="s">
        <v>30</v>
      </c>
      <c r="Q36" s="7" t="s">
        <v>65</v>
      </c>
      <c r="R36" s="7" t="s">
        <v>59</v>
      </c>
      <c r="S36" s="7" t="s">
        <v>37</v>
      </c>
      <c r="T36" s="10">
        <v>1.0548999999999999</v>
      </c>
      <c r="V36" s="7"/>
      <c r="W36" s="7"/>
      <c r="X36" s="41"/>
      <c r="Y36" s="52"/>
      <c r="Z36" s="53"/>
      <c r="AA36" s="54"/>
    </row>
    <row r="37" spans="1:27" x14ac:dyDescent="0.3">
      <c r="A37" s="6" t="s">
        <v>20</v>
      </c>
      <c r="B37" t="s">
        <v>21</v>
      </c>
      <c r="C37" s="7" t="s">
        <v>22</v>
      </c>
      <c r="D37" s="7" t="s">
        <v>23</v>
      </c>
      <c r="E37" s="7">
        <v>33018</v>
      </c>
      <c r="F37" s="7" t="s">
        <v>179</v>
      </c>
      <c r="G37" s="7" t="s">
        <v>180</v>
      </c>
      <c r="H37" s="8">
        <v>44168</v>
      </c>
      <c r="I37" s="7">
        <v>14</v>
      </c>
      <c r="J37" s="7" t="s">
        <v>26</v>
      </c>
      <c r="K37" s="7" t="s">
        <v>181</v>
      </c>
      <c r="L37" s="7" t="s">
        <v>182</v>
      </c>
      <c r="M37" s="7">
        <v>1</v>
      </c>
      <c r="N37" s="9">
        <v>5908</v>
      </c>
      <c r="O37" s="7" t="s">
        <v>29</v>
      </c>
      <c r="P37" s="7" t="s">
        <v>30</v>
      </c>
      <c r="Q37" s="7" t="s">
        <v>65</v>
      </c>
      <c r="R37" s="7" t="s">
        <v>32</v>
      </c>
      <c r="S37" s="7" t="s">
        <v>29</v>
      </c>
      <c r="T37" s="10">
        <v>1.0548999999999999</v>
      </c>
      <c r="V37" s="7"/>
      <c r="W37" s="7"/>
      <c r="X37" s="41"/>
      <c r="Y37" s="7"/>
      <c r="Z37" s="7"/>
      <c r="AA37" s="54"/>
    </row>
    <row r="38" spans="1:27" x14ac:dyDescent="0.3">
      <c r="A38" s="6" t="s">
        <v>20</v>
      </c>
      <c r="B38" t="s">
        <v>21</v>
      </c>
      <c r="C38" s="7" t="s">
        <v>22</v>
      </c>
      <c r="D38" s="7" t="s">
        <v>23</v>
      </c>
      <c r="E38" s="7">
        <v>25399</v>
      </c>
      <c r="F38" s="7" t="s">
        <v>183</v>
      </c>
      <c r="G38" s="7" t="s">
        <v>180</v>
      </c>
      <c r="H38" s="8">
        <v>44168</v>
      </c>
      <c r="I38" s="7">
        <v>14</v>
      </c>
      <c r="J38" s="7" t="s">
        <v>26</v>
      </c>
      <c r="K38" s="7" t="s">
        <v>181</v>
      </c>
      <c r="L38" s="7" t="s">
        <v>182</v>
      </c>
      <c r="M38" s="7">
        <v>1</v>
      </c>
      <c r="N38" s="9">
        <v>8672</v>
      </c>
      <c r="O38" s="7" t="s">
        <v>29</v>
      </c>
      <c r="P38" s="7" t="s">
        <v>30</v>
      </c>
      <c r="Q38" s="7" t="s">
        <v>65</v>
      </c>
      <c r="R38" s="7" t="s">
        <v>32</v>
      </c>
      <c r="S38" s="7" t="s">
        <v>29</v>
      </c>
      <c r="T38" s="10">
        <v>1.0548999999999999</v>
      </c>
      <c r="V38" s="17" t="s">
        <v>184</v>
      </c>
      <c r="W38" s="18"/>
      <c r="X38" s="7"/>
      <c r="Y38" s="7"/>
      <c r="Z38" s="7"/>
      <c r="AA38" s="7"/>
    </row>
    <row r="39" spans="1:27" x14ac:dyDescent="0.3">
      <c r="A39" s="6" t="s">
        <v>20</v>
      </c>
      <c r="B39" t="s">
        <v>21</v>
      </c>
      <c r="C39" s="7" t="s">
        <v>22</v>
      </c>
      <c r="D39" s="7" t="s">
        <v>23</v>
      </c>
      <c r="E39" s="7" t="s">
        <v>185</v>
      </c>
      <c r="F39" s="7" t="s">
        <v>186</v>
      </c>
      <c r="G39" s="7" t="s">
        <v>187</v>
      </c>
      <c r="H39" s="8">
        <v>44168</v>
      </c>
      <c r="I39" s="7">
        <v>14</v>
      </c>
      <c r="J39" s="7" t="s">
        <v>26</v>
      </c>
      <c r="K39" s="7" t="s">
        <v>188</v>
      </c>
      <c r="L39" s="7" t="s">
        <v>189</v>
      </c>
      <c r="M39" s="7">
        <v>1</v>
      </c>
      <c r="N39" s="9">
        <v>133773</v>
      </c>
      <c r="O39" s="7" t="s">
        <v>29</v>
      </c>
      <c r="P39" s="7" t="s">
        <v>30</v>
      </c>
      <c r="Q39" s="7" t="s">
        <v>65</v>
      </c>
      <c r="R39" s="7" t="s">
        <v>59</v>
      </c>
      <c r="S39" s="7" t="s">
        <v>29</v>
      </c>
      <c r="T39" s="10">
        <v>1.0548999999999999</v>
      </c>
      <c r="V39" s="22" t="s">
        <v>76</v>
      </c>
      <c r="W39" s="23">
        <f>SUMIFS(N:N,S:S,"Impulso ",P:P,"Actual")</f>
        <v>0</v>
      </c>
      <c r="X39" s="7"/>
      <c r="Y39" s="19" t="s">
        <v>190</v>
      </c>
      <c r="Z39" s="20"/>
      <c r="AA39" s="21"/>
    </row>
    <row r="40" spans="1:27" ht="27.6" x14ac:dyDescent="0.3">
      <c r="A40" s="6" t="s">
        <v>20</v>
      </c>
      <c r="B40" t="s">
        <v>21</v>
      </c>
      <c r="C40" s="7" t="s">
        <v>22</v>
      </c>
      <c r="D40" s="7" t="s">
        <v>23</v>
      </c>
      <c r="E40" s="7" t="s">
        <v>191</v>
      </c>
      <c r="F40" s="7" t="s">
        <v>192</v>
      </c>
      <c r="G40" s="7" t="s">
        <v>193</v>
      </c>
      <c r="H40" s="8">
        <v>44168</v>
      </c>
      <c r="I40" s="7">
        <v>14</v>
      </c>
      <c r="J40" s="7" t="s">
        <v>26</v>
      </c>
      <c r="K40" s="7" t="s">
        <v>123</v>
      </c>
      <c r="L40" s="7" t="s">
        <v>124</v>
      </c>
      <c r="M40" s="7">
        <v>1</v>
      </c>
      <c r="N40" s="9">
        <v>42008</v>
      </c>
      <c r="O40" s="7" t="s">
        <v>29</v>
      </c>
      <c r="P40" s="7" t="s">
        <v>30</v>
      </c>
      <c r="Q40" s="7" t="s">
        <v>65</v>
      </c>
      <c r="R40" s="7" t="s">
        <v>32</v>
      </c>
      <c r="S40" s="7" t="s">
        <v>37</v>
      </c>
      <c r="T40" s="10">
        <v>1.0548999999999999</v>
      </c>
      <c r="V40" s="22" t="s">
        <v>80</v>
      </c>
      <c r="W40" s="23">
        <f>SUMIFS(N:N,S:S,"Impulso ",P:P,"Actual")</f>
        <v>0</v>
      </c>
      <c r="X40" s="7"/>
      <c r="Y40" s="19" t="s">
        <v>77</v>
      </c>
      <c r="Z40" s="21"/>
      <c r="AA40" s="24" t="s">
        <v>78</v>
      </c>
    </row>
    <row r="41" spans="1:27" x14ac:dyDescent="0.3">
      <c r="A41" s="6" t="s">
        <v>20</v>
      </c>
      <c r="B41" t="s">
        <v>21</v>
      </c>
      <c r="C41" s="7" t="s">
        <v>22</v>
      </c>
      <c r="D41" s="7" t="s">
        <v>23</v>
      </c>
      <c r="E41" s="7">
        <v>10618</v>
      </c>
      <c r="F41" s="7" t="s">
        <v>194</v>
      </c>
      <c r="G41" s="7" t="s">
        <v>195</v>
      </c>
      <c r="H41" s="8">
        <v>44168</v>
      </c>
      <c r="I41" s="7">
        <v>14</v>
      </c>
      <c r="J41" s="7" t="s">
        <v>26</v>
      </c>
      <c r="K41" s="7" t="s">
        <v>196</v>
      </c>
      <c r="L41" s="7" t="s">
        <v>197</v>
      </c>
      <c r="M41" s="7">
        <v>1</v>
      </c>
      <c r="N41" s="9">
        <v>9235</v>
      </c>
      <c r="O41" s="7" t="s">
        <v>29</v>
      </c>
      <c r="P41" s="7" t="s">
        <v>30</v>
      </c>
      <c r="Q41" s="7" t="s">
        <v>65</v>
      </c>
      <c r="R41" s="7" t="s">
        <v>32</v>
      </c>
      <c r="S41" s="7" t="s">
        <v>29</v>
      </c>
      <c r="T41" s="10">
        <v>1.0548999999999999</v>
      </c>
      <c r="V41" s="22" t="s">
        <v>85</v>
      </c>
      <c r="W41" s="27">
        <f>+IF(W39&lt;=Z44,AA44,IF(W39&lt;=Z43,AA43,IF(W39&gt;=Y42,AA42)))</f>
        <v>4.0000000000000001E-3</v>
      </c>
      <c r="X41" s="7"/>
      <c r="Y41" s="25" t="s">
        <v>81</v>
      </c>
      <c r="Z41" s="25" t="s">
        <v>82</v>
      </c>
      <c r="AA41" s="26"/>
    </row>
    <row r="42" spans="1:27" x14ac:dyDescent="0.3">
      <c r="A42" s="6" t="s">
        <v>20</v>
      </c>
      <c r="B42" t="s">
        <v>21</v>
      </c>
      <c r="C42" s="7" t="s">
        <v>22</v>
      </c>
      <c r="D42" s="7" t="s">
        <v>23</v>
      </c>
      <c r="E42" s="7" t="s">
        <v>198</v>
      </c>
      <c r="F42" s="7" t="s">
        <v>199</v>
      </c>
      <c r="G42" s="7" t="s">
        <v>200</v>
      </c>
      <c r="H42" s="8">
        <v>44168</v>
      </c>
      <c r="I42" s="7">
        <v>14</v>
      </c>
      <c r="J42" s="7" t="s">
        <v>26</v>
      </c>
      <c r="K42" s="7" t="s">
        <v>188</v>
      </c>
      <c r="L42" s="7" t="s">
        <v>189</v>
      </c>
      <c r="M42" s="7">
        <v>1</v>
      </c>
      <c r="N42" s="9">
        <v>92429</v>
      </c>
      <c r="O42" s="7" t="s">
        <v>29</v>
      </c>
      <c r="P42" s="7" t="s">
        <v>30</v>
      </c>
      <c r="Q42" s="7" t="s">
        <v>65</v>
      </c>
      <c r="R42" s="7" t="s">
        <v>59</v>
      </c>
      <c r="S42" s="7" t="s">
        <v>29</v>
      </c>
      <c r="T42" s="10">
        <v>1.0548999999999999</v>
      </c>
      <c r="V42" s="22" t="s">
        <v>92</v>
      </c>
      <c r="W42" s="23">
        <f>+W40*W41</f>
        <v>0</v>
      </c>
      <c r="X42" s="7"/>
      <c r="Y42" s="28">
        <v>25000000</v>
      </c>
      <c r="Z42" s="29" t="s">
        <v>86</v>
      </c>
      <c r="AA42" s="30">
        <v>8.0000000000000002E-3</v>
      </c>
    </row>
    <row r="43" spans="1:27" x14ac:dyDescent="0.3">
      <c r="A43" s="6" t="s">
        <v>20</v>
      </c>
      <c r="B43" t="s">
        <v>21</v>
      </c>
      <c r="C43" s="7" t="s">
        <v>22</v>
      </c>
      <c r="D43" s="7" t="s">
        <v>23</v>
      </c>
      <c r="E43" s="7" t="s">
        <v>201</v>
      </c>
      <c r="F43" s="7" t="s">
        <v>202</v>
      </c>
      <c r="G43" s="7" t="s">
        <v>200</v>
      </c>
      <c r="H43" s="8">
        <v>44168</v>
      </c>
      <c r="I43" s="7">
        <v>14</v>
      </c>
      <c r="J43" s="7" t="s">
        <v>26</v>
      </c>
      <c r="K43" s="7" t="s">
        <v>188</v>
      </c>
      <c r="L43" s="7" t="s">
        <v>189</v>
      </c>
      <c r="M43" s="7">
        <v>1</v>
      </c>
      <c r="N43" s="9">
        <v>11420</v>
      </c>
      <c r="O43" s="7" t="s">
        <v>29</v>
      </c>
      <c r="P43" s="7" t="s">
        <v>30</v>
      </c>
      <c r="Q43" s="7" t="s">
        <v>65</v>
      </c>
      <c r="R43" s="7" t="s">
        <v>59</v>
      </c>
      <c r="S43" s="7" t="s">
        <v>29</v>
      </c>
      <c r="T43" s="10">
        <v>1.0548999999999999</v>
      </c>
      <c r="V43" s="22"/>
      <c r="W43" s="34"/>
      <c r="X43" s="7"/>
      <c r="Y43" s="31">
        <v>12000000</v>
      </c>
      <c r="Z43" s="32">
        <v>24999999</v>
      </c>
      <c r="AA43" s="33">
        <v>6.0000000000000001E-3</v>
      </c>
    </row>
    <row r="44" spans="1:27" x14ac:dyDescent="0.3">
      <c r="A44" s="6" t="s">
        <v>20</v>
      </c>
      <c r="B44" t="s">
        <v>21</v>
      </c>
      <c r="C44" s="7" t="s">
        <v>22</v>
      </c>
      <c r="D44" s="7" t="s">
        <v>23</v>
      </c>
      <c r="E44" s="7">
        <v>6123</v>
      </c>
      <c r="F44" s="7" t="s">
        <v>203</v>
      </c>
      <c r="G44" s="7" t="s">
        <v>204</v>
      </c>
      <c r="H44" s="8">
        <v>44168</v>
      </c>
      <c r="I44" s="7">
        <v>14</v>
      </c>
      <c r="J44" s="7" t="s">
        <v>26</v>
      </c>
      <c r="K44" s="7" t="s">
        <v>123</v>
      </c>
      <c r="L44" s="7" t="s">
        <v>124</v>
      </c>
      <c r="M44" s="7">
        <v>4</v>
      </c>
      <c r="N44" s="9">
        <v>21144</v>
      </c>
      <c r="O44" s="7" t="s">
        <v>29</v>
      </c>
      <c r="P44" s="7" t="s">
        <v>30</v>
      </c>
      <c r="Q44" s="7" t="s">
        <v>65</v>
      </c>
      <c r="R44" s="7" t="s">
        <v>32</v>
      </c>
      <c r="S44" s="7" t="s">
        <v>29</v>
      </c>
      <c r="T44" s="10">
        <v>1.0548999999999999</v>
      </c>
      <c r="V44" s="37" t="s">
        <v>99</v>
      </c>
      <c r="W44" s="38">
        <f>+W42</f>
        <v>0</v>
      </c>
      <c r="X44" s="7"/>
      <c r="Y44" s="35">
        <v>0</v>
      </c>
      <c r="Z44" s="31">
        <v>11999999</v>
      </c>
      <c r="AA44" s="36">
        <v>4.0000000000000001E-3</v>
      </c>
    </row>
    <row r="45" spans="1:27" x14ac:dyDescent="0.3">
      <c r="A45" s="6" t="s">
        <v>20</v>
      </c>
      <c r="B45" t="s">
        <v>21</v>
      </c>
      <c r="C45" s="7" t="s">
        <v>22</v>
      </c>
      <c r="D45" s="7" t="s">
        <v>23</v>
      </c>
      <c r="E45" s="7">
        <v>7118</v>
      </c>
      <c r="F45" s="7" t="s">
        <v>205</v>
      </c>
      <c r="G45" s="7" t="s">
        <v>204</v>
      </c>
      <c r="H45" s="8">
        <v>44168</v>
      </c>
      <c r="I45" s="7">
        <v>14</v>
      </c>
      <c r="J45" s="7" t="s">
        <v>26</v>
      </c>
      <c r="K45" s="7" t="s">
        <v>123</v>
      </c>
      <c r="L45" s="7" t="s">
        <v>124</v>
      </c>
      <c r="M45" s="7">
        <v>4</v>
      </c>
      <c r="N45" s="9">
        <v>16772</v>
      </c>
      <c r="O45" s="7" t="s">
        <v>29</v>
      </c>
      <c r="P45" s="7" t="s">
        <v>30</v>
      </c>
      <c r="Q45" s="7" t="s">
        <v>65</v>
      </c>
      <c r="R45" s="7" t="s">
        <v>32</v>
      </c>
      <c r="S45" s="7" t="s">
        <v>29</v>
      </c>
      <c r="T45" s="10">
        <v>1.0548999999999999</v>
      </c>
      <c r="V45" s="7"/>
      <c r="W45" s="7"/>
      <c r="X45" s="7"/>
      <c r="Y45" s="7"/>
      <c r="Z45" s="7"/>
      <c r="AA45" s="7"/>
    </row>
    <row r="46" spans="1:27" x14ac:dyDescent="0.3">
      <c r="A46" s="6" t="s">
        <v>20</v>
      </c>
      <c r="B46" t="s">
        <v>21</v>
      </c>
      <c r="C46" s="7" t="s">
        <v>22</v>
      </c>
      <c r="D46" s="7" t="s">
        <v>23</v>
      </c>
      <c r="E46" s="7">
        <v>25278</v>
      </c>
      <c r="F46" s="7" t="s">
        <v>206</v>
      </c>
      <c r="G46" s="7" t="s">
        <v>207</v>
      </c>
      <c r="H46" s="8">
        <v>44168</v>
      </c>
      <c r="I46" s="7">
        <v>14</v>
      </c>
      <c r="J46" s="7" t="s">
        <v>26</v>
      </c>
      <c r="K46" s="7" t="s">
        <v>123</v>
      </c>
      <c r="L46" s="7" t="s">
        <v>124</v>
      </c>
      <c r="M46" s="7">
        <v>1</v>
      </c>
      <c r="N46" s="9">
        <v>12261</v>
      </c>
      <c r="O46" s="7" t="s">
        <v>29</v>
      </c>
      <c r="P46" s="7" t="s">
        <v>30</v>
      </c>
      <c r="Q46" s="7" t="s">
        <v>65</v>
      </c>
      <c r="R46" s="7" t="s">
        <v>59</v>
      </c>
      <c r="S46" s="7" t="s">
        <v>29</v>
      </c>
      <c r="T46" s="10">
        <v>1.0548999999999999</v>
      </c>
      <c r="V46" s="7"/>
      <c r="W46" s="7"/>
      <c r="X46" s="7"/>
      <c r="Y46" s="7"/>
      <c r="Z46" s="7"/>
      <c r="AA46" s="7"/>
    </row>
    <row r="47" spans="1:27" ht="27.6" x14ac:dyDescent="0.3">
      <c r="A47" s="6" t="s">
        <v>20</v>
      </c>
      <c r="B47" t="s">
        <v>21</v>
      </c>
      <c r="C47" s="7" t="s">
        <v>22</v>
      </c>
      <c r="D47" s="7" t="s">
        <v>23</v>
      </c>
      <c r="E47" s="7">
        <v>4393</v>
      </c>
      <c r="F47" s="7" t="s">
        <v>208</v>
      </c>
      <c r="G47" s="7" t="s">
        <v>209</v>
      </c>
      <c r="H47" s="8">
        <v>44168</v>
      </c>
      <c r="I47" s="7">
        <v>14</v>
      </c>
      <c r="J47" s="7" t="s">
        <v>26</v>
      </c>
      <c r="K47" s="7" t="s">
        <v>210</v>
      </c>
      <c r="L47" s="7" t="s">
        <v>211</v>
      </c>
      <c r="M47" s="7">
        <v>2</v>
      </c>
      <c r="N47" s="9">
        <v>89058</v>
      </c>
      <c r="O47" s="7" t="s">
        <v>64</v>
      </c>
      <c r="P47" s="7" t="s">
        <v>30</v>
      </c>
      <c r="Q47" s="7" t="s">
        <v>65</v>
      </c>
      <c r="R47" s="7" t="s">
        <v>32</v>
      </c>
      <c r="S47" s="7" t="s">
        <v>37</v>
      </c>
      <c r="T47" s="10">
        <v>1.0548999999999999</v>
      </c>
      <c r="V47" s="37" t="s">
        <v>212</v>
      </c>
      <c r="W47" s="55">
        <f>+W32+W25+W16+W44</f>
        <v>85982.431499999992</v>
      </c>
      <c r="X47" s="7"/>
      <c r="Y47" s="7"/>
      <c r="Z47" s="7"/>
      <c r="AA47" s="7"/>
    </row>
    <row r="48" spans="1:27" x14ac:dyDescent="0.3">
      <c r="A48" s="6" t="s">
        <v>20</v>
      </c>
      <c r="B48" t="s">
        <v>21</v>
      </c>
      <c r="C48" s="7" t="s">
        <v>22</v>
      </c>
      <c r="D48" s="7" t="s">
        <v>23</v>
      </c>
      <c r="E48" s="7">
        <v>37145</v>
      </c>
      <c r="F48" s="7" t="s">
        <v>213</v>
      </c>
      <c r="G48" s="7" t="s">
        <v>214</v>
      </c>
      <c r="H48" s="8">
        <v>44168</v>
      </c>
      <c r="I48" s="7">
        <v>14</v>
      </c>
      <c r="J48" s="7" t="s">
        <v>26</v>
      </c>
      <c r="K48" s="7" t="s">
        <v>123</v>
      </c>
      <c r="L48" s="7" t="s">
        <v>124</v>
      </c>
      <c r="M48" s="7">
        <v>1</v>
      </c>
      <c r="N48" s="9">
        <v>183965</v>
      </c>
      <c r="O48" s="7" t="s">
        <v>29</v>
      </c>
      <c r="P48" s="7" t="s">
        <v>30</v>
      </c>
      <c r="Q48" s="7" t="s">
        <v>65</v>
      </c>
      <c r="R48" s="7" t="s">
        <v>59</v>
      </c>
      <c r="S48" s="7" t="s">
        <v>29</v>
      </c>
      <c r="T48" s="10">
        <v>1.0548999999999999</v>
      </c>
    </row>
    <row r="49" spans="1:20" x14ac:dyDescent="0.3">
      <c r="A49" s="6" t="s">
        <v>20</v>
      </c>
      <c r="B49" t="s">
        <v>21</v>
      </c>
      <c r="C49" s="7" t="s">
        <v>22</v>
      </c>
      <c r="D49" s="7" t="s">
        <v>23</v>
      </c>
      <c r="E49" s="7" t="s">
        <v>215</v>
      </c>
      <c r="F49" s="7" t="s">
        <v>216</v>
      </c>
      <c r="G49" s="7" t="s">
        <v>217</v>
      </c>
      <c r="H49" s="8">
        <v>44168</v>
      </c>
      <c r="I49" s="7">
        <v>14</v>
      </c>
      <c r="J49" s="7" t="s">
        <v>26</v>
      </c>
      <c r="K49" s="7" t="s">
        <v>218</v>
      </c>
      <c r="L49" s="7" t="s">
        <v>219</v>
      </c>
      <c r="M49" s="7">
        <v>1</v>
      </c>
      <c r="N49" s="9">
        <v>21328</v>
      </c>
      <c r="O49" s="7" t="s">
        <v>29</v>
      </c>
      <c r="P49" s="7" t="s">
        <v>30</v>
      </c>
      <c r="Q49" s="7" t="s">
        <v>65</v>
      </c>
      <c r="R49" s="7" t="s">
        <v>32</v>
      </c>
      <c r="S49" s="7" t="s">
        <v>37</v>
      </c>
      <c r="T49" s="10">
        <v>1.0548999999999999</v>
      </c>
    </row>
    <row r="50" spans="1:20" x14ac:dyDescent="0.3">
      <c r="A50" s="6" t="s">
        <v>20</v>
      </c>
      <c r="B50" t="s">
        <v>21</v>
      </c>
      <c r="C50" s="7" t="s">
        <v>22</v>
      </c>
      <c r="D50" s="7" t="s">
        <v>23</v>
      </c>
      <c r="E50" s="7" t="s">
        <v>220</v>
      </c>
      <c r="F50" s="7" t="s">
        <v>221</v>
      </c>
      <c r="G50" s="7" t="s">
        <v>222</v>
      </c>
      <c r="H50" s="8">
        <v>44168</v>
      </c>
      <c r="I50" s="7">
        <v>14</v>
      </c>
      <c r="J50" s="7" t="s">
        <v>26</v>
      </c>
      <c r="K50" s="7" t="s">
        <v>223</v>
      </c>
      <c r="L50" s="7" t="s">
        <v>224</v>
      </c>
      <c r="M50" s="7">
        <v>1</v>
      </c>
      <c r="N50" s="9">
        <v>25210</v>
      </c>
      <c r="O50" s="7" t="s">
        <v>44</v>
      </c>
      <c r="P50" s="7" t="s">
        <v>30</v>
      </c>
      <c r="Q50" s="7" t="s">
        <v>65</v>
      </c>
      <c r="R50" s="7" t="s">
        <v>32</v>
      </c>
      <c r="S50" s="7" t="s">
        <v>44</v>
      </c>
      <c r="T50" s="10">
        <v>1.0548999999999999</v>
      </c>
    </row>
    <row r="51" spans="1:20" x14ac:dyDescent="0.3">
      <c r="A51" s="6" t="s">
        <v>20</v>
      </c>
      <c r="B51" t="s">
        <v>21</v>
      </c>
      <c r="C51" s="7" t="s">
        <v>22</v>
      </c>
      <c r="D51" s="7" t="s">
        <v>23</v>
      </c>
      <c r="E51" s="7">
        <v>3572</v>
      </c>
      <c r="F51" s="7" t="s">
        <v>225</v>
      </c>
      <c r="G51" s="7" t="s">
        <v>226</v>
      </c>
      <c r="H51" s="8">
        <v>44168</v>
      </c>
      <c r="I51" s="7">
        <v>14</v>
      </c>
      <c r="J51" s="7" t="s">
        <v>26</v>
      </c>
      <c r="K51" s="7" t="s">
        <v>227</v>
      </c>
      <c r="L51" s="7" t="s">
        <v>228</v>
      </c>
      <c r="M51" s="7">
        <v>2</v>
      </c>
      <c r="N51" s="9">
        <v>38638</v>
      </c>
      <c r="O51" s="7" t="s">
        <v>64</v>
      </c>
      <c r="P51" s="7" t="s">
        <v>30</v>
      </c>
      <c r="Q51" s="7" t="s">
        <v>65</v>
      </c>
      <c r="R51" s="7" t="s">
        <v>32</v>
      </c>
      <c r="S51" s="7" t="s">
        <v>37</v>
      </c>
      <c r="T51" s="10">
        <v>1.0548999999999999</v>
      </c>
    </row>
    <row r="52" spans="1:20" x14ac:dyDescent="0.3">
      <c r="A52" s="6" t="s">
        <v>20</v>
      </c>
      <c r="B52" t="s">
        <v>21</v>
      </c>
      <c r="C52" s="7" t="s">
        <v>22</v>
      </c>
      <c r="D52" s="7" t="s">
        <v>23</v>
      </c>
      <c r="E52" s="7" t="s">
        <v>229</v>
      </c>
      <c r="F52" s="7" t="s">
        <v>230</v>
      </c>
      <c r="G52" s="7" t="s">
        <v>226</v>
      </c>
      <c r="H52" s="8">
        <v>44168</v>
      </c>
      <c r="I52" s="7">
        <v>14</v>
      </c>
      <c r="J52" s="7" t="s">
        <v>26</v>
      </c>
      <c r="K52" s="7" t="s">
        <v>227</v>
      </c>
      <c r="L52" s="7" t="s">
        <v>228</v>
      </c>
      <c r="M52" s="7">
        <v>1</v>
      </c>
      <c r="N52" s="9">
        <v>10101</v>
      </c>
      <c r="O52" s="7" t="s">
        <v>29</v>
      </c>
      <c r="P52" s="7" t="s">
        <v>30</v>
      </c>
      <c r="Q52" s="7" t="s">
        <v>65</v>
      </c>
      <c r="R52" s="7" t="s">
        <v>32</v>
      </c>
      <c r="S52" s="7" t="s">
        <v>29</v>
      </c>
      <c r="T52" s="10">
        <v>1.0548999999999999</v>
      </c>
    </row>
    <row r="53" spans="1:20" x14ac:dyDescent="0.3">
      <c r="A53" s="6" t="s">
        <v>20</v>
      </c>
      <c r="B53" t="s">
        <v>21</v>
      </c>
      <c r="C53" s="7" t="s">
        <v>22</v>
      </c>
      <c r="D53" s="7" t="s">
        <v>23</v>
      </c>
      <c r="E53" s="7" t="s">
        <v>231</v>
      </c>
      <c r="F53" s="7" t="s">
        <v>232</v>
      </c>
      <c r="G53" s="7" t="s">
        <v>226</v>
      </c>
      <c r="H53" s="8">
        <v>44168</v>
      </c>
      <c r="I53" s="7">
        <v>14</v>
      </c>
      <c r="J53" s="7" t="s">
        <v>26</v>
      </c>
      <c r="K53" s="7" t="s">
        <v>227</v>
      </c>
      <c r="L53" s="7" t="s">
        <v>228</v>
      </c>
      <c r="M53" s="7">
        <v>1</v>
      </c>
      <c r="N53" s="9">
        <v>11756</v>
      </c>
      <c r="O53" s="7" t="s">
        <v>29</v>
      </c>
      <c r="P53" s="7" t="s">
        <v>30</v>
      </c>
      <c r="Q53" s="7" t="s">
        <v>65</v>
      </c>
      <c r="R53" s="7" t="s">
        <v>32</v>
      </c>
      <c r="S53" s="7" t="s">
        <v>29</v>
      </c>
      <c r="T53" s="10">
        <v>1.0548999999999999</v>
      </c>
    </row>
  </sheetData>
  <mergeCells count="16">
    <mergeCell ref="V38:W38"/>
    <mergeCell ref="Y39:AA39"/>
    <mergeCell ref="Y40:Z40"/>
    <mergeCell ref="AA40:AA41"/>
    <mergeCell ref="Y20:Z20"/>
    <mergeCell ref="AA20:AA21"/>
    <mergeCell ref="V28:W28"/>
    <mergeCell ref="Y28:AA28"/>
    <mergeCell ref="Y29:Z29"/>
    <mergeCell ref="AA29:AA30"/>
    <mergeCell ref="V10:W10"/>
    <mergeCell ref="Y10:AA10"/>
    <mergeCell ref="Y11:Z11"/>
    <mergeCell ref="AA11:AA12"/>
    <mergeCell ref="V19:W19"/>
    <mergeCell ref="Y19:AA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2021_01_10378849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2021-02-01T19:55:07Z</dcterms:created>
  <dcterms:modified xsi:type="dcterms:W3CDTF">2021-02-01T19:55:08Z</dcterms:modified>
</cp:coreProperties>
</file>