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DC5423E6-C5FB-41A0-A02C-27A8DA83AD89}" xr6:coauthVersionLast="46" xr6:coauthVersionMax="46" xr10:uidLastSave="{00000000-0000-0000-0000-000000000000}"/>
  <bookViews>
    <workbookView xWindow="-108" yWindow="-108" windowWidth="23256" windowHeight="12576" xr2:uid="{C5F772FC-9FA6-4809-8D35-377AA5DA7DCA}"/>
  </bookViews>
  <sheets>
    <sheet name="2021_01_1374530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<sst xmlns="http://schemas.openxmlformats.org/spreadsheetml/2006/main" count="2091" uniqueCount="336">
  <si>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</si>
  <si>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</si>
  <si>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</si>
  <si>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</si>
  <si>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</si>
  <si>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</si>
  <si>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</si>
  <si>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</si>
  <si>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</si>
  <si>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</si>
  <si>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</si>
  <si>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</si>
  <si>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</si>
  <si>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</si>
  <si>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</si>
  <si>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</si>
  <si>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</si>
  <si>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</si>
  <si>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</si>
  <si>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2021_01_13745305</t>
  </si>
  <si>
    <t xml:space="preserve">MORA MORA CARLOS RAMON                       </t>
  </si>
  <si>
    <t>3B</t>
  </si>
  <si>
    <t>13745305-3</t>
  </si>
  <si>
    <t xml:space="preserve">AS101 </t>
  </si>
  <si>
    <t xml:space="preserve">BATERIA 100 AMP 750 CCA PERNO ASAHI </t>
  </si>
  <si>
    <t>FV-A-0000-02286220</t>
  </si>
  <si>
    <t xml:space="preserve">COPIAPO </t>
  </si>
  <si>
    <t>0010002106-4-0</t>
  </si>
  <si>
    <t xml:space="preserve">ALQUINTA ALARCON ALEJANDRO </t>
  </si>
  <si>
    <t>Repuestos</t>
  </si>
  <si>
    <t>Otros meses</t>
  </si>
  <si>
    <t>Factura</t>
  </si>
  <si>
    <t>Venta Normal</t>
  </si>
  <si>
    <t>Neumaticos</t>
  </si>
  <si>
    <t xml:space="preserve">11R22.5 16PR 148/145M AT27S AUSTO </t>
  </si>
  <si>
    <t>FV-A-0000-02294123</t>
  </si>
  <si>
    <t xml:space="preserve">A0648 </t>
  </si>
  <si>
    <t xml:space="preserve">PULMON SUSPENSIóN HENDRICKSON HAS 460 </t>
  </si>
  <si>
    <t>FV-A-0000-02295761</t>
  </si>
  <si>
    <t>0076171350-7-0</t>
  </si>
  <si>
    <t xml:space="preserve">SOC DE TRASPORTES Y SERVICIOS EL MINERO </t>
  </si>
  <si>
    <t>Nombre</t>
  </si>
  <si>
    <t xml:space="preserve">295/80R22.5 18PR 152/149M AT27 AUSTO </t>
  </si>
  <si>
    <t>FV-A-0000-02295832</t>
  </si>
  <si>
    <t>0076303840-8-0</t>
  </si>
  <si>
    <t xml:space="preserve">TRANSPORTES VERASAY SPA. </t>
  </si>
  <si>
    <t>Cod Vendedor</t>
  </si>
  <si>
    <t xml:space="preserve">C1546 </t>
  </si>
  <si>
    <t xml:space="preserve">PORTA CUNA PLASTICO NEGRO CUNA DE 5T </t>
  </si>
  <si>
    <t>FV-A-0000-02296395</t>
  </si>
  <si>
    <t>Rut</t>
  </si>
  <si>
    <t>FV-A-0000-02297496</t>
  </si>
  <si>
    <t>Mes Pago</t>
  </si>
  <si>
    <t xml:space="preserve">245/70R16 107S FRTC AT 50 CONTI </t>
  </si>
  <si>
    <t>FV-A-0000-02298921</t>
  </si>
  <si>
    <t xml:space="preserve">315/80R22.5 18PR CM923 GOODR </t>
  </si>
  <si>
    <t>FV-A-0000-02301593</t>
  </si>
  <si>
    <t>0076204832-9-0</t>
  </si>
  <si>
    <t xml:space="preserve">SOCIEDAD DE TRANSPORTES SANTA EMILIA LTD </t>
  </si>
  <si>
    <t>FV-A-0000-02301856</t>
  </si>
  <si>
    <t>COMISION REPUESTOS</t>
  </si>
  <si>
    <t>Tabla de Cumplimiento Repuestos</t>
  </si>
  <si>
    <t xml:space="preserve">11R22.5 16PR 148/145J DSR668 DOUBL </t>
  </si>
  <si>
    <t>FV-A-0000-02302318</t>
  </si>
  <si>
    <t>VENTA TOTAL PERIODO ACTUAL</t>
  </si>
  <si>
    <t>Ventas</t>
  </si>
  <si>
    <t>% Comisión</t>
  </si>
  <si>
    <t>FV-A-0000-02302481</t>
  </si>
  <si>
    <t>VENTA NORMAL</t>
  </si>
  <si>
    <t>Desde</t>
  </si>
  <si>
    <t>Hasta</t>
  </si>
  <si>
    <t xml:space="preserve">NE150 </t>
  </si>
  <si>
    <t xml:space="preserve">BATERIA 150 AMP 840 CCA NEXBAT </t>
  </si>
  <si>
    <t>FV-A-0000-02302482</t>
  </si>
  <si>
    <t>COMISION NORMAL (%)</t>
  </si>
  <si>
    <t>o mas</t>
  </si>
  <si>
    <t xml:space="preserve">295/80R22.5 18PR 152/149L CR926D GOODR </t>
  </si>
  <si>
    <t>FV-A-0000-02302665</t>
  </si>
  <si>
    <t>0077032414-9-0</t>
  </si>
  <si>
    <t xml:space="preserve">TRANSPORTES SALITRAL SPA </t>
  </si>
  <si>
    <t>COMISION NORMAL ($)</t>
  </si>
  <si>
    <t xml:space="preserve">11R22.5 16PR 148/145J CB972W GOODR </t>
  </si>
  <si>
    <t>FV-A-0000-02303343</t>
  </si>
  <si>
    <t>TOTAL COMISION REPUESTOS</t>
  </si>
  <si>
    <t xml:space="preserve">BOMBIN ACELERADOR F/MOTOR 8 M/M </t>
  </si>
  <si>
    <t>FV-A-0000-02303874</t>
  </si>
  <si>
    <t>0078652020-7-0</t>
  </si>
  <si>
    <t xml:space="preserve">HEROPI CONSTRUCTORA LTDA </t>
  </si>
  <si>
    <t>Venta Pendiente</t>
  </si>
  <si>
    <t>VENTA POR DOCUMENTAR  A LA FECHA DE CORTE</t>
  </si>
  <si>
    <t xml:space="preserve">S8188 </t>
  </si>
  <si>
    <t xml:space="preserve">ESPEJO LADO IZQUIERDO </t>
  </si>
  <si>
    <t>FV-A-0000-02306999</t>
  </si>
  <si>
    <t xml:space="preserve">S8302 </t>
  </si>
  <si>
    <t xml:space="preserve">ESPEJO EXT.IZQ.C/DEFROSTER C/CUNETERO </t>
  </si>
  <si>
    <t>FV-A-0000-02307061</t>
  </si>
  <si>
    <t>0078297220-0-0</t>
  </si>
  <si>
    <t xml:space="preserve">TRANSPORTES PEDRO MISAEL CRUZ LTDA </t>
  </si>
  <si>
    <t xml:space="preserve">S8043 </t>
  </si>
  <si>
    <t xml:space="preserve">ESPEJO EXT.DER.C/DEFROSTER C/CUNETERO </t>
  </si>
  <si>
    <t>COMISION NEUMATICOS, LUBRICANTES, BATERIAS Y REMOLQUE</t>
  </si>
  <si>
    <t>Tabla de Cumplimiento Neumaticos, Lubricantes, Baterias y Remolques</t>
  </si>
  <si>
    <t xml:space="preserve">295/80R22.5 16PR 150/147M CM993W GOODR </t>
  </si>
  <si>
    <t>FV-A-0000-02307892</t>
  </si>
  <si>
    <t xml:space="preserve">NE100 </t>
  </si>
  <si>
    <t xml:space="preserve">BATERIA 100 AMP 700 CCA NEXBAT </t>
  </si>
  <si>
    <t>FV-A-0000-02309482</t>
  </si>
  <si>
    <t>0078296030-K-0</t>
  </si>
  <si>
    <t xml:space="preserve">SOINVER INGENERIA S A </t>
  </si>
  <si>
    <t xml:space="preserve">1200R20 18PR 154/151F SET CB972 GOODR </t>
  </si>
  <si>
    <t>FV-A-0000-02309974</t>
  </si>
  <si>
    <t xml:space="preserve">A0734 </t>
  </si>
  <si>
    <t xml:space="preserve">MASCARA RADIADOR </t>
  </si>
  <si>
    <t>FV-A-0000-02310333</t>
  </si>
  <si>
    <t xml:space="preserve">11R22.5 16PR 148/145M CR926DW GOODR </t>
  </si>
  <si>
    <t>FV-A-0000-02311262</t>
  </si>
  <si>
    <t>TOTAL COMISION NEU / LUB / BAT / REM</t>
  </si>
  <si>
    <t xml:space="preserve">295/80R22.5 18PR 152/148J DSR668 DOUBL </t>
  </si>
  <si>
    <t>FV-A-0000-02312514</t>
  </si>
  <si>
    <t>0079633220-4-0</t>
  </si>
  <si>
    <t xml:space="preserve">BESALCO MAQUINARIAS S.A. </t>
  </si>
  <si>
    <t xml:space="preserve">SECADOR AIRE WABCO </t>
  </si>
  <si>
    <t>CV-A-0000-00228684</t>
  </si>
  <si>
    <t>0078560030-4-0</t>
  </si>
  <si>
    <t xml:space="preserve">ZEPEDA Y VECCHIOLA Y COMPANIA LIMITADA </t>
  </si>
  <si>
    <t>Nota Crédito</t>
  </si>
  <si>
    <t>CV-A-0000-00228852</t>
  </si>
  <si>
    <t xml:space="preserve">255/70R22.5 16PR 140/137M CR976A GOODR </t>
  </si>
  <si>
    <t>CV-A-0000-00228913</t>
  </si>
  <si>
    <t>0015745668-7-0</t>
  </si>
  <si>
    <t xml:space="preserve">MUNDACA FERREIRA JAIME ENRIQUE </t>
  </si>
  <si>
    <t>COMISION SERVICIOS</t>
  </si>
  <si>
    <t>Tabla de Cumplimiento Servicios</t>
  </si>
  <si>
    <t xml:space="preserve">235/75R15 8PR 110/107Q SL369 GOODR </t>
  </si>
  <si>
    <t>CV-A-0000-00229242</t>
  </si>
  <si>
    <t>Comisión</t>
  </si>
  <si>
    <t>FV-A-0000-02314764</t>
  </si>
  <si>
    <t>FV-A-0000-02314765</t>
  </si>
  <si>
    <t>TOTAL VARIABLE</t>
  </si>
  <si>
    <t>FV-A-0000-02316252</t>
  </si>
  <si>
    <t xml:space="preserve">C2264 </t>
  </si>
  <si>
    <t xml:space="preserve">FOCO LED SENALERA COMPLETA MV DERECHO </t>
  </si>
  <si>
    <t>FV-A-0000-02316945</t>
  </si>
  <si>
    <t>0013422183-6-0</t>
  </si>
  <si>
    <t xml:space="preserve">VILLEGAS SAAVEDRA RAUL ALEJANDRO </t>
  </si>
  <si>
    <t xml:space="preserve">A0517 </t>
  </si>
  <si>
    <t xml:space="preserve">TAPA COMBUSTIBLE COLUMBIA M2 </t>
  </si>
  <si>
    <t>FV-A-0000-02316966</t>
  </si>
  <si>
    <t>TOTAL COMISION SERVICIOS</t>
  </si>
  <si>
    <t>FV-A-0000-02317747</t>
  </si>
  <si>
    <t>FV-A-0000-02319314</t>
  </si>
  <si>
    <t>FV-A-0000-02319315</t>
  </si>
  <si>
    <t>COMISION IMPULSO</t>
  </si>
  <si>
    <t>FV-A-0000-02319316</t>
  </si>
  <si>
    <t xml:space="preserve">S3708 </t>
  </si>
  <si>
    <t xml:space="preserve">FOCO TRASERO SCANIA SERIE 4 DERECHO </t>
  </si>
  <si>
    <t>FV-A-0000-02320651</t>
  </si>
  <si>
    <t xml:space="preserve">S3726 </t>
  </si>
  <si>
    <t xml:space="preserve">FOCO TRASERO SCANIA SERIE 4 IZQUIERDO </t>
  </si>
  <si>
    <t>FV-A-0000-02320779</t>
  </si>
  <si>
    <t>FV-A-0000-02321387</t>
  </si>
  <si>
    <t>FV-A-0000-02322255</t>
  </si>
  <si>
    <t>FV-A-0000-02322304</t>
  </si>
  <si>
    <t>FV-A-0000-02322532</t>
  </si>
  <si>
    <t>FV-A-0000-02325096</t>
  </si>
  <si>
    <t>0079904920-1-0</t>
  </si>
  <si>
    <t xml:space="preserve">TRANSCOM LTDA. </t>
  </si>
  <si>
    <t>FV-A-0000-02325821</t>
  </si>
  <si>
    <t>FV-A-0000-02325919</t>
  </si>
  <si>
    <t xml:space="preserve">275/70R22.5 16PR 148/145M CR976A GOODR </t>
  </si>
  <si>
    <t>FV-A-0000-02326305</t>
  </si>
  <si>
    <t xml:space="preserve">SERVO EMBRAGUE </t>
  </si>
  <si>
    <t>FV-A-0000-02328584</t>
  </si>
  <si>
    <t>0008939752-9-0</t>
  </si>
  <si>
    <t xml:space="preserve">PIZARRO TORO PASCUAL EDGARDO </t>
  </si>
  <si>
    <t xml:space="preserve">295/80R22.5 152/148M HS3 CONTI </t>
  </si>
  <si>
    <t>FV-A-0000-02329935</t>
  </si>
  <si>
    <t>FV-A-0000-02329936</t>
  </si>
  <si>
    <t xml:space="preserve">C2551 </t>
  </si>
  <si>
    <t xml:space="preserve">LLANTA 8.25X22.5 10H TUB. DISCO AMERICA </t>
  </si>
  <si>
    <t>FV-A-0000-02329937</t>
  </si>
  <si>
    <t>FV-A-0000-02330245</t>
  </si>
  <si>
    <t>FV-A-0000-02330662</t>
  </si>
  <si>
    <t xml:space="preserve">700R16 14PR CR926 SET GOODR </t>
  </si>
  <si>
    <t>FV-A-0000-02330739</t>
  </si>
  <si>
    <t xml:space="preserve">1200R24 18PR 158/155F SET CB972 GOODR </t>
  </si>
  <si>
    <t xml:space="preserve">CILINDRO EMBRAGUE </t>
  </si>
  <si>
    <t>FV-A-0000-02332397</t>
  </si>
  <si>
    <t>FV-A-0000-02334664</t>
  </si>
  <si>
    <t xml:space="preserve">235/75R15 8PR 110/107Q SL369 GOODRIDE </t>
  </si>
  <si>
    <t>BV-A-0000-00304449</t>
  </si>
  <si>
    <t>0018398433-0-0</t>
  </si>
  <si>
    <t xml:space="preserve">TRONCOSO MAUREIRA CAMILO HUMBERTO </t>
  </si>
  <si>
    <t>Actual</t>
  </si>
  <si>
    <t>Boleta</t>
  </si>
  <si>
    <t xml:space="preserve">11R22.5 16PR 148/145M AT27S AUSTONE </t>
  </si>
  <si>
    <t>FV-A-0000-02334992</t>
  </si>
  <si>
    <t xml:space="preserve">295/80R22.5 18PR 152/149M AT27 AUSTONE </t>
  </si>
  <si>
    <t>FV-A-0000-02335022</t>
  </si>
  <si>
    <t>245/75R16 10PR 120/116S GIANTSAVER MAZZI</t>
  </si>
  <si>
    <t>FV-A-0000-02335042</t>
  </si>
  <si>
    <t>FV-A-0000-02335123</t>
  </si>
  <si>
    <t>FV-A-0000-02335228</t>
  </si>
  <si>
    <t>0012395990-6-0</t>
  </si>
  <si>
    <t xml:space="preserve">DINKO SAPUNAR PEREZ </t>
  </si>
  <si>
    <t xml:space="preserve">11R22.5 16PR 148/145L MD738 GOODRIDE </t>
  </si>
  <si>
    <t xml:space="preserve">FILTRO AIRE DONALDSON </t>
  </si>
  <si>
    <t xml:space="preserve">S2144 </t>
  </si>
  <si>
    <t xml:space="preserve">ENFRIADOR ACEITE MOTOR </t>
  </si>
  <si>
    <t>FV-A-0000-02335234</t>
  </si>
  <si>
    <t>FV-A-0000-02335793</t>
  </si>
  <si>
    <t xml:space="preserve">S3585 </t>
  </si>
  <si>
    <t xml:space="preserve">FAROL NEBLINERO IZQUIERDO INTERIOR ESC" </t>
  </si>
  <si>
    <t>FV-A-0000-02336772</t>
  </si>
  <si>
    <t xml:space="preserve">NE200 </t>
  </si>
  <si>
    <t xml:space="preserve">BATERIA 200 AMP 1040 CCA NEXBAT </t>
  </si>
  <si>
    <t>FV-A-0000-02337016</t>
  </si>
  <si>
    <t xml:space="preserve">295/80R22.5 18PR 152/149K AT208 AUSTONE </t>
  </si>
  <si>
    <t>FV-A-0000-02337022</t>
  </si>
  <si>
    <t>295/80R22.5 16PR 150/147M CM993 GOODRIDE</t>
  </si>
  <si>
    <t>FV-A-0000-02337165</t>
  </si>
  <si>
    <t>0052003032-8-0</t>
  </si>
  <si>
    <t xml:space="preserve">TRANSPORTES HURCAM SPA </t>
  </si>
  <si>
    <t>FV-A-0000-02337576</t>
  </si>
  <si>
    <t>FV-A-0000-02337619</t>
  </si>
  <si>
    <t>FV-A-0000-02337928</t>
  </si>
  <si>
    <t xml:space="preserve">C1574 </t>
  </si>
  <si>
    <t>CINTA C/RATCHET 2" FORESTAL EXTRA RESIST</t>
  </si>
  <si>
    <t>FV-A-0000-02338917</t>
  </si>
  <si>
    <t>0076135102-8-0</t>
  </si>
  <si>
    <t xml:space="preserve">PASCUAL EDGARDO PIZARRO TORO SERVICIOS A </t>
  </si>
  <si>
    <t xml:space="preserve">C5205 </t>
  </si>
  <si>
    <t xml:space="preserve">CAJA PORTA EXTINTOR 9 - 12 KG </t>
  </si>
  <si>
    <t>FV-A-0000-02338989</t>
  </si>
  <si>
    <t xml:space="preserve">Impulso </t>
  </si>
  <si>
    <t xml:space="preserve">RADIADOR CONDENSADOR AIRE ACONDICIONADO </t>
  </si>
  <si>
    <t>FV-A-0000-02340142</t>
  </si>
  <si>
    <t xml:space="preserve">11R22.5 16PR 148/145M CR926D GOODRIDE </t>
  </si>
  <si>
    <t>FV-A-0000-02340151</t>
  </si>
  <si>
    <t>0076080788-5-0</t>
  </si>
  <si>
    <t xml:space="preserve">TRANSPORTES MENDOZA LTDA </t>
  </si>
  <si>
    <t>FV-A-0000-02340156</t>
  </si>
  <si>
    <t xml:space="preserve">11R22.5 16PR 148/145M AT127 AUSTONE </t>
  </si>
  <si>
    <t>FV-A-0000-02340458</t>
  </si>
  <si>
    <t xml:space="preserve">A0744 </t>
  </si>
  <si>
    <t xml:space="preserve">FAROL DELANTERO COMPLETO DERECHO </t>
  </si>
  <si>
    <t>FV-A-0000-02340743</t>
  </si>
  <si>
    <t>0076126536-9-0</t>
  </si>
  <si>
    <t xml:space="preserve">ROBERTO ABURTO ZAZZALI TRANSPORTES S.P.A </t>
  </si>
  <si>
    <t xml:space="preserve">A0743 </t>
  </si>
  <si>
    <t xml:space="preserve">FAROL DELANTERO COMPLETO IZQUIERDO </t>
  </si>
  <si>
    <t xml:space="preserve">185/70R13 86T RP28 GOODRIDE </t>
  </si>
  <si>
    <t>FV-A-0000-02341132</t>
  </si>
  <si>
    <t>0013530655-K-0</t>
  </si>
  <si>
    <t xml:space="preserve">RUDY PATRICIO SALAS LUNA </t>
  </si>
  <si>
    <t xml:space="preserve">FILTRO SEC. AIRE WABCO (NEG) </t>
  </si>
  <si>
    <t>FV-A-0000-02341215</t>
  </si>
  <si>
    <t>0008359876-K-0</t>
  </si>
  <si>
    <t xml:space="preserve">ROJAS PENA MIGUEL ANGEL </t>
  </si>
  <si>
    <t xml:space="preserve">FILTRO AIRE SECUN. DONALDSON </t>
  </si>
  <si>
    <t xml:space="preserve">FILTRO COMBUSTIBLE DONALDSON </t>
  </si>
  <si>
    <t xml:space="preserve">FILTRO LUBRICANTE DONALDSON </t>
  </si>
  <si>
    <t>295/80R22.5 16PR 150/147M CM958 GOODRIDE</t>
  </si>
  <si>
    <t>FV-A-0000-02341402</t>
  </si>
  <si>
    <t xml:space="preserve">295/80R22.5 152/148M HS3 CONTINENTAL </t>
  </si>
  <si>
    <t xml:space="preserve">295/80R22.5 18PR 154/149M GSR1 GOODRIDE </t>
  </si>
  <si>
    <t>FV-A-0000-02341820</t>
  </si>
  <si>
    <t>FV-A-0000-02341916</t>
  </si>
  <si>
    <t xml:space="preserve">FILTRO AIRE DONALDSON "ESC" </t>
  </si>
  <si>
    <t xml:space="preserve">FILTRO SECADOR AIRE WABCO (PL) </t>
  </si>
  <si>
    <t xml:space="preserve">FILTRO HIDRAULICO DONALDSON </t>
  </si>
  <si>
    <t>FV-A-0000-02341926</t>
  </si>
  <si>
    <t xml:space="preserve">C3053 </t>
  </si>
  <si>
    <t xml:space="preserve">JABONERA ESTANQUE AGUA 26 LITROS </t>
  </si>
  <si>
    <t>FV-A-0000-02341954</t>
  </si>
  <si>
    <t>ESTANQUE AGUA 26 LITROS BLANCO C/SOPORTE</t>
  </si>
  <si>
    <t>FV-A-0000-02342013</t>
  </si>
  <si>
    <t xml:space="preserve">LLAVE ESTANQUE AGUA </t>
  </si>
  <si>
    <t>FV-A-0000-02342070</t>
  </si>
  <si>
    <t>FV-A-0000-02342308</t>
  </si>
  <si>
    <t>FV-A-0000-02342405</t>
  </si>
  <si>
    <t>FV-A-0000-02342414</t>
  </si>
  <si>
    <t xml:space="preserve">FILTRO SEPARADOR CON VASO </t>
  </si>
  <si>
    <t>FV-A-0000-02342478</t>
  </si>
  <si>
    <t>1200R24 20PR 160/157K SET CR926B GOODRID</t>
  </si>
  <si>
    <t>FV-A-0000-02344060</t>
  </si>
  <si>
    <t>1200R24 18PR 158/155F SET CB972E GOODRID</t>
  </si>
  <si>
    <t>FV-A-0000-02344061</t>
  </si>
  <si>
    <t>FV-A-0000-02344361</t>
  </si>
  <si>
    <t>RADIADOR AGUA 925X637X56 ALUMINIO BRASAD</t>
  </si>
  <si>
    <t>FV-A-0000-02345277</t>
  </si>
  <si>
    <t>FV-A-0000-02345742</t>
  </si>
  <si>
    <t>0077004648-3-0</t>
  </si>
  <si>
    <t xml:space="preserve">TRAMINOR SPA </t>
  </si>
  <si>
    <t>295/80R22.5 18PR 152/149M AT127S AUSTONE</t>
  </si>
  <si>
    <t>FV-A-0000-02345835</t>
  </si>
  <si>
    <t>FV-A-0000-02345836</t>
  </si>
  <si>
    <t>1200R24 20PR 160/157C SET CB972E GOODRID</t>
  </si>
  <si>
    <t>FV-A-0000-02345900</t>
  </si>
  <si>
    <t>FV-A-0000-02346411</t>
  </si>
  <si>
    <t>0076441137-4-0</t>
  </si>
  <si>
    <t xml:space="preserve">TRANSPORTES ELIZABETH ANDREA CRUZ AROSTI </t>
  </si>
  <si>
    <t xml:space="preserve">HYDRAULIC AW ISO 68 TB 208 LT </t>
  </si>
  <si>
    <t>FV-A-0000-02346875</t>
  </si>
  <si>
    <t>Lubricantes</t>
  </si>
  <si>
    <t>FV-A-0000-02346876</t>
  </si>
  <si>
    <t xml:space="preserve">S4525 </t>
  </si>
  <si>
    <t xml:space="preserve">SECADOR DE AIRE E-APU WABCO (PLATA) </t>
  </si>
  <si>
    <t>FV-A-0000-02347171</t>
  </si>
  <si>
    <t xml:space="preserve">265/70R17 10PR 121/118Q SL366 GOODR </t>
  </si>
  <si>
    <t>FV-A-0000-02347492</t>
  </si>
  <si>
    <t xml:space="preserve">C2319 </t>
  </si>
  <si>
    <t xml:space="preserve">QUINTA RUEDA 2" (ALTA) 185MM </t>
  </si>
  <si>
    <t>FV-A-0000-02347584</t>
  </si>
  <si>
    <t xml:space="preserve">12-16.5 10PR K192 WESTLAKE </t>
  </si>
  <si>
    <t>FV-A-0000-02348552</t>
  </si>
  <si>
    <t>FV-A-0000-02348779</t>
  </si>
  <si>
    <t>FV-A-0000-02348789</t>
  </si>
  <si>
    <t xml:space="preserve">245/75R16 10PR 120/116Q SL369 GOODRIDE </t>
  </si>
  <si>
    <t>FV-A-0000-02348791</t>
  </si>
  <si>
    <t>FV-A-0000-02349788</t>
  </si>
  <si>
    <t>FV-A-0000-02350883</t>
  </si>
  <si>
    <t>FV-A-0000-02353217</t>
  </si>
  <si>
    <t xml:space="preserve">NE101 </t>
  </si>
  <si>
    <t xml:space="preserve">BATERIA 100 AMP 700 CCA PERNO NEXBAT </t>
  </si>
  <si>
    <t>FV-A-0000-02353240</t>
  </si>
  <si>
    <t>0009043905-7-0</t>
  </si>
  <si>
    <t xml:space="preserve">DIAZ VALLEJOS ELIZABETH </t>
  </si>
  <si>
    <t>FV-A-0000-02353555</t>
  </si>
  <si>
    <t>0076191980-6-0</t>
  </si>
  <si>
    <t xml:space="preserve">SOC. DE TRANSPORTES JMH LTDA. </t>
  </si>
  <si>
    <t xml:space="preserve">SOPORTE MOTOR DELANTERO </t>
  </si>
  <si>
    <t>FV-A-0000-02353793</t>
  </si>
  <si>
    <t>FV-A-0000-02353838</t>
  </si>
  <si>
    <t xml:space="preserve">DESCUENTO NO APLICADO EN FACTU </t>
  </si>
  <si>
    <t>CV-A-0000-00230426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</si>
</sst>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DD13-FCF0-4677-B46C-10C7E843ABC8}">
  <sheetPr codeName="Hoja27">
    <tabColor rgb="FFFF0000"/>
  </sheetPr>
  <dimension ref="A1:AG143"/>
  <sheetViews>
    <sheetView tabSelected="1" topLeftCell="R1" workbookViewId="0">
      <selection activeCell="AC2" sqref="AC2"/>
    </sheetView>
  </sheetViews>
  <sheetFormatPr baseColWidth="10" defaultRowHeight="14.4" x14ac:dyDescent="0.3"/>
  <cols>
    <col min="1" max="1" width="13" bestFit="1" customWidth="1"/>
    <col min="2" max="2" width="26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332031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109375" bestFit="1" customWidth="1"/>
    <col min="11" max="11" width="11" bestFit="1" customWidth="1"/>
    <col min="12" max="12" width="29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7">
        <v>44097</v>
      </c>
      <c r="I2" s="5">
        <v>21</v>
      </c>
      <c r="J2" s="5" t="s">
        <v>26</v>
      </c>
      <c r="K2" s="5" t="s">
        <v>27</v>
      </c>
      <c r="L2" s="5" t="s">
        <v>28</v>
      </c>
      <c r="M2" s="5">
        <v>4</v>
      </c>
      <c r="N2" s="8">
        <v>290388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33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>
        <v>50657</v>
      </c>
      <c r="F3" s="5" t="s">
        <v>34</v>
      </c>
      <c r="G3" s="5" t="s">
        <v>35</v>
      </c>
      <c r="H3" s="7">
        <v>44106</v>
      </c>
      <c r="I3" s="5">
        <v>21</v>
      </c>
      <c r="J3" s="5" t="s">
        <v>26</v>
      </c>
      <c r="K3" s="5" t="s">
        <v>27</v>
      </c>
      <c r="L3" s="5" t="s">
        <v>28</v>
      </c>
      <c r="M3" s="5">
        <v>4</v>
      </c>
      <c r="N3" s="8">
        <v>450388</v>
      </c>
      <c r="O3" s="5" t="s">
        <v>33</v>
      </c>
      <c r="P3" s="5" t="s">
        <v>30</v>
      </c>
      <c r="Q3" s="5" t="s">
        <v>31</v>
      </c>
      <c r="R3" s="5" t="s">
        <v>32</v>
      </c>
      <c r="S3" s="5" t="s">
        <v>33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 t="s">
        <v>36</v>
      </c>
      <c r="F4" s="5" t="s">
        <v>37</v>
      </c>
      <c r="G4" s="5" t="s">
        <v>38</v>
      </c>
      <c r="H4" s="7">
        <v>44110</v>
      </c>
      <c r="I4" s="5">
        <v>21</v>
      </c>
      <c r="J4" s="5" t="s">
        <v>26</v>
      </c>
      <c r="K4" s="5" t="s">
        <v>39</v>
      </c>
      <c r="L4" s="5" t="s">
        <v>40</v>
      </c>
      <c r="M4" s="5">
        <v>1</v>
      </c>
      <c r="N4" s="8">
        <v>127059</v>
      </c>
      <c r="O4" s="5" t="s">
        <v>29</v>
      </c>
      <c r="P4" s="5" t="s">
        <v>30</v>
      </c>
      <c r="Q4" s="5" t="s">
        <v>31</v>
      </c>
      <c r="R4" s="5" t="s">
        <v>32</v>
      </c>
      <c r="S4" s="5" t="s">
        <v>29</v>
      </c>
      <c r="T4" s="5"/>
      <c r="U4" s="9" t="s">
        <v>41</v>
      </c>
      <c r="V4" s="9" t="str">
        <f>+$B$2</f>
        <v xml:space="preserve">MORA MORA CARLOS RAMON       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>
        <v>50663</v>
      </c>
      <c r="F5" s="5" t="s">
        <v>42</v>
      </c>
      <c r="G5" s="5" t="s">
        <v>43</v>
      </c>
      <c r="H5" s="7">
        <v>44110</v>
      </c>
      <c r="I5" s="5">
        <v>21</v>
      </c>
      <c r="J5" s="5" t="s">
        <v>26</v>
      </c>
      <c r="K5" s="5" t="s">
        <v>44</v>
      </c>
      <c r="L5" s="5" t="s">
        <v>45</v>
      </c>
      <c r="M5" s="5">
        <v>18</v>
      </c>
      <c r="N5" s="8">
        <v>2240334</v>
      </c>
      <c r="O5" s="5" t="s">
        <v>33</v>
      </c>
      <c r="P5" s="5" t="s">
        <v>30</v>
      </c>
      <c r="Q5" s="5" t="s">
        <v>31</v>
      </c>
      <c r="R5" s="5" t="s">
        <v>32</v>
      </c>
      <c r="S5" s="5" t="s">
        <v>33</v>
      </c>
      <c r="T5" s="5"/>
      <c r="U5" s="9" t="s">
        <v>46</v>
      </c>
      <c r="V5" s="9" t="str">
        <f>+$C$2</f>
        <v>3B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 t="s">
        <v>47</v>
      </c>
      <c r="F6" s="5" t="s">
        <v>48</v>
      </c>
      <c r="G6" s="5" t="s">
        <v>49</v>
      </c>
      <c r="H6" s="7">
        <v>44111</v>
      </c>
      <c r="I6" s="5">
        <v>21</v>
      </c>
      <c r="J6" s="5" t="s">
        <v>26</v>
      </c>
      <c r="K6" s="5" t="s">
        <v>44</v>
      </c>
      <c r="L6" s="5" t="s">
        <v>45</v>
      </c>
      <c r="M6" s="5">
        <v>2</v>
      </c>
      <c r="N6" s="8">
        <v>21328</v>
      </c>
      <c r="O6" s="5" t="s">
        <v>29</v>
      </c>
      <c r="P6" s="5" t="s">
        <v>30</v>
      </c>
      <c r="Q6" s="5" t="s">
        <v>31</v>
      </c>
      <c r="R6" s="5" t="s">
        <v>32</v>
      </c>
      <c r="S6" s="5" t="s">
        <v>33</v>
      </c>
      <c r="T6" s="5"/>
      <c r="U6" s="9" t="s">
        <v>50</v>
      </c>
      <c r="V6" s="11" t="str">
        <f>+$D$2</f>
        <v>13745305-3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 t="s">
        <v>36</v>
      </c>
      <c r="F7" s="5" t="s">
        <v>37</v>
      </c>
      <c r="G7" s="5" t="s">
        <v>51</v>
      </c>
      <c r="H7" s="7">
        <v>44112</v>
      </c>
      <c r="I7" s="5">
        <v>21</v>
      </c>
      <c r="J7" s="5" t="s">
        <v>26</v>
      </c>
      <c r="K7" s="5" t="s">
        <v>39</v>
      </c>
      <c r="L7" s="5" t="s">
        <v>40</v>
      </c>
      <c r="M7" s="5">
        <v>1</v>
      </c>
      <c r="N7" s="8">
        <v>127059</v>
      </c>
      <c r="O7" s="5" t="s">
        <v>29</v>
      </c>
      <c r="P7" s="5" t="s">
        <v>30</v>
      </c>
      <c r="Q7" s="5" t="s">
        <v>31</v>
      </c>
      <c r="R7" s="5" t="s">
        <v>32</v>
      </c>
      <c r="S7" s="5" t="s">
        <v>29</v>
      </c>
      <c r="T7" s="5"/>
      <c r="U7" s="9" t="s">
        <v>52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>
        <v>50822</v>
      </c>
      <c r="F8" s="5" t="s">
        <v>53</v>
      </c>
      <c r="G8" s="5" t="s">
        <v>54</v>
      </c>
      <c r="H8" s="7">
        <v>44113</v>
      </c>
      <c r="I8" s="5">
        <v>21</v>
      </c>
      <c r="J8" s="5" t="s">
        <v>26</v>
      </c>
      <c r="K8" s="5" t="s">
        <v>44</v>
      </c>
      <c r="L8" s="5" t="s">
        <v>45</v>
      </c>
      <c r="M8" s="5">
        <v>4</v>
      </c>
      <c r="N8" s="8">
        <v>385668</v>
      </c>
      <c r="O8" s="5" t="s">
        <v>33</v>
      </c>
      <c r="P8" s="5" t="s">
        <v>30</v>
      </c>
      <c r="Q8" s="5" t="s">
        <v>31</v>
      </c>
      <c r="R8" s="5" t="s">
        <v>32</v>
      </c>
      <c r="S8" s="5" t="s">
        <v>33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>
        <v>47303</v>
      </c>
      <c r="F9" s="5" t="s">
        <v>55</v>
      </c>
      <c r="G9" s="5" t="s">
        <v>56</v>
      </c>
      <c r="H9" s="7">
        <v>44119</v>
      </c>
      <c r="I9" s="5">
        <v>21</v>
      </c>
      <c r="J9" s="5" t="s">
        <v>26</v>
      </c>
      <c r="K9" s="5" t="s">
        <v>57</v>
      </c>
      <c r="L9" s="5" t="s">
        <v>58</v>
      </c>
      <c r="M9" s="5">
        <v>4</v>
      </c>
      <c r="N9" s="8">
        <v>804004</v>
      </c>
      <c r="O9" s="5" t="s">
        <v>33</v>
      </c>
      <c r="P9" s="5" t="s">
        <v>30</v>
      </c>
      <c r="Q9" s="5" t="s">
        <v>31</v>
      </c>
      <c r="R9" s="5" t="s">
        <v>32</v>
      </c>
      <c r="S9" s="5" t="s">
        <v>33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>
        <v>50657</v>
      </c>
      <c r="F10" s="5" t="s">
        <v>34</v>
      </c>
      <c r="G10" s="5" t="s">
        <v>59</v>
      </c>
      <c r="H10" s="7">
        <v>44119</v>
      </c>
      <c r="I10" s="5">
        <v>21</v>
      </c>
      <c r="J10" s="5" t="s">
        <v>26</v>
      </c>
      <c r="K10" s="5" t="s">
        <v>57</v>
      </c>
      <c r="L10" s="5" t="s">
        <v>58</v>
      </c>
      <c r="M10" s="5">
        <v>2</v>
      </c>
      <c r="N10" s="8">
        <v>225194</v>
      </c>
      <c r="O10" s="5" t="s">
        <v>33</v>
      </c>
      <c r="P10" s="5" t="s">
        <v>30</v>
      </c>
      <c r="Q10" s="5" t="s">
        <v>31</v>
      </c>
      <c r="R10" s="5" t="s">
        <v>32</v>
      </c>
      <c r="S10" s="5" t="s">
        <v>33</v>
      </c>
      <c r="T10" s="5"/>
      <c r="U10" s="15" t="s">
        <v>60</v>
      </c>
      <c r="V10" s="16"/>
      <c r="W10" s="5"/>
      <c r="X10" s="17" t="s">
        <v>61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>
        <v>46701</v>
      </c>
      <c r="F11" s="5" t="s">
        <v>62</v>
      </c>
      <c r="G11" s="5" t="s">
        <v>63</v>
      </c>
      <c r="H11" s="7">
        <v>44119</v>
      </c>
      <c r="I11" s="5">
        <v>21</v>
      </c>
      <c r="J11" s="5" t="s">
        <v>26</v>
      </c>
      <c r="K11" s="5" t="s">
        <v>27</v>
      </c>
      <c r="L11" s="5" t="s">
        <v>28</v>
      </c>
      <c r="M11" s="5">
        <v>16</v>
      </c>
      <c r="N11" s="8">
        <v>2102736</v>
      </c>
      <c r="O11" s="5" t="s">
        <v>33</v>
      </c>
      <c r="P11" s="5" t="s">
        <v>30</v>
      </c>
      <c r="Q11" s="5" t="s">
        <v>31</v>
      </c>
      <c r="R11" s="5" t="s">
        <v>32</v>
      </c>
      <c r="S11" s="5" t="s">
        <v>33</v>
      </c>
      <c r="T11" s="5"/>
      <c r="U11" s="20" t="s">
        <v>64</v>
      </c>
      <c r="V11" s="21">
        <f>IF(SUMIFS(N2:N20000,S2:S20000,"Repuestos",P2:P20000,"Actual")&lt;0,0,SUMIFS(N2:N20000,S2:S20000,"Repuestos",P2:P20000,"Actual"))</f>
        <v>4112432</v>
      </c>
      <c r="W11" s="6"/>
      <c r="X11" s="17" t="s">
        <v>65</v>
      </c>
      <c r="Y11" s="19"/>
      <c r="Z11" s="22" t="s">
        <v>66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36</v>
      </c>
      <c r="F12" s="5" t="s">
        <v>37</v>
      </c>
      <c r="G12" s="5" t="s">
        <v>67</v>
      </c>
      <c r="H12" s="7">
        <v>44120</v>
      </c>
      <c r="I12" s="5">
        <v>21</v>
      </c>
      <c r="J12" s="5" t="s">
        <v>26</v>
      </c>
      <c r="K12" s="5" t="s">
        <v>39</v>
      </c>
      <c r="L12" s="5" t="s">
        <v>40</v>
      </c>
      <c r="M12" s="5">
        <v>1</v>
      </c>
      <c r="N12" s="8">
        <v>127059</v>
      </c>
      <c r="O12" s="5" t="s">
        <v>29</v>
      </c>
      <c r="P12" s="5" t="s">
        <v>30</v>
      </c>
      <c r="Q12" s="5" t="s">
        <v>31</v>
      </c>
      <c r="R12" s="5" t="s">
        <v>32</v>
      </c>
      <c r="S12" s="5" t="s">
        <v>29</v>
      </c>
      <c r="T12" s="5"/>
      <c r="U12" s="20" t="s">
        <v>68</v>
      </c>
      <c r="V12" s="21">
        <f>IF(SUMIFS(N2:N20000,S2:S20000,"Repuestos",R2:R20000,"Venta Normal")&lt;0,0,SUMIFS(N2:N20000,S2:S20000,"Repuestos",R2:R20000,"Venta Normal"))</f>
        <v>2905331</v>
      </c>
      <c r="W12" s="6"/>
      <c r="X12" s="23" t="s">
        <v>69</v>
      </c>
      <c r="Y12" s="23" t="s">
        <v>70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71</v>
      </c>
      <c r="F13" s="5" t="s">
        <v>72</v>
      </c>
      <c r="G13" s="5" t="s">
        <v>73</v>
      </c>
      <c r="H13" s="7">
        <v>44120</v>
      </c>
      <c r="I13" s="5">
        <v>21</v>
      </c>
      <c r="J13" s="5" t="s">
        <v>26</v>
      </c>
      <c r="K13" s="5" t="s">
        <v>39</v>
      </c>
      <c r="L13" s="5" t="s">
        <v>40</v>
      </c>
      <c r="M13" s="5">
        <v>8</v>
      </c>
      <c r="N13" s="8">
        <v>672200</v>
      </c>
      <c r="O13" s="5" t="s">
        <v>29</v>
      </c>
      <c r="P13" s="5" t="s">
        <v>30</v>
      </c>
      <c r="Q13" s="5" t="s">
        <v>31</v>
      </c>
      <c r="R13" s="5" t="s">
        <v>32</v>
      </c>
      <c r="S13" s="5" t="s">
        <v>33</v>
      </c>
      <c r="T13" s="5"/>
      <c r="U13" s="20" t="s">
        <v>74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75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>
        <v>47289</v>
      </c>
      <c r="F14" s="5" t="s">
        <v>76</v>
      </c>
      <c r="G14" s="5" t="s">
        <v>77</v>
      </c>
      <c r="H14" s="7">
        <v>44120</v>
      </c>
      <c r="I14" s="5">
        <v>21</v>
      </c>
      <c r="J14" s="5" t="s">
        <v>26</v>
      </c>
      <c r="K14" s="5" t="s">
        <v>78</v>
      </c>
      <c r="L14" s="5" t="s">
        <v>79</v>
      </c>
      <c r="M14" s="5">
        <v>4</v>
      </c>
      <c r="N14" s="8">
        <v>528776</v>
      </c>
      <c r="O14" s="5" t="s">
        <v>33</v>
      </c>
      <c r="P14" s="5" t="s">
        <v>30</v>
      </c>
      <c r="Q14" s="5" t="s">
        <v>31</v>
      </c>
      <c r="R14" s="5" t="s">
        <v>32</v>
      </c>
      <c r="S14" s="5" t="s">
        <v>33</v>
      </c>
      <c r="T14" s="5"/>
      <c r="U14" s="20" t="s">
        <v>80</v>
      </c>
      <c r="V14" s="21">
        <f>+V12*V13</f>
        <v>50843.292500000003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>
        <v>40038</v>
      </c>
      <c r="F15" s="5" t="s">
        <v>81</v>
      </c>
      <c r="G15" s="5" t="s">
        <v>77</v>
      </c>
      <c r="H15" s="7">
        <v>44120</v>
      </c>
      <c r="I15" s="5">
        <v>21</v>
      </c>
      <c r="J15" s="5" t="s">
        <v>26</v>
      </c>
      <c r="K15" s="5" t="s">
        <v>78</v>
      </c>
      <c r="L15" s="5" t="s">
        <v>79</v>
      </c>
      <c r="M15" s="5">
        <v>10</v>
      </c>
      <c r="N15" s="8">
        <v>1391520</v>
      </c>
      <c r="O15" s="5" t="s">
        <v>33</v>
      </c>
      <c r="P15" s="5" t="s">
        <v>30</v>
      </c>
      <c r="Q15" s="5" t="s">
        <v>31</v>
      </c>
      <c r="R15" s="5" t="s">
        <v>32</v>
      </c>
      <c r="S15" s="5" t="s">
        <v>33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>
        <v>50663</v>
      </c>
      <c r="F16" s="5" t="s">
        <v>42</v>
      </c>
      <c r="G16" s="5" t="s">
        <v>82</v>
      </c>
      <c r="H16" s="7">
        <v>44121</v>
      </c>
      <c r="I16" s="5">
        <v>21</v>
      </c>
      <c r="J16" s="5" t="s">
        <v>26</v>
      </c>
      <c r="K16" s="5" t="s">
        <v>44</v>
      </c>
      <c r="L16" s="5" t="s">
        <v>45</v>
      </c>
      <c r="M16" s="5">
        <v>8</v>
      </c>
      <c r="N16" s="8">
        <v>995704</v>
      </c>
      <c r="O16" s="5" t="s">
        <v>33</v>
      </c>
      <c r="P16" s="5" t="s">
        <v>30</v>
      </c>
      <c r="Q16" s="5" t="s">
        <v>31</v>
      </c>
      <c r="R16" s="5" t="s">
        <v>32</v>
      </c>
      <c r="S16" s="5" t="s">
        <v>33</v>
      </c>
      <c r="T16" s="5"/>
      <c r="U16" s="34" t="s">
        <v>83</v>
      </c>
      <c r="V16" s="35">
        <f>+V14</f>
        <v>50843.292500000003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>
        <v>86158</v>
      </c>
      <c r="F17" s="5" t="s">
        <v>84</v>
      </c>
      <c r="G17" s="5" t="s">
        <v>85</v>
      </c>
      <c r="H17" s="7">
        <v>44123</v>
      </c>
      <c r="I17" s="5">
        <v>21</v>
      </c>
      <c r="J17" s="5" t="s">
        <v>26</v>
      </c>
      <c r="K17" s="5" t="s">
        <v>86</v>
      </c>
      <c r="L17" s="5" t="s">
        <v>87</v>
      </c>
      <c r="M17" s="5">
        <v>1</v>
      </c>
      <c r="N17" s="8">
        <v>60790</v>
      </c>
      <c r="O17" s="5" t="s">
        <v>29</v>
      </c>
      <c r="P17" s="5" t="s">
        <v>30</v>
      </c>
      <c r="Q17" s="5" t="s">
        <v>31</v>
      </c>
      <c r="R17" s="5" t="s">
        <v>88</v>
      </c>
      <c r="S17" s="5" t="s">
        <v>29</v>
      </c>
      <c r="T17" s="5"/>
      <c r="U17" s="20" t="s">
        <v>89</v>
      </c>
      <c r="V17" s="21">
        <f>IF(SUMIFS(N2:N20000,S2:S20000,"Repuestos",R2:R20000,"Venta Pendiente")&lt;0,0,SUMIFS(N2:N20000,S2:S20000,"Repuestos",R2:R20000,"Venta Pendiente"))</f>
        <v>3232505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90</v>
      </c>
      <c r="F18" s="5" t="s">
        <v>91</v>
      </c>
      <c r="G18" s="5" t="s">
        <v>92</v>
      </c>
      <c r="H18" s="7">
        <v>44126</v>
      </c>
      <c r="I18" s="5">
        <v>21</v>
      </c>
      <c r="J18" s="5" t="s">
        <v>26</v>
      </c>
      <c r="K18" s="5" t="s">
        <v>44</v>
      </c>
      <c r="L18" s="5" t="s">
        <v>45</v>
      </c>
      <c r="M18" s="5">
        <v>1</v>
      </c>
      <c r="N18" s="8">
        <v>101513</v>
      </c>
      <c r="O18" s="5" t="s">
        <v>29</v>
      </c>
      <c r="P18" s="5" t="s">
        <v>30</v>
      </c>
      <c r="Q18" s="5" t="s">
        <v>31</v>
      </c>
      <c r="R18" s="5" t="s">
        <v>32</v>
      </c>
      <c r="S18" s="5" t="s">
        <v>29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93</v>
      </c>
      <c r="F19" s="5" t="s">
        <v>94</v>
      </c>
      <c r="G19" s="5" t="s">
        <v>95</v>
      </c>
      <c r="H19" s="7">
        <v>44126</v>
      </c>
      <c r="I19" s="5">
        <v>21</v>
      </c>
      <c r="J19" s="5" t="s">
        <v>26</v>
      </c>
      <c r="K19" s="5" t="s">
        <v>96</v>
      </c>
      <c r="L19" s="5" t="s">
        <v>97</v>
      </c>
      <c r="M19" s="5">
        <v>1</v>
      </c>
      <c r="N19" s="8">
        <v>79782</v>
      </c>
      <c r="O19" s="5" t="s">
        <v>29</v>
      </c>
      <c r="P19" s="5" t="s">
        <v>30</v>
      </c>
      <c r="Q19" s="5" t="s">
        <v>31</v>
      </c>
      <c r="R19" s="5" t="s">
        <v>32</v>
      </c>
      <c r="S19" s="5" t="s">
        <v>29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98</v>
      </c>
      <c r="F20" s="5" t="s">
        <v>99</v>
      </c>
      <c r="G20" s="5" t="s">
        <v>95</v>
      </c>
      <c r="H20" s="7">
        <v>44126</v>
      </c>
      <c r="I20" s="5">
        <v>21</v>
      </c>
      <c r="J20" s="5" t="s">
        <v>26</v>
      </c>
      <c r="K20" s="5" t="s">
        <v>96</v>
      </c>
      <c r="L20" s="5" t="s">
        <v>97</v>
      </c>
      <c r="M20" s="5">
        <v>4</v>
      </c>
      <c r="N20" s="8">
        <v>305660</v>
      </c>
      <c r="O20" s="5" t="s">
        <v>29</v>
      </c>
      <c r="P20" s="5" t="s">
        <v>30</v>
      </c>
      <c r="Q20" s="5" t="s">
        <v>31</v>
      </c>
      <c r="R20" s="5" t="s">
        <v>32</v>
      </c>
      <c r="S20" s="5" t="s">
        <v>29</v>
      </c>
      <c r="T20" s="5"/>
      <c r="U20" s="15" t="s">
        <v>100</v>
      </c>
      <c r="V20" s="16"/>
      <c r="W20" s="5"/>
      <c r="X20" s="17" t="s">
        <v>101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>
        <v>40070</v>
      </c>
      <c r="F21" s="5" t="s">
        <v>102</v>
      </c>
      <c r="G21" s="5" t="s">
        <v>103</v>
      </c>
      <c r="H21" s="7">
        <v>44127</v>
      </c>
      <c r="I21" s="5">
        <v>21</v>
      </c>
      <c r="J21" s="5" t="s">
        <v>26</v>
      </c>
      <c r="K21" s="5" t="s">
        <v>96</v>
      </c>
      <c r="L21" s="5" t="s">
        <v>97</v>
      </c>
      <c r="M21" s="5">
        <v>20</v>
      </c>
      <c r="N21" s="8">
        <v>2860360</v>
      </c>
      <c r="O21" s="5" t="s">
        <v>33</v>
      </c>
      <c r="P21" s="5" t="s">
        <v>30</v>
      </c>
      <c r="Q21" s="5" t="s">
        <v>31</v>
      </c>
      <c r="R21" s="5" t="s">
        <v>32</v>
      </c>
      <c r="S21" s="5" t="s">
        <v>33</v>
      </c>
      <c r="T21" s="5"/>
      <c r="U21" s="20" t="s">
        <v>64</v>
      </c>
      <c r="V21" s="21">
        <f>IF(SUMIFS(N2:N20000,S2:S20000,"Neumaticos",P2:P20000,"Actual")&lt;0,0,SUMIFS(N2:N20000,S2:S20000,"Neumaticos",P2:P20000,"Actual"))</f>
        <v>52481307</v>
      </c>
      <c r="W21" s="6"/>
      <c r="X21" s="42" t="s">
        <v>65</v>
      </c>
      <c r="Y21" s="43"/>
      <c r="Z21" s="22" t="s">
        <v>66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>
        <v>50663</v>
      </c>
      <c r="F22" s="5" t="s">
        <v>42</v>
      </c>
      <c r="G22" s="5" t="s">
        <v>103</v>
      </c>
      <c r="H22" s="7">
        <v>44127</v>
      </c>
      <c r="I22" s="5">
        <v>21</v>
      </c>
      <c r="J22" s="5" t="s">
        <v>26</v>
      </c>
      <c r="K22" s="5" t="s">
        <v>96</v>
      </c>
      <c r="L22" s="5" t="s">
        <v>97</v>
      </c>
      <c r="M22" s="5">
        <v>30</v>
      </c>
      <c r="N22" s="8">
        <v>3733890</v>
      </c>
      <c r="O22" s="5" t="s">
        <v>33</v>
      </c>
      <c r="P22" s="5" t="s">
        <v>30</v>
      </c>
      <c r="Q22" s="5" t="s">
        <v>31</v>
      </c>
      <c r="R22" s="5" t="s">
        <v>32</v>
      </c>
      <c r="S22" s="5" t="s">
        <v>33</v>
      </c>
      <c r="T22" s="5"/>
      <c r="U22" s="20" t="s">
        <v>68</v>
      </c>
      <c r="V22" s="21">
        <f>IF(SUMIFS(N2:N20000,S2:S20000,"Neumaticos",R2:R20000,"Venta Normal")&lt;0,0,SUMIFS(N2:N20000,S2:S20000,"Neumaticos",R2:R20000,"Venta Normal"))</f>
        <v>56981261</v>
      </c>
      <c r="W22" s="6"/>
      <c r="X22" s="23" t="s">
        <v>69</v>
      </c>
      <c r="Y22" s="23" t="s">
        <v>70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 t="s">
        <v>104</v>
      </c>
      <c r="F23" s="5" t="s">
        <v>105</v>
      </c>
      <c r="G23" s="5" t="s">
        <v>106</v>
      </c>
      <c r="H23" s="7">
        <v>44130</v>
      </c>
      <c r="I23" s="5">
        <v>21</v>
      </c>
      <c r="J23" s="5" t="s">
        <v>26</v>
      </c>
      <c r="K23" s="5" t="s">
        <v>107</v>
      </c>
      <c r="L23" s="5" t="s">
        <v>108</v>
      </c>
      <c r="M23" s="5">
        <v>1</v>
      </c>
      <c r="N23" s="8">
        <v>67218</v>
      </c>
      <c r="O23" s="5" t="s">
        <v>29</v>
      </c>
      <c r="P23" s="5" t="s">
        <v>30</v>
      </c>
      <c r="Q23" s="5" t="s">
        <v>31</v>
      </c>
      <c r="R23" s="5" t="s">
        <v>32</v>
      </c>
      <c r="S23" s="5" t="s">
        <v>33</v>
      </c>
      <c r="T23" s="5"/>
      <c r="U23" s="20" t="s">
        <v>74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75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>
        <v>46709</v>
      </c>
      <c r="F24" s="5" t="s">
        <v>109</v>
      </c>
      <c r="G24" s="5" t="s">
        <v>110</v>
      </c>
      <c r="H24" s="7">
        <v>44131</v>
      </c>
      <c r="I24" s="5">
        <v>21</v>
      </c>
      <c r="J24" s="5" t="s">
        <v>26</v>
      </c>
      <c r="K24" s="5" t="s">
        <v>78</v>
      </c>
      <c r="L24" s="5" t="s">
        <v>79</v>
      </c>
      <c r="M24" s="5">
        <v>8</v>
      </c>
      <c r="N24" s="8">
        <v>1731704</v>
      </c>
      <c r="O24" s="5" t="s">
        <v>33</v>
      </c>
      <c r="P24" s="5" t="s">
        <v>30</v>
      </c>
      <c r="Q24" s="5" t="s">
        <v>31</v>
      </c>
      <c r="R24" s="5" t="s">
        <v>32</v>
      </c>
      <c r="S24" s="5" t="s">
        <v>33</v>
      </c>
      <c r="T24" s="5"/>
      <c r="U24" s="20" t="s">
        <v>80</v>
      </c>
      <c r="V24" s="21">
        <f>+V22*V23</f>
        <v>1396040.8945000002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111</v>
      </c>
      <c r="F25" s="5" t="s">
        <v>112</v>
      </c>
      <c r="G25" s="5" t="s">
        <v>113</v>
      </c>
      <c r="H25" s="7">
        <v>44131</v>
      </c>
      <c r="I25" s="5">
        <v>21</v>
      </c>
      <c r="J25" s="5" t="s">
        <v>26</v>
      </c>
      <c r="K25" s="5" t="s">
        <v>96</v>
      </c>
      <c r="L25" s="5" t="s">
        <v>97</v>
      </c>
      <c r="M25" s="5">
        <v>2</v>
      </c>
      <c r="N25" s="8">
        <v>765950</v>
      </c>
      <c r="O25" s="5" t="s">
        <v>29</v>
      </c>
      <c r="P25" s="5" t="s">
        <v>30</v>
      </c>
      <c r="Q25" s="5" t="s">
        <v>31</v>
      </c>
      <c r="R25" s="5" t="s">
        <v>32</v>
      </c>
      <c r="S25" s="5" t="s">
        <v>29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>
        <v>40036</v>
      </c>
      <c r="F26" s="5" t="s">
        <v>114</v>
      </c>
      <c r="G26" s="5" t="s">
        <v>115</v>
      </c>
      <c r="H26" s="7">
        <v>44132</v>
      </c>
      <c r="I26" s="5">
        <v>21</v>
      </c>
      <c r="J26" s="5" t="s">
        <v>26</v>
      </c>
      <c r="K26" s="5" t="s">
        <v>27</v>
      </c>
      <c r="L26" s="5" t="s">
        <v>28</v>
      </c>
      <c r="M26" s="5">
        <v>4</v>
      </c>
      <c r="N26" s="8">
        <v>494756</v>
      </c>
      <c r="O26" s="5" t="s">
        <v>33</v>
      </c>
      <c r="P26" s="5" t="s">
        <v>30</v>
      </c>
      <c r="Q26" s="5" t="s">
        <v>31</v>
      </c>
      <c r="R26" s="5" t="s">
        <v>32</v>
      </c>
      <c r="S26" s="5" t="s">
        <v>33</v>
      </c>
      <c r="T26" s="5"/>
      <c r="U26" s="34" t="s">
        <v>116</v>
      </c>
      <c r="V26" s="35">
        <f>+V24</f>
        <v>1396040.8945000002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>
        <v>46703</v>
      </c>
      <c r="F27" s="5" t="s">
        <v>117</v>
      </c>
      <c r="G27" s="5" t="s">
        <v>118</v>
      </c>
      <c r="H27" s="7">
        <v>44134</v>
      </c>
      <c r="I27" s="5">
        <v>21</v>
      </c>
      <c r="J27" s="5" t="s">
        <v>26</v>
      </c>
      <c r="K27" s="5" t="s">
        <v>119</v>
      </c>
      <c r="L27" s="5" t="s">
        <v>120</v>
      </c>
      <c r="M27" s="5">
        <v>7</v>
      </c>
      <c r="N27" s="8">
        <v>941493</v>
      </c>
      <c r="O27" s="5" t="s">
        <v>33</v>
      </c>
      <c r="P27" s="5" t="s">
        <v>30</v>
      </c>
      <c r="Q27" s="5" t="s">
        <v>31</v>
      </c>
      <c r="R27" s="5" t="s">
        <v>32</v>
      </c>
      <c r="S27" s="5" t="s">
        <v>33</v>
      </c>
      <c r="T27" s="5"/>
      <c r="U27" s="20" t="s">
        <v>89</v>
      </c>
      <c r="V27" s="21">
        <f>IF(SUMIFS(N2:N20000,S2:S20000,"Neumaticos",R2:R20000,"Venta Pendiente")&lt;0,0,SUMIFS(N2:N20000,S2:S20000,"Neumaticos",R2:R20000,"Venta Pendiente"))</f>
        <v>43699497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>
        <v>85383</v>
      </c>
      <c r="F28" s="5" t="s">
        <v>121</v>
      </c>
      <c r="G28" s="5" t="s">
        <v>122</v>
      </c>
      <c r="H28" s="7">
        <v>44147</v>
      </c>
      <c r="I28" s="5">
        <v>21</v>
      </c>
      <c r="J28" s="5" t="s">
        <v>26</v>
      </c>
      <c r="K28" s="5" t="s">
        <v>123</v>
      </c>
      <c r="L28" s="5" t="s">
        <v>124</v>
      </c>
      <c r="M28" s="5">
        <v>-1</v>
      </c>
      <c r="N28" s="8">
        <v>-223858</v>
      </c>
      <c r="O28" s="5" t="s">
        <v>29</v>
      </c>
      <c r="P28" s="5" t="s">
        <v>30</v>
      </c>
      <c r="Q28" s="5" t="s">
        <v>125</v>
      </c>
      <c r="R28" s="5" t="s">
        <v>88</v>
      </c>
      <c r="S28" s="5" t="s">
        <v>29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93</v>
      </c>
      <c r="F29" s="5" t="s">
        <v>94</v>
      </c>
      <c r="G29" s="5" t="s">
        <v>126</v>
      </c>
      <c r="H29" s="7">
        <v>44152</v>
      </c>
      <c r="I29" s="5">
        <v>21</v>
      </c>
      <c r="J29" s="5" t="s">
        <v>26</v>
      </c>
      <c r="K29" s="5" t="s">
        <v>44</v>
      </c>
      <c r="L29" s="5" t="s">
        <v>45</v>
      </c>
      <c r="M29" s="5">
        <v>-1</v>
      </c>
      <c r="N29" s="8">
        <v>-79782</v>
      </c>
      <c r="O29" s="5" t="s">
        <v>29</v>
      </c>
      <c r="P29" s="5" t="s">
        <v>30</v>
      </c>
      <c r="Q29" s="5" t="s">
        <v>125</v>
      </c>
      <c r="R29" s="5" t="s">
        <v>88</v>
      </c>
      <c r="S29" s="5" t="s">
        <v>29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>
        <v>40143</v>
      </c>
      <c r="F30" s="5" t="s">
        <v>127</v>
      </c>
      <c r="G30" s="5" t="s">
        <v>128</v>
      </c>
      <c r="H30" s="7">
        <v>44153</v>
      </c>
      <c r="I30" s="5">
        <v>21</v>
      </c>
      <c r="J30" s="5" t="s">
        <v>26</v>
      </c>
      <c r="K30" s="5" t="s">
        <v>129</v>
      </c>
      <c r="L30" s="5" t="s">
        <v>130</v>
      </c>
      <c r="M30" s="5">
        <v>-2</v>
      </c>
      <c r="N30" s="8">
        <v>-252084</v>
      </c>
      <c r="O30" s="5" t="s">
        <v>33</v>
      </c>
      <c r="P30" s="5" t="s">
        <v>30</v>
      </c>
      <c r="Q30" s="5" t="s">
        <v>125</v>
      </c>
      <c r="R30" s="5" t="s">
        <v>88</v>
      </c>
      <c r="S30" s="5" t="s">
        <v>33</v>
      </c>
      <c r="T30" s="5"/>
      <c r="U30" s="15" t="s">
        <v>131</v>
      </c>
      <c r="V30" s="16"/>
      <c r="W30" s="5"/>
      <c r="X30" s="17" t="s">
        <v>132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>
        <v>47143</v>
      </c>
      <c r="F31" s="5" t="s">
        <v>133</v>
      </c>
      <c r="G31" s="5" t="s">
        <v>134</v>
      </c>
      <c r="H31" s="7">
        <v>44162</v>
      </c>
      <c r="I31" s="5">
        <v>21</v>
      </c>
      <c r="J31" s="5" t="s">
        <v>26</v>
      </c>
      <c r="K31" s="5" t="s">
        <v>129</v>
      </c>
      <c r="L31" s="5" t="s">
        <v>130</v>
      </c>
      <c r="M31" s="5">
        <v>-4</v>
      </c>
      <c r="N31" s="8">
        <v>-287368</v>
      </c>
      <c r="O31" s="5" t="s">
        <v>33</v>
      </c>
      <c r="P31" s="5" t="s">
        <v>30</v>
      </c>
      <c r="Q31" s="5" t="s">
        <v>125</v>
      </c>
      <c r="R31" s="5" t="s">
        <v>88</v>
      </c>
      <c r="S31" s="5" t="s">
        <v>33</v>
      </c>
      <c r="T31" s="5"/>
      <c r="U31" s="20" t="s">
        <v>64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135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>
        <v>46703</v>
      </c>
      <c r="F32" s="5" t="s">
        <v>117</v>
      </c>
      <c r="G32" s="5" t="s">
        <v>136</v>
      </c>
      <c r="H32" s="7">
        <v>44138</v>
      </c>
      <c r="I32" s="5">
        <v>21</v>
      </c>
      <c r="J32" s="5" t="s">
        <v>26</v>
      </c>
      <c r="K32" s="5" t="s">
        <v>119</v>
      </c>
      <c r="L32" s="5" t="s">
        <v>120</v>
      </c>
      <c r="M32" s="5">
        <v>7</v>
      </c>
      <c r="N32" s="8">
        <v>941493</v>
      </c>
      <c r="O32" s="5" t="s">
        <v>33</v>
      </c>
      <c r="P32" s="5" t="s">
        <v>30</v>
      </c>
      <c r="Q32" s="5" t="s">
        <v>31</v>
      </c>
      <c r="R32" s="5" t="s">
        <v>32</v>
      </c>
      <c r="S32" s="5" t="s">
        <v>33</v>
      </c>
      <c r="T32" s="5"/>
      <c r="U32" s="20" t="s">
        <v>68</v>
      </c>
      <c r="V32" s="21">
        <f>IF(SUMIFS(N2:N20000,S2:S20000,"Servicios",R2:R20000,"Venta Normal")&lt;0,0,SUMIFS(N2:N20000,S2:S20000,"Servicios",R2:R20000,"Venta Normal"))</f>
        <v>0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>
        <v>46703</v>
      </c>
      <c r="F33" s="5" t="s">
        <v>117</v>
      </c>
      <c r="G33" s="5" t="s">
        <v>137</v>
      </c>
      <c r="H33" s="7">
        <v>44138</v>
      </c>
      <c r="I33" s="5">
        <v>21</v>
      </c>
      <c r="J33" s="5" t="s">
        <v>26</v>
      </c>
      <c r="K33" s="5" t="s">
        <v>119</v>
      </c>
      <c r="L33" s="5" t="s">
        <v>120</v>
      </c>
      <c r="M33" s="5">
        <v>7</v>
      </c>
      <c r="N33" s="8">
        <v>941493</v>
      </c>
      <c r="O33" s="5" t="s">
        <v>33</v>
      </c>
      <c r="P33" s="5" t="s">
        <v>30</v>
      </c>
      <c r="Q33" s="5" t="s">
        <v>31</v>
      </c>
      <c r="R33" s="5" t="s">
        <v>32</v>
      </c>
      <c r="S33" s="5" t="s">
        <v>33</v>
      </c>
      <c r="T33" s="5"/>
      <c r="U33" s="20" t="s">
        <v>74</v>
      </c>
      <c r="V33" s="24">
        <f>+$Y$31</f>
        <v>2.5000000000000001E-2</v>
      </c>
      <c r="W33" s="36"/>
      <c r="X33" s="48" t="s">
        <v>138</v>
      </c>
      <c r="Y33" s="49">
        <f>+$V$16+$V$26+$V$36+$V$45</f>
        <v>1446884.1870000002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>
        <v>46703</v>
      </c>
      <c r="F34" s="5" t="s">
        <v>117</v>
      </c>
      <c r="G34" s="5" t="s">
        <v>139</v>
      </c>
      <c r="H34" s="7">
        <v>44139</v>
      </c>
      <c r="I34" s="5">
        <v>21</v>
      </c>
      <c r="J34" s="5" t="s">
        <v>26</v>
      </c>
      <c r="K34" s="5" t="s">
        <v>96</v>
      </c>
      <c r="L34" s="5" t="s">
        <v>97</v>
      </c>
      <c r="M34" s="5">
        <v>25</v>
      </c>
      <c r="N34" s="8">
        <v>3575450</v>
      </c>
      <c r="O34" s="5" t="s">
        <v>33</v>
      </c>
      <c r="P34" s="5" t="s">
        <v>30</v>
      </c>
      <c r="Q34" s="5" t="s">
        <v>31</v>
      </c>
      <c r="R34" s="5" t="s">
        <v>32</v>
      </c>
      <c r="S34" s="5" t="s">
        <v>33</v>
      </c>
      <c r="T34" s="5"/>
      <c r="U34" s="20" t="s">
        <v>80</v>
      </c>
      <c r="V34" s="21">
        <f>+V32*V33</f>
        <v>0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140</v>
      </c>
      <c r="F35" s="5" t="s">
        <v>141</v>
      </c>
      <c r="G35" s="5" t="s">
        <v>142</v>
      </c>
      <c r="H35" s="7">
        <v>44140</v>
      </c>
      <c r="I35" s="5">
        <v>21</v>
      </c>
      <c r="J35" s="5" t="s">
        <v>26</v>
      </c>
      <c r="K35" s="5" t="s">
        <v>143</v>
      </c>
      <c r="L35" s="5" t="s">
        <v>144</v>
      </c>
      <c r="M35" s="5">
        <v>1</v>
      </c>
      <c r="N35" s="8">
        <v>25202</v>
      </c>
      <c r="O35" s="5" t="s">
        <v>29</v>
      </c>
      <c r="P35" s="5" t="s">
        <v>30</v>
      </c>
      <c r="Q35" s="5" t="s">
        <v>31</v>
      </c>
      <c r="R35" s="5" t="s">
        <v>88</v>
      </c>
      <c r="S35" s="5" t="s">
        <v>33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145</v>
      </c>
      <c r="F36" s="5" t="s">
        <v>146</v>
      </c>
      <c r="G36" s="5" t="s">
        <v>147</v>
      </c>
      <c r="H36" s="7">
        <v>44140</v>
      </c>
      <c r="I36" s="5">
        <v>21</v>
      </c>
      <c r="J36" s="5" t="s">
        <v>26</v>
      </c>
      <c r="K36" s="5" t="s">
        <v>143</v>
      </c>
      <c r="L36" s="5" t="s">
        <v>144</v>
      </c>
      <c r="M36" s="5">
        <v>2</v>
      </c>
      <c r="N36" s="8">
        <v>96000</v>
      </c>
      <c r="O36" s="5" t="s">
        <v>29</v>
      </c>
      <c r="P36" s="5" t="s">
        <v>30</v>
      </c>
      <c r="Q36" s="5" t="s">
        <v>31</v>
      </c>
      <c r="R36" s="5" t="s">
        <v>88</v>
      </c>
      <c r="S36" s="5" t="s">
        <v>29</v>
      </c>
      <c r="T36" s="5"/>
      <c r="U36" s="34" t="s">
        <v>148</v>
      </c>
      <c r="V36" s="35">
        <f>+V34</f>
        <v>0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>
        <v>47289</v>
      </c>
      <c r="F37" s="5" t="s">
        <v>76</v>
      </c>
      <c r="G37" s="5" t="s">
        <v>149</v>
      </c>
      <c r="H37" s="7">
        <v>44141</v>
      </c>
      <c r="I37" s="5">
        <v>21</v>
      </c>
      <c r="J37" s="5" t="s">
        <v>26</v>
      </c>
      <c r="K37" s="5" t="s">
        <v>119</v>
      </c>
      <c r="L37" s="5" t="s">
        <v>120</v>
      </c>
      <c r="M37" s="5">
        <v>6</v>
      </c>
      <c r="N37" s="8">
        <v>793098</v>
      </c>
      <c r="O37" s="5" t="s">
        <v>33</v>
      </c>
      <c r="P37" s="5" t="s">
        <v>30</v>
      </c>
      <c r="Q37" s="5" t="s">
        <v>31</v>
      </c>
      <c r="R37" s="5" t="s">
        <v>32</v>
      </c>
      <c r="S37" s="5" t="s">
        <v>33</v>
      </c>
      <c r="T37" s="5"/>
      <c r="U37" s="20" t="s">
        <v>89</v>
      </c>
      <c r="V37" s="21">
        <f>IF(SUMIFS(N2:N20000,S2:S20000,"Servicios",R2:R20000,"Venta Pendiente")&lt;0,0,SUMIFS(N2:N20000,S2:S20000,"Servicios",R2:R20000,"Venta Pendiente"))</f>
        <v>0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>
        <v>46703</v>
      </c>
      <c r="F38" s="5" t="s">
        <v>117</v>
      </c>
      <c r="G38" s="5" t="s">
        <v>150</v>
      </c>
      <c r="H38" s="7">
        <v>44144</v>
      </c>
      <c r="I38" s="5">
        <v>21</v>
      </c>
      <c r="J38" s="5" t="s">
        <v>26</v>
      </c>
      <c r="K38" s="5" t="s">
        <v>119</v>
      </c>
      <c r="L38" s="5" t="s">
        <v>120</v>
      </c>
      <c r="M38" s="5">
        <v>7</v>
      </c>
      <c r="N38" s="8">
        <v>941493</v>
      </c>
      <c r="O38" s="5" t="s">
        <v>33</v>
      </c>
      <c r="P38" s="5" t="s">
        <v>30</v>
      </c>
      <c r="Q38" s="5" t="s">
        <v>31</v>
      </c>
      <c r="R38" s="5" t="s">
        <v>32</v>
      </c>
      <c r="S38" s="5" t="s">
        <v>33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>
        <v>46703</v>
      </c>
      <c r="F39" s="5" t="s">
        <v>117</v>
      </c>
      <c r="G39" s="5" t="s">
        <v>151</v>
      </c>
      <c r="H39" s="7">
        <v>44144</v>
      </c>
      <c r="I39" s="5">
        <v>21</v>
      </c>
      <c r="J39" s="5" t="s">
        <v>26</v>
      </c>
      <c r="K39" s="5" t="s">
        <v>119</v>
      </c>
      <c r="L39" s="5" t="s">
        <v>120</v>
      </c>
      <c r="M39" s="5">
        <v>7</v>
      </c>
      <c r="N39" s="8">
        <v>941493</v>
      </c>
      <c r="O39" s="5" t="s">
        <v>33</v>
      </c>
      <c r="P39" s="5" t="s">
        <v>30</v>
      </c>
      <c r="Q39" s="5" t="s">
        <v>31</v>
      </c>
      <c r="R39" s="5" t="s">
        <v>32</v>
      </c>
      <c r="S39" s="5" t="s">
        <v>33</v>
      </c>
      <c r="T39" s="5"/>
      <c r="U39" s="15" t="s">
        <v>152</v>
      </c>
      <c r="V39" s="16"/>
      <c r="W39" s="5"/>
      <c r="X39" s="17" t="s">
        <v>61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>
        <v>46703</v>
      </c>
      <c r="F40" s="5" t="s">
        <v>117</v>
      </c>
      <c r="G40" s="5" t="s">
        <v>153</v>
      </c>
      <c r="H40" s="7">
        <v>44144</v>
      </c>
      <c r="I40" s="5">
        <v>21</v>
      </c>
      <c r="J40" s="5" t="s">
        <v>26</v>
      </c>
      <c r="K40" s="5" t="s">
        <v>119</v>
      </c>
      <c r="L40" s="5" t="s">
        <v>120</v>
      </c>
      <c r="M40" s="5">
        <v>7</v>
      </c>
      <c r="N40" s="8">
        <v>941493</v>
      </c>
      <c r="O40" s="5" t="s">
        <v>33</v>
      </c>
      <c r="P40" s="5" t="s">
        <v>30</v>
      </c>
      <c r="Q40" s="5" t="s">
        <v>31</v>
      </c>
      <c r="R40" s="5" t="s">
        <v>32</v>
      </c>
      <c r="S40" s="5" t="s">
        <v>33</v>
      </c>
      <c r="T40" s="5"/>
      <c r="U40" s="20" t="s">
        <v>64</v>
      </c>
      <c r="V40" s="21">
        <f>IF(SUMIFS(N2:N20000,S2:S20000,"Impulso ",P2:P20000,"Actual")&lt;0,0,SUMIFS(N2:N20000,S2:S20000,"Impulso ",P2:P20000,"Actual"))</f>
        <v>112236</v>
      </c>
      <c r="W40" s="5"/>
      <c r="X40" s="17" t="s">
        <v>65</v>
      </c>
      <c r="Y40" s="19"/>
      <c r="Z40" s="22" t="s">
        <v>66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154</v>
      </c>
      <c r="F41" s="5" t="s">
        <v>155</v>
      </c>
      <c r="G41" s="5" t="s">
        <v>156</v>
      </c>
      <c r="H41" s="7">
        <v>44146</v>
      </c>
      <c r="I41" s="5">
        <v>21</v>
      </c>
      <c r="J41" s="5" t="s">
        <v>26</v>
      </c>
      <c r="K41" s="5" t="s">
        <v>96</v>
      </c>
      <c r="L41" s="5" t="s">
        <v>97</v>
      </c>
      <c r="M41" s="5">
        <v>4</v>
      </c>
      <c r="N41" s="8">
        <v>103968</v>
      </c>
      <c r="O41" s="5" t="s">
        <v>29</v>
      </c>
      <c r="P41" s="5" t="s">
        <v>30</v>
      </c>
      <c r="Q41" s="5" t="s">
        <v>31</v>
      </c>
      <c r="R41" s="5" t="s">
        <v>32</v>
      </c>
      <c r="S41" s="5" t="s">
        <v>29</v>
      </c>
      <c r="T41" s="5"/>
      <c r="U41" s="20" t="s">
        <v>68</v>
      </c>
      <c r="V41" s="21">
        <f>IF(SUMIFS(N2:N20000,S2:S20000,"Impulso ",R2:R20000,"Venta Normal")&lt;0,0,SUMIFS(N2:N20000,S2:S20000,"Impulso ",R2:R20000,"Venta Normal"))</f>
        <v>0</v>
      </c>
      <c r="W41" s="5"/>
      <c r="X41" s="23" t="s">
        <v>69</v>
      </c>
      <c r="Y41" s="23" t="s">
        <v>70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157</v>
      </c>
      <c r="F42" s="5" t="s">
        <v>158</v>
      </c>
      <c r="G42" s="5" t="s">
        <v>156</v>
      </c>
      <c r="H42" s="7">
        <v>44146</v>
      </c>
      <c r="I42" s="5">
        <v>21</v>
      </c>
      <c r="J42" s="5" t="s">
        <v>26</v>
      </c>
      <c r="K42" s="5" t="s">
        <v>96</v>
      </c>
      <c r="L42" s="5" t="s">
        <v>97</v>
      </c>
      <c r="M42" s="5">
        <v>4</v>
      </c>
      <c r="N42" s="8">
        <v>103968</v>
      </c>
      <c r="O42" s="5" t="s">
        <v>29</v>
      </c>
      <c r="P42" s="5" t="s">
        <v>30</v>
      </c>
      <c r="Q42" s="5" t="s">
        <v>31</v>
      </c>
      <c r="R42" s="5" t="s">
        <v>32</v>
      </c>
      <c r="S42" s="5" t="s">
        <v>29</v>
      </c>
      <c r="T42" s="5"/>
      <c r="U42" s="20" t="s">
        <v>74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75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>
        <v>46703</v>
      </c>
      <c r="F43" s="5" t="s">
        <v>117</v>
      </c>
      <c r="G43" s="5" t="s">
        <v>159</v>
      </c>
      <c r="H43" s="7">
        <v>44146</v>
      </c>
      <c r="I43" s="5">
        <v>21</v>
      </c>
      <c r="J43" s="5" t="s">
        <v>26</v>
      </c>
      <c r="K43" s="5" t="s">
        <v>119</v>
      </c>
      <c r="L43" s="5" t="s">
        <v>120</v>
      </c>
      <c r="M43" s="5">
        <v>7</v>
      </c>
      <c r="N43" s="8">
        <v>941493</v>
      </c>
      <c r="O43" s="5" t="s">
        <v>33</v>
      </c>
      <c r="P43" s="5" t="s">
        <v>30</v>
      </c>
      <c r="Q43" s="5" t="s">
        <v>31</v>
      </c>
      <c r="R43" s="5" t="s">
        <v>32</v>
      </c>
      <c r="S43" s="5" t="s">
        <v>33</v>
      </c>
      <c r="T43" s="5"/>
      <c r="U43" s="20" t="s">
        <v>80</v>
      </c>
      <c r="V43" s="21">
        <f>+V41*V42</f>
        <v>0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>
        <v>47289</v>
      </c>
      <c r="F44" s="5" t="s">
        <v>76</v>
      </c>
      <c r="G44" s="5" t="s">
        <v>160</v>
      </c>
      <c r="H44" s="7">
        <v>44146</v>
      </c>
      <c r="I44" s="5">
        <v>21</v>
      </c>
      <c r="J44" s="5" t="s">
        <v>26</v>
      </c>
      <c r="K44" s="5" t="s">
        <v>119</v>
      </c>
      <c r="L44" s="5" t="s">
        <v>120</v>
      </c>
      <c r="M44" s="5">
        <v>6</v>
      </c>
      <c r="N44" s="8">
        <v>793098</v>
      </c>
      <c r="O44" s="5" t="s">
        <v>33</v>
      </c>
      <c r="P44" s="5" t="s">
        <v>30</v>
      </c>
      <c r="Q44" s="5" t="s">
        <v>31</v>
      </c>
      <c r="R44" s="5" t="s">
        <v>32</v>
      </c>
      <c r="S44" s="5" t="s">
        <v>33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>
        <v>50663</v>
      </c>
      <c r="F45" s="5" t="s">
        <v>42</v>
      </c>
      <c r="G45" s="5" t="s">
        <v>161</v>
      </c>
      <c r="H45" s="7">
        <v>44147</v>
      </c>
      <c r="I45" s="5">
        <v>21</v>
      </c>
      <c r="J45" s="5" t="s">
        <v>26</v>
      </c>
      <c r="K45" s="5" t="s">
        <v>96</v>
      </c>
      <c r="L45" s="5" t="s">
        <v>97</v>
      </c>
      <c r="M45" s="5">
        <v>20</v>
      </c>
      <c r="N45" s="8">
        <v>2628460</v>
      </c>
      <c r="O45" s="5" t="s">
        <v>33</v>
      </c>
      <c r="P45" s="5" t="s">
        <v>30</v>
      </c>
      <c r="Q45" s="5" t="s">
        <v>31</v>
      </c>
      <c r="R45" s="5" t="s">
        <v>32</v>
      </c>
      <c r="S45" s="5" t="s">
        <v>33</v>
      </c>
      <c r="T45" s="5"/>
      <c r="U45" s="34" t="s">
        <v>83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>
        <v>40070</v>
      </c>
      <c r="F46" s="5" t="s">
        <v>102</v>
      </c>
      <c r="G46" s="5" t="s">
        <v>162</v>
      </c>
      <c r="H46" s="7">
        <v>44147</v>
      </c>
      <c r="I46" s="5">
        <v>21</v>
      </c>
      <c r="J46" s="5" t="s">
        <v>26</v>
      </c>
      <c r="K46" s="5" t="s">
        <v>96</v>
      </c>
      <c r="L46" s="5" t="s">
        <v>97</v>
      </c>
      <c r="M46" s="5">
        <v>30</v>
      </c>
      <c r="N46" s="8">
        <v>4424130</v>
      </c>
      <c r="O46" s="5" t="s">
        <v>33</v>
      </c>
      <c r="P46" s="5" t="s">
        <v>30</v>
      </c>
      <c r="Q46" s="5" t="s">
        <v>31</v>
      </c>
      <c r="R46" s="5" t="s">
        <v>32</v>
      </c>
      <c r="S46" s="5" t="s">
        <v>33</v>
      </c>
      <c r="T46" s="5"/>
      <c r="U46" s="20" t="s">
        <v>89</v>
      </c>
      <c r="V46" s="21">
        <f>IF(SUMIFS(N2:N20000,S2:S20000,"Impulso ",R2:R20000,"Venta Pendiente")&lt;0,0,SUMIFS(N2:N20000,S2:S20000,"Impulso ",R2:R20000,"Venta Pendiente"))</f>
        <v>112236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>
        <v>46703</v>
      </c>
      <c r="F47" s="5" t="s">
        <v>117</v>
      </c>
      <c r="G47" s="5" t="s">
        <v>163</v>
      </c>
      <c r="H47" s="7">
        <v>44148</v>
      </c>
      <c r="I47" s="5">
        <v>21</v>
      </c>
      <c r="J47" s="5" t="s">
        <v>26</v>
      </c>
      <c r="K47" s="5" t="s">
        <v>119</v>
      </c>
      <c r="L47" s="5" t="s">
        <v>120</v>
      </c>
      <c r="M47" s="5">
        <v>7</v>
      </c>
      <c r="N47" s="8">
        <v>979363</v>
      </c>
      <c r="O47" s="5" t="s">
        <v>33</v>
      </c>
      <c r="P47" s="5" t="s">
        <v>30</v>
      </c>
      <c r="Q47" s="5" t="s">
        <v>31</v>
      </c>
      <c r="R47" s="5" t="s">
        <v>32</v>
      </c>
      <c r="S47" s="5" t="s">
        <v>33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>
        <v>40070</v>
      </c>
      <c r="F48" s="5" t="s">
        <v>102</v>
      </c>
      <c r="G48" s="5" t="s">
        <v>164</v>
      </c>
      <c r="H48" s="7">
        <v>44152</v>
      </c>
      <c r="I48" s="5">
        <v>21</v>
      </c>
      <c r="J48" s="5" t="s">
        <v>26</v>
      </c>
      <c r="K48" s="5" t="s">
        <v>165</v>
      </c>
      <c r="L48" s="5" t="s">
        <v>166</v>
      </c>
      <c r="M48" s="5">
        <v>8</v>
      </c>
      <c r="N48" s="8">
        <v>1205984</v>
      </c>
      <c r="O48" s="5" t="s">
        <v>33</v>
      </c>
      <c r="P48" s="5" t="s">
        <v>30</v>
      </c>
      <c r="Q48" s="5" t="s">
        <v>31</v>
      </c>
      <c r="R48" s="5" t="s">
        <v>88</v>
      </c>
      <c r="S48" s="5" t="s">
        <v>33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>
        <v>46703</v>
      </c>
      <c r="F49" s="5" t="s">
        <v>117</v>
      </c>
      <c r="G49" s="5" t="s">
        <v>167</v>
      </c>
      <c r="H49" s="7">
        <v>44153</v>
      </c>
      <c r="I49" s="5">
        <v>21</v>
      </c>
      <c r="J49" s="5" t="s">
        <v>26</v>
      </c>
      <c r="K49" s="5" t="s">
        <v>119</v>
      </c>
      <c r="L49" s="5" t="s">
        <v>120</v>
      </c>
      <c r="M49" s="5">
        <v>7</v>
      </c>
      <c r="N49" s="8">
        <v>979363</v>
      </c>
      <c r="O49" s="5" t="s">
        <v>33</v>
      </c>
      <c r="P49" s="5" t="s">
        <v>30</v>
      </c>
      <c r="Q49" s="5" t="s">
        <v>31</v>
      </c>
      <c r="R49" s="5" t="s">
        <v>32</v>
      </c>
      <c r="S49" s="5" t="s">
        <v>33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>
        <v>46703</v>
      </c>
      <c r="F50" s="5" t="s">
        <v>117</v>
      </c>
      <c r="G50" s="5" t="s">
        <v>168</v>
      </c>
      <c r="H50" s="7">
        <v>44153</v>
      </c>
      <c r="I50" s="5">
        <v>21</v>
      </c>
      <c r="J50" s="5" t="s">
        <v>26</v>
      </c>
      <c r="K50" s="5" t="s">
        <v>119</v>
      </c>
      <c r="L50" s="5" t="s">
        <v>120</v>
      </c>
      <c r="M50" s="5">
        <v>7</v>
      </c>
      <c r="N50" s="8">
        <v>979363</v>
      </c>
      <c r="O50" s="5" t="s">
        <v>33</v>
      </c>
      <c r="P50" s="5" t="s">
        <v>30</v>
      </c>
      <c r="Q50" s="5" t="s">
        <v>31</v>
      </c>
      <c r="R50" s="5" t="s">
        <v>32</v>
      </c>
      <c r="S50" s="5" t="s">
        <v>33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46715</v>
      </c>
      <c r="F51" s="5" t="s">
        <v>169</v>
      </c>
      <c r="G51" s="5" t="s">
        <v>170</v>
      </c>
      <c r="H51" s="7">
        <v>44153</v>
      </c>
      <c r="I51" s="5">
        <v>21</v>
      </c>
      <c r="J51" s="5" t="s">
        <v>26</v>
      </c>
      <c r="K51" s="5" t="s">
        <v>129</v>
      </c>
      <c r="L51" s="5" t="s">
        <v>130</v>
      </c>
      <c r="M51" s="5">
        <v>2</v>
      </c>
      <c r="N51" s="8">
        <v>290404</v>
      </c>
      <c r="O51" s="5" t="s">
        <v>33</v>
      </c>
      <c r="P51" s="5" t="s">
        <v>30</v>
      </c>
      <c r="Q51" s="5" t="s">
        <v>31</v>
      </c>
      <c r="R51" s="5" t="s">
        <v>88</v>
      </c>
      <c r="S51" s="5" t="s">
        <v>33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>
        <v>85349</v>
      </c>
      <c r="F52" s="5" t="s">
        <v>171</v>
      </c>
      <c r="G52" s="5" t="s">
        <v>172</v>
      </c>
      <c r="H52" s="7">
        <v>44158</v>
      </c>
      <c r="I52" s="5">
        <v>21</v>
      </c>
      <c r="J52" s="5" t="s">
        <v>26</v>
      </c>
      <c r="K52" s="5" t="s">
        <v>173</v>
      </c>
      <c r="L52" s="5" t="s">
        <v>174</v>
      </c>
      <c r="M52" s="5">
        <v>1</v>
      </c>
      <c r="N52" s="8">
        <v>279824</v>
      </c>
      <c r="O52" s="5" t="s">
        <v>29</v>
      </c>
      <c r="P52" s="5" t="s">
        <v>30</v>
      </c>
      <c r="Q52" s="5" t="s">
        <v>31</v>
      </c>
      <c r="R52" s="5" t="s">
        <v>32</v>
      </c>
      <c r="S52" s="5" t="s">
        <v>29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>
        <v>47534</v>
      </c>
      <c r="F53" s="5" t="s">
        <v>175</v>
      </c>
      <c r="G53" s="5" t="s">
        <v>176</v>
      </c>
      <c r="H53" s="7">
        <v>44159</v>
      </c>
      <c r="I53" s="5">
        <v>21</v>
      </c>
      <c r="J53" s="5" t="s">
        <v>26</v>
      </c>
      <c r="K53" s="5" t="s">
        <v>173</v>
      </c>
      <c r="L53" s="5" t="s">
        <v>174</v>
      </c>
      <c r="M53" s="5">
        <v>2</v>
      </c>
      <c r="N53" s="8">
        <v>489732</v>
      </c>
      <c r="O53" s="5" t="s">
        <v>33</v>
      </c>
      <c r="P53" s="5" t="s">
        <v>30</v>
      </c>
      <c r="Q53" s="5" t="s">
        <v>31</v>
      </c>
      <c r="R53" s="5" t="s">
        <v>32</v>
      </c>
      <c r="S53" s="5" t="s">
        <v>33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>
        <v>50657</v>
      </c>
      <c r="F54" s="5" t="s">
        <v>34</v>
      </c>
      <c r="G54" s="5" t="s">
        <v>177</v>
      </c>
      <c r="H54" s="7">
        <v>44159</v>
      </c>
      <c r="I54" s="5">
        <v>21</v>
      </c>
      <c r="J54" s="5" t="s">
        <v>26</v>
      </c>
      <c r="K54" s="5" t="s">
        <v>173</v>
      </c>
      <c r="L54" s="5" t="s">
        <v>174</v>
      </c>
      <c r="M54" s="5">
        <v>14</v>
      </c>
      <c r="N54" s="8">
        <v>1677536</v>
      </c>
      <c r="O54" s="5" t="s">
        <v>33</v>
      </c>
      <c r="P54" s="5" t="s">
        <v>30</v>
      </c>
      <c r="Q54" s="5" t="s">
        <v>31</v>
      </c>
      <c r="R54" s="5" t="s">
        <v>32</v>
      </c>
      <c r="S54" s="5" t="s">
        <v>33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 t="s">
        <v>178</v>
      </c>
      <c r="F55" s="5" t="s">
        <v>179</v>
      </c>
      <c r="G55" s="5" t="s">
        <v>180</v>
      </c>
      <c r="H55" s="7">
        <v>44159</v>
      </c>
      <c r="I55" s="5">
        <v>21</v>
      </c>
      <c r="J55" s="5" t="s">
        <v>26</v>
      </c>
      <c r="K55" s="5" t="s">
        <v>173</v>
      </c>
      <c r="L55" s="5" t="s">
        <v>174</v>
      </c>
      <c r="M55" s="5">
        <v>14</v>
      </c>
      <c r="N55" s="8">
        <v>552818</v>
      </c>
      <c r="O55" s="5" t="s">
        <v>33</v>
      </c>
      <c r="P55" s="5" t="s">
        <v>30</v>
      </c>
      <c r="Q55" s="5" t="s">
        <v>31</v>
      </c>
      <c r="R55" s="5" t="s">
        <v>32</v>
      </c>
      <c r="S55" s="5" t="s">
        <v>33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>
        <v>50657</v>
      </c>
      <c r="F56" s="5" t="s">
        <v>34</v>
      </c>
      <c r="G56" s="5" t="s">
        <v>181</v>
      </c>
      <c r="H56" s="7">
        <v>44159</v>
      </c>
      <c r="I56" s="5">
        <v>21</v>
      </c>
      <c r="J56" s="5" t="s">
        <v>26</v>
      </c>
      <c r="K56" s="5" t="s">
        <v>39</v>
      </c>
      <c r="L56" s="5" t="s">
        <v>40</v>
      </c>
      <c r="M56" s="5">
        <v>12</v>
      </c>
      <c r="N56" s="8">
        <v>1437888</v>
      </c>
      <c r="O56" s="5" t="s">
        <v>33</v>
      </c>
      <c r="P56" s="5" t="s">
        <v>30</v>
      </c>
      <c r="Q56" s="5" t="s">
        <v>31</v>
      </c>
      <c r="R56" s="5" t="s">
        <v>88</v>
      </c>
      <c r="S56" s="5" t="s">
        <v>33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>
        <v>46703</v>
      </c>
      <c r="F57" s="5" t="s">
        <v>117</v>
      </c>
      <c r="G57" s="5" t="s">
        <v>182</v>
      </c>
      <c r="H57" s="7">
        <v>44160</v>
      </c>
      <c r="I57" s="5">
        <v>21</v>
      </c>
      <c r="J57" s="5" t="s">
        <v>26</v>
      </c>
      <c r="K57" s="5" t="s">
        <v>119</v>
      </c>
      <c r="L57" s="5" t="s">
        <v>120</v>
      </c>
      <c r="M57" s="5">
        <v>7</v>
      </c>
      <c r="N57" s="8">
        <v>979363</v>
      </c>
      <c r="O57" s="5" t="s">
        <v>33</v>
      </c>
      <c r="P57" s="5" t="s">
        <v>30</v>
      </c>
      <c r="Q57" s="5" t="s">
        <v>31</v>
      </c>
      <c r="R57" s="5" t="s">
        <v>32</v>
      </c>
      <c r="S57" s="5" t="s">
        <v>33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>
        <v>40074</v>
      </c>
      <c r="F58" s="5" t="s">
        <v>183</v>
      </c>
      <c r="G58" s="5" t="s">
        <v>184</v>
      </c>
      <c r="H58" s="7">
        <v>44160</v>
      </c>
      <c r="I58" s="5">
        <v>21</v>
      </c>
      <c r="J58" s="5" t="s">
        <v>26</v>
      </c>
      <c r="K58" s="5" t="s">
        <v>107</v>
      </c>
      <c r="L58" s="5" t="s">
        <v>108</v>
      </c>
      <c r="M58" s="5">
        <v>2</v>
      </c>
      <c r="N58" s="8">
        <v>177464</v>
      </c>
      <c r="O58" s="5" t="s">
        <v>33</v>
      </c>
      <c r="P58" s="5" t="s">
        <v>30</v>
      </c>
      <c r="Q58" s="5" t="s">
        <v>31</v>
      </c>
      <c r="R58" s="5" t="s">
        <v>88</v>
      </c>
      <c r="S58" s="5" t="s">
        <v>33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>
        <v>40055</v>
      </c>
      <c r="F59" s="5" t="s">
        <v>185</v>
      </c>
      <c r="G59" s="5" t="s">
        <v>184</v>
      </c>
      <c r="H59" s="7">
        <v>44160</v>
      </c>
      <c r="I59" s="5">
        <v>21</v>
      </c>
      <c r="J59" s="5" t="s">
        <v>26</v>
      </c>
      <c r="K59" s="5" t="s">
        <v>107</v>
      </c>
      <c r="L59" s="5" t="s">
        <v>108</v>
      </c>
      <c r="M59" s="5">
        <v>3</v>
      </c>
      <c r="N59" s="8">
        <v>689724</v>
      </c>
      <c r="O59" s="5" t="s">
        <v>33</v>
      </c>
      <c r="P59" s="5" t="s">
        <v>30</v>
      </c>
      <c r="Q59" s="5" t="s">
        <v>31</v>
      </c>
      <c r="R59" s="5" t="s">
        <v>88</v>
      </c>
      <c r="S59" s="5" t="s">
        <v>33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>
        <v>33112</v>
      </c>
      <c r="F60" s="5" t="s">
        <v>186</v>
      </c>
      <c r="G60" s="5" t="s">
        <v>187</v>
      </c>
      <c r="H60" s="7">
        <v>44162</v>
      </c>
      <c r="I60" s="5">
        <v>21</v>
      </c>
      <c r="J60" s="5" t="s">
        <v>26</v>
      </c>
      <c r="K60" s="5" t="s">
        <v>173</v>
      </c>
      <c r="L60" s="5" t="s">
        <v>174</v>
      </c>
      <c r="M60" s="5">
        <v>1</v>
      </c>
      <c r="N60" s="8">
        <v>50412</v>
      </c>
      <c r="O60" s="5" t="s">
        <v>29</v>
      </c>
      <c r="P60" s="5" t="s">
        <v>30</v>
      </c>
      <c r="Q60" s="5" t="s">
        <v>31</v>
      </c>
      <c r="R60" s="5" t="s">
        <v>32</v>
      </c>
      <c r="S60" s="5" t="s">
        <v>29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 t="s">
        <v>178</v>
      </c>
      <c r="F61" s="5" t="s">
        <v>179</v>
      </c>
      <c r="G61" s="5" t="s">
        <v>188</v>
      </c>
      <c r="H61" s="7">
        <v>44165</v>
      </c>
      <c r="I61" s="5">
        <v>21</v>
      </c>
      <c r="J61" s="5" t="s">
        <v>26</v>
      </c>
      <c r="K61" s="5" t="s">
        <v>173</v>
      </c>
      <c r="L61" s="5" t="s">
        <v>174</v>
      </c>
      <c r="M61" s="5">
        <v>12</v>
      </c>
      <c r="N61" s="8">
        <v>473844</v>
      </c>
      <c r="O61" s="5" t="s">
        <v>33</v>
      </c>
      <c r="P61" s="5" t="s">
        <v>30</v>
      </c>
      <c r="Q61" s="5" t="s">
        <v>31</v>
      </c>
      <c r="R61" s="5" t="s">
        <v>32</v>
      </c>
      <c r="S61" s="5" t="s">
        <v>33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>
        <v>47143</v>
      </c>
      <c r="F62" s="5" t="s">
        <v>189</v>
      </c>
      <c r="G62" s="5" t="s">
        <v>190</v>
      </c>
      <c r="H62" s="7">
        <v>44195</v>
      </c>
      <c r="I62" s="5">
        <v>21</v>
      </c>
      <c r="J62" s="5" t="s">
        <v>26</v>
      </c>
      <c r="K62" s="5" t="s">
        <v>191</v>
      </c>
      <c r="L62" s="5" t="s">
        <v>192</v>
      </c>
      <c r="M62" s="5">
        <v>2</v>
      </c>
      <c r="N62" s="8">
        <v>156456</v>
      </c>
      <c r="O62" s="5" t="s">
        <v>33</v>
      </c>
      <c r="P62" s="5" t="s">
        <v>193</v>
      </c>
      <c r="Q62" s="5" t="s">
        <v>194</v>
      </c>
      <c r="R62" s="5" t="s">
        <v>32</v>
      </c>
      <c r="S62" s="5" t="s">
        <v>33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>
        <v>50657</v>
      </c>
      <c r="F63" s="5" t="s">
        <v>195</v>
      </c>
      <c r="G63" s="5" t="s">
        <v>196</v>
      </c>
      <c r="H63" s="7">
        <v>44166</v>
      </c>
      <c r="I63" s="5">
        <v>21</v>
      </c>
      <c r="J63" s="5" t="s">
        <v>26</v>
      </c>
      <c r="K63" s="5" t="s">
        <v>173</v>
      </c>
      <c r="L63" s="5" t="s">
        <v>174</v>
      </c>
      <c r="M63" s="5">
        <v>18</v>
      </c>
      <c r="N63" s="8">
        <v>2156832</v>
      </c>
      <c r="O63" s="5" t="s">
        <v>33</v>
      </c>
      <c r="P63" s="5" t="s">
        <v>193</v>
      </c>
      <c r="Q63" s="5" t="s">
        <v>31</v>
      </c>
      <c r="R63" s="5" t="s">
        <v>32</v>
      </c>
      <c r="S63" s="5" t="s">
        <v>33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>
        <v>50663</v>
      </c>
      <c r="F64" s="5" t="s">
        <v>197</v>
      </c>
      <c r="G64" s="5" t="s">
        <v>198</v>
      </c>
      <c r="H64" s="7">
        <v>44166</v>
      </c>
      <c r="I64" s="5">
        <v>21</v>
      </c>
      <c r="J64" s="5" t="s">
        <v>26</v>
      </c>
      <c r="K64" s="5" t="s">
        <v>123</v>
      </c>
      <c r="L64" s="5" t="s">
        <v>124</v>
      </c>
      <c r="M64" s="5">
        <v>6</v>
      </c>
      <c r="N64" s="8">
        <v>822810</v>
      </c>
      <c r="O64" s="5" t="s">
        <v>33</v>
      </c>
      <c r="P64" s="5" t="s">
        <v>193</v>
      </c>
      <c r="Q64" s="5" t="s">
        <v>31</v>
      </c>
      <c r="R64" s="5" t="s">
        <v>88</v>
      </c>
      <c r="S64" s="5" t="s">
        <v>33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>
        <v>45602</v>
      </c>
      <c r="F65" s="5" t="s">
        <v>199</v>
      </c>
      <c r="G65" s="5" t="s">
        <v>200</v>
      </c>
      <c r="H65" s="7">
        <v>44166</v>
      </c>
      <c r="I65" s="5">
        <v>21</v>
      </c>
      <c r="J65" s="5" t="s">
        <v>26</v>
      </c>
      <c r="K65" s="5" t="s">
        <v>123</v>
      </c>
      <c r="L65" s="5" t="s">
        <v>124</v>
      </c>
      <c r="M65" s="5">
        <v>2</v>
      </c>
      <c r="N65" s="8">
        <v>143684</v>
      </c>
      <c r="O65" s="5" t="s">
        <v>33</v>
      </c>
      <c r="P65" s="5" t="s">
        <v>193</v>
      </c>
      <c r="Q65" s="5" t="s">
        <v>31</v>
      </c>
      <c r="R65" s="5" t="s">
        <v>88</v>
      </c>
      <c r="S65" s="5" t="s">
        <v>33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>
        <v>46703</v>
      </c>
      <c r="F66" s="5" t="s">
        <v>117</v>
      </c>
      <c r="G66" s="5" t="s">
        <v>201</v>
      </c>
      <c r="H66" s="7">
        <v>44166</v>
      </c>
      <c r="I66" s="5">
        <v>21</v>
      </c>
      <c r="J66" s="5" t="s">
        <v>26</v>
      </c>
      <c r="K66" s="5" t="s">
        <v>119</v>
      </c>
      <c r="L66" s="5" t="s">
        <v>120</v>
      </c>
      <c r="M66" s="5">
        <v>7</v>
      </c>
      <c r="N66" s="8">
        <v>979363</v>
      </c>
      <c r="O66" s="5" t="s">
        <v>33</v>
      </c>
      <c r="P66" s="5" t="s">
        <v>193</v>
      </c>
      <c r="Q66" s="5" t="s">
        <v>31</v>
      </c>
      <c r="R66" s="5" t="s">
        <v>88</v>
      </c>
      <c r="S66" s="5" t="s">
        <v>33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>
        <v>50663</v>
      </c>
      <c r="F67" s="5" t="s">
        <v>197</v>
      </c>
      <c r="G67" s="5" t="s">
        <v>202</v>
      </c>
      <c r="H67" s="7">
        <v>44166</v>
      </c>
      <c r="I67" s="5">
        <v>21</v>
      </c>
      <c r="J67" s="5" t="s">
        <v>26</v>
      </c>
      <c r="K67" s="5" t="s">
        <v>203</v>
      </c>
      <c r="L67" s="5" t="s">
        <v>204</v>
      </c>
      <c r="M67" s="5">
        <v>2</v>
      </c>
      <c r="N67" s="8">
        <v>285698</v>
      </c>
      <c r="O67" s="5" t="s">
        <v>33</v>
      </c>
      <c r="P67" s="5" t="s">
        <v>193</v>
      </c>
      <c r="Q67" s="5" t="s">
        <v>31</v>
      </c>
      <c r="R67" s="5" t="s">
        <v>32</v>
      </c>
      <c r="S67" s="5" t="s">
        <v>33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>
        <v>47588</v>
      </c>
      <c r="F68" s="5" t="s">
        <v>205</v>
      </c>
      <c r="G68" s="5" t="s">
        <v>202</v>
      </c>
      <c r="H68" s="7">
        <v>44166</v>
      </c>
      <c r="I68" s="5">
        <v>21</v>
      </c>
      <c r="J68" s="5" t="s">
        <v>26</v>
      </c>
      <c r="K68" s="5" t="s">
        <v>203</v>
      </c>
      <c r="L68" s="5" t="s">
        <v>204</v>
      </c>
      <c r="M68" s="5">
        <v>8</v>
      </c>
      <c r="N68" s="8">
        <v>1310856</v>
      </c>
      <c r="O68" s="5" t="s">
        <v>33</v>
      </c>
      <c r="P68" s="5" t="s">
        <v>193</v>
      </c>
      <c r="Q68" s="5" t="s">
        <v>31</v>
      </c>
      <c r="R68" s="5" t="s">
        <v>32</v>
      </c>
      <c r="S68" s="5" t="s">
        <v>33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>
        <v>10443</v>
      </c>
      <c r="F69" s="5" t="s">
        <v>206</v>
      </c>
      <c r="G69" s="5" t="s">
        <v>202</v>
      </c>
      <c r="H69" s="7">
        <v>44166</v>
      </c>
      <c r="I69" s="5">
        <v>21</v>
      </c>
      <c r="J69" s="5" t="s">
        <v>26</v>
      </c>
      <c r="K69" s="5" t="s">
        <v>203</v>
      </c>
      <c r="L69" s="5" t="s">
        <v>204</v>
      </c>
      <c r="M69" s="5">
        <v>1</v>
      </c>
      <c r="N69" s="8">
        <v>52462</v>
      </c>
      <c r="O69" s="5" t="s">
        <v>29</v>
      </c>
      <c r="P69" s="5" t="s">
        <v>193</v>
      </c>
      <c r="Q69" s="5" t="s">
        <v>31</v>
      </c>
      <c r="R69" s="5" t="s">
        <v>32</v>
      </c>
      <c r="S69" s="5" t="s">
        <v>29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 t="s">
        <v>207</v>
      </c>
      <c r="F70" s="5" t="s">
        <v>208</v>
      </c>
      <c r="G70" s="5" t="s">
        <v>202</v>
      </c>
      <c r="H70" s="7">
        <v>44166</v>
      </c>
      <c r="I70" s="5">
        <v>21</v>
      </c>
      <c r="J70" s="5" t="s">
        <v>26</v>
      </c>
      <c r="K70" s="5" t="s">
        <v>203</v>
      </c>
      <c r="L70" s="5" t="s">
        <v>204</v>
      </c>
      <c r="M70" s="5">
        <v>1</v>
      </c>
      <c r="N70" s="8">
        <v>142849</v>
      </c>
      <c r="O70" s="5" t="s">
        <v>29</v>
      </c>
      <c r="P70" s="5" t="s">
        <v>193</v>
      </c>
      <c r="Q70" s="5" t="s">
        <v>31</v>
      </c>
      <c r="R70" s="5" t="s">
        <v>32</v>
      </c>
      <c r="S70" s="5" t="s">
        <v>29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>
        <v>46703</v>
      </c>
      <c r="F71" s="5" t="s">
        <v>117</v>
      </c>
      <c r="G71" s="5" t="s">
        <v>209</v>
      </c>
      <c r="H71" s="7">
        <v>44166</v>
      </c>
      <c r="I71" s="5">
        <v>21</v>
      </c>
      <c r="J71" s="5" t="s">
        <v>26</v>
      </c>
      <c r="K71" s="5" t="s">
        <v>119</v>
      </c>
      <c r="L71" s="5" t="s">
        <v>120</v>
      </c>
      <c r="M71" s="5">
        <v>7</v>
      </c>
      <c r="N71" s="8">
        <v>979363</v>
      </c>
      <c r="O71" s="5" t="s">
        <v>33</v>
      </c>
      <c r="P71" s="5" t="s">
        <v>193</v>
      </c>
      <c r="Q71" s="5" t="s">
        <v>31</v>
      </c>
      <c r="R71" s="5" t="s">
        <v>88</v>
      </c>
      <c r="S71" s="5" t="s">
        <v>33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>
        <v>46703</v>
      </c>
      <c r="F72" s="5" t="s">
        <v>117</v>
      </c>
      <c r="G72" s="5" t="s">
        <v>210</v>
      </c>
      <c r="H72" s="7">
        <v>44167</v>
      </c>
      <c r="I72" s="5">
        <v>21</v>
      </c>
      <c r="J72" s="5" t="s">
        <v>26</v>
      </c>
      <c r="K72" s="5" t="s">
        <v>119</v>
      </c>
      <c r="L72" s="5" t="s">
        <v>120</v>
      </c>
      <c r="M72" s="5">
        <v>7</v>
      </c>
      <c r="N72" s="8">
        <v>979363</v>
      </c>
      <c r="O72" s="5" t="s">
        <v>33</v>
      </c>
      <c r="P72" s="5" t="s">
        <v>193</v>
      </c>
      <c r="Q72" s="5" t="s">
        <v>31</v>
      </c>
      <c r="R72" s="5" t="s">
        <v>88</v>
      </c>
      <c r="S72" s="5" t="s">
        <v>33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 t="s">
        <v>211</v>
      </c>
      <c r="F73" s="5" t="s">
        <v>212</v>
      </c>
      <c r="G73" s="5" t="s">
        <v>213</v>
      </c>
      <c r="H73" s="7">
        <v>44168</v>
      </c>
      <c r="I73" s="5">
        <v>21</v>
      </c>
      <c r="J73" s="5" t="s">
        <v>26</v>
      </c>
      <c r="K73" s="5" t="s">
        <v>44</v>
      </c>
      <c r="L73" s="5" t="s">
        <v>45</v>
      </c>
      <c r="M73" s="5">
        <v>1</v>
      </c>
      <c r="N73" s="8">
        <v>30190</v>
      </c>
      <c r="O73" s="5" t="s">
        <v>29</v>
      </c>
      <c r="P73" s="5" t="s">
        <v>193</v>
      </c>
      <c r="Q73" s="5" t="s">
        <v>31</v>
      </c>
      <c r="R73" s="5" t="s">
        <v>88</v>
      </c>
      <c r="S73" s="5" t="s">
        <v>29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 t="s">
        <v>214</v>
      </c>
      <c r="F74" s="5" t="s">
        <v>215</v>
      </c>
      <c r="G74" s="5" t="s">
        <v>216</v>
      </c>
      <c r="H74" s="7">
        <v>44168</v>
      </c>
      <c r="I74" s="5">
        <v>21</v>
      </c>
      <c r="J74" s="5" t="s">
        <v>26</v>
      </c>
      <c r="K74" s="5" t="s">
        <v>39</v>
      </c>
      <c r="L74" s="5" t="s">
        <v>40</v>
      </c>
      <c r="M74" s="5">
        <v>2</v>
      </c>
      <c r="N74" s="8">
        <v>243680</v>
      </c>
      <c r="O74" s="5" t="s">
        <v>29</v>
      </c>
      <c r="P74" s="5" t="s">
        <v>193</v>
      </c>
      <c r="Q74" s="5" t="s">
        <v>31</v>
      </c>
      <c r="R74" s="5" t="s">
        <v>88</v>
      </c>
      <c r="S74" s="5" t="s">
        <v>33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>
        <v>50665</v>
      </c>
      <c r="F75" s="5" t="s">
        <v>217</v>
      </c>
      <c r="G75" s="5" t="s">
        <v>218</v>
      </c>
      <c r="H75" s="7">
        <v>44168</v>
      </c>
      <c r="I75" s="5">
        <v>21</v>
      </c>
      <c r="J75" s="5" t="s">
        <v>26</v>
      </c>
      <c r="K75" s="5" t="s">
        <v>96</v>
      </c>
      <c r="L75" s="5" t="s">
        <v>97</v>
      </c>
      <c r="M75" s="5">
        <v>24</v>
      </c>
      <c r="N75" s="8">
        <v>3432432</v>
      </c>
      <c r="O75" s="5" t="s">
        <v>33</v>
      </c>
      <c r="P75" s="5" t="s">
        <v>193</v>
      </c>
      <c r="Q75" s="5" t="s">
        <v>31</v>
      </c>
      <c r="R75" s="5" t="s">
        <v>88</v>
      </c>
      <c r="S75" s="5" t="s">
        <v>33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>
        <v>40070</v>
      </c>
      <c r="F76" s="5" t="s">
        <v>219</v>
      </c>
      <c r="G76" s="5" t="s">
        <v>220</v>
      </c>
      <c r="H76" s="7">
        <v>44168</v>
      </c>
      <c r="I76" s="5">
        <v>21</v>
      </c>
      <c r="J76" s="5" t="s">
        <v>26</v>
      </c>
      <c r="K76" s="5" t="s">
        <v>221</v>
      </c>
      <c r="L76" s="5" t="s">
        <v>222</v>
      </c>
      <c r="M76" s="5">
        <v>8</v>
      </c>
      <c r="N76" s="8">
        <v>1192880</v>
      </c>
      <c r="O76" s="5" t="s">
        <v>33</v>
      </c>
      <c r="P76" s="5" t="s">
        <v>193</v>
      </c>
      <c r="Q76" s="5" t="s">
        <v>31</v>
      </c>
      <c r="R76" s="5" t="s">
        <v>32</v>
      </c>
      <c r="S76" s="5" t="s">
        <v>33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>
        <v>46703</v>
      </c>
      <c r="F77" s="5" t="s">
        <v>117</v>
      </c>
      <c r="G77" s="5" t="s">
        <v>223</v>
      </c>
      <c r="H77" s="7">
        <v>44168</v>
      </c>
      <c r="I77" s="5">
        <v>21</v>
      </c>
      <c r="J77" s="5" t="s">
        <v>26</v>
      </c>
      <c r="K77" s="5" t="s">
        <v>119</v>
      </c>
      <c r="L77" s="5" t="s">
        <v>120</v>
      </c>
      <c r="M77" s="5">
        <v>7</v>
      </c>
      <c r="N77" s="8">
        <v>979363</v>
      </c>
      <c r="O77" s="5" t="s">
        <v>33</v>
      </c>
      <c r="P77" s="5" t="s">
        <v>193</v>
      </c>
      <c r="Q77" s="5" t="s">
        <v>31</v>
      </c>
      <c r="R77" s="5" t="s">
        <v>88</v>
      </c>
      <c r="S77" s="5" t="s">
        <v>33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>
        <v>50657</v>
      </c>
      <c r="F78" s="5" t="s">
        <v>195</v>
      </c>
      <c r="G78" s="5" t="s">
        <v>224</v>
      </c>
      <c r="H78" s="7">
        <v>44168</v>
      </c>
      <c r="I78" s="5">
        <v>21</v>
      </c>
      <c r="J78" s="5" t="s">
        <v>26</v>
      </c>
      <c r="K78" s="5" t="s">
        <v>39</v>
      </c>
      <c r="L78" s="5" t="s">
        <v>40</v>
      </c>
      <c r="M78" s="5">
        <v>8</v>
      </c>
      <c r="N78" s="8">
        <v>958592</v>
      </c>
      <c r="O78" s="5" t="s">
        <v>33</v>
      </c>
      <c r="P78" s="5" t="s">
        <v>193</v>
      </c>
      <c r="Q78" s="5" t="s">
        <v>31</v>
      </c>
      <c r="R78" s="5" t="s">
        <v>88</v>
      </c>
      <c r="S78" s="5" t="s">
        <v>33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>
        <v>50663</v>
      </c>
      <c r="F79" s="5" t="s">
        <v>197</v>
      </c>
      <c r="G79" s="5" t="s">
        <v>225</v>
      </c>
      <c r="H79" s="7">
        <v>44169</v>
      </c>
      <c r="I79" s="5">
        <v>21</v>
      </c>
      <c r="J79" s="5" t="s">
        <v>26</v>
      </c>
      <c r="K79" s="5" t="s">
        <v>44</v>
      </c>
      <c r="L79" s="5" t="s">
        <v>45</v>
      </c>
      <c r="M79" s="5">
        <v>10</v>
      </c>
      <c r="N79" s="8">
        <v>1299930</v>
      </c>
      <c r="O79" s="5" t="s">
        <v>33</v>
      </c>
      <c r="P79" s="5" t="s">
        <v>193</v>
      </c>
      <c r="Q79" s="5" t="s">
        <v>31</v>
      </c>
      <c r="R79" s="5" t="s">
        <v>88</v>
      </c>
      <c r="S79" s="5" t="s">
        <v>33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 t="s">
        <v>226</v>
      </c>
      <c r="F80" s="5" t="s">
        <v>227</v>
      </c>
      <c r="G80" s="5" t="s">
        <v>228</v>
      </c>
      <c r="H80" s="7">
        <v>44170</v>
      </c>
      <c r="I80" s="5">
        <v>21</v>
      </c>
      <c r="J80" s="5" t="s">
        <v>26</v>
      </c>
      <c r="K80" s="5" t="s">
        <v>229</v>
      </c>
      <c r="L80" s="5" t="s">
        <v>230</v>
      </c>
      <c r="M80" s="5">
        <v>24</v>
      </c>
      <c r="N80" s="8">
        <v>149040</v>
      </c>
      <c r="O80" s="5" t="s">
        <v>29</v>
      </c>
      <c r="P80" s="5" t="s">
        <v>193</v>
      </c>
      <c r="Q80" s="5" t="s">
        <v>31</v>
      </c>
      <c r="R80" s="5" t="s">
        <v>88</v>
      </c>
      <c r="S80" s="5" t="s">
        <v>33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231</v>
      </c>
      <c r="F81" s="5" t="s">
        <v>232</v>
      </c>
      <c r="G81" s="5" t="s">
        <v>233</v>
      </c>
      <c r="H81" s="7">
        <v>44172</v>
      </c>
      <c r="I81" s="5">
        <v>21</v>
      </c>
      <c r="J81" s="5" t="s">
        <v>26</v>
      </c>
      <c r="K81" s="5" t="s">
        <v>44</v>
      </c>
      <c r="L81" s="5" t="s">
        <v>45</v>
      </c>
      <c r="M81" s="5">
        <v>4</v>
      </c>
      <c r="N81" s="8">
        <v>112236</v>
      </c>
      <c r="O81" s="5" t="s">
        <v>234</v>
      </c>
      <c r="P81" s="5" t="s">
        <v>193</v>
      </c>
      <c r="Q81" s="5" t="s">
        <v>31</v>
      </c>
      <c r="R81" s="5" t="s">
        <v>88</v>
      </c>
      <c r="S81" s="5" t="s">
        <v>234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>
        <v>60213</v>
      </c>
      <c r="F82" s="5" t="s">
        <v>235</v>
      </c>
      <c r="G82" s="5" t="s">
        <v>236</v>
      </c>
      <c r="H82" s="7">
        <v>44174</v>
      </c>
      <c r="I82" s="5">
        <v>21</v>
      </c>
      <c r="J82" s="5" t="s">
        <v>26</v>
      </c>
      <c r="K82" s="5" t="s">
        <v>119</v>
      </c>
      <c r="L82" s="5" t="s">
        <v>120</v>
      </c>
      <c r="M82" s="5">
        <v>1</v>
      </c>
      <c r="N82" s="8">
        <v>194950</v>
      </c>
      <c r="O82" s="5" t="s">
        <v>29</v>
      </c>
      <c r="P82" s="5" t="s">
        <v>193</v>
      </c>
      <c r="Q82" s="5" t="s">
        <v>31</v>
      </c>
      <c r="R82" s="5" t="s">
        <v>88</v>
      </c>
      <c r="S82" s="5" t="s">
        <v>29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>
        <v>40036</v>
      </c>
      <c r="F83" s="5" t="s">
        <v>237</v>
      </c>
      <c r="G83" s="5" t="s">
        <v>238</v>
      </c>
      <c r="H83" s="7">
        <v>44174</v>
      </c>
      <c r="I83" s="5">
        <v>21</v>
      </c>
      <c r="J83" s="5" t="s">
        <v>26</v>
      </c>
      <c r="K83" s="5" t="s">
        <v>239</v>
      </c>
      <c r="L83" s="5" t="s">
        <v>240</v>
      </c>
      <c r="M83" s="5">
        <v>2</v>
      </c>
      <c r="N83" s="8">
        <v>274270</v>
      </c>
      <c r="O83" s="5" t="s">
        <v>33</v>
      </c>
      <c r="P83" s="5" t="s">
        <v>193</v>
      </c>
      <c r="Q83" s="5" t="s">
        <v>31</v>
      </c>
      <c r="R83" s="5" t="s">
        <v>32</v>
      </c>
      <c r="S83" s="5" t="s">
        <v>33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>
        <v>47588</v>
      </c>
      <c r="F84" s="5" t="s">
        <v>205</v>
      </c>
      <c r="G84" s="5" t="s">
        <v>241</v>
      </c>
      <c r="H84" s="7">
        <v>44174</v>
      </c>
      <c r="I84" s="5">
        <v>21</v>
      </c>
      <c r="J84" s="5" t="s">
        <v>26</v>
      </c>
      <c r="K84" s="5" t="s">
        <v>239</v>
      </c>
      <c r="L84" s="5" t="s">
        <v>240</v>
      </c>
      <c r="M84" s="5">
        <v>4</v>
      </c>
      <c r="N84" s="8">
        <v>651796</v>
      </c>
      <c r="O84" s="5" t="s">
        <v>33</v>
      </c>
      <c r="P84" s="5" t="s">
        <v>193</v>
      </c>
      <c r="Q84" s="5" t="s">
        <v>31</v>
      </c>
      <c r="R84" s="5" t="s">
        <v>32</v>
      </c>
      <c r="S84" s="5" t="s">
        <v>33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>
        <v>50658</v>
      </c>
      <c r="F85" s="5" t="s">
        <v>242</v>
      </c>
      <c r="G85" s="5" t="s">
        <v>243</v>
      </c>
      <c r="H85" s="7">
        <v>44174</v>
      </c>
      <c r="I85" s="5">
        <v>21</v>
      </c>
      <c r="J85" s="5" t="s">
        <v>26</v>
      </c>
      <c r="K85" s="5" t="s">
        <v>221</v>
      </c>
      <c r="L85" s="5" t="s">
        <v>222</v>
      </c>
      <c r="M85" s="5">
        <v>8</v>
      </c>
      <c r="N85" s="8">
        <v>1088480</v>
      </c>
      <c r="O85" s="5" t="s">
        <v>33</v>
      </c>
      <c r="P85" s="5" t="s">
        <v>193</v>
      </c>
      <c r="Q85" s="5" t="s">
        <v>31</v>
      </c>
      <c r="R85" s="5" t="s">
        <v>32</v>
      </c>
      <c r="S85" s="5" t="s">
        <v>33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 t="s">
        <v>244</v>
      </c>
      <c r="F86" s="5" t="s">
        <v>245</v>
      </c>
      <c r="G86" s="5" t="s">
        <v>246</v>
      </c>
      <c r="H86" s="7">
        <v>44174</v>
      </c>
      <c r="I86" s="5">
        <v>21</v>
      </c>
      <c r="J86" s="5" t="s">
        <v>26</v>
      </c>
      <c r="K86" s="5" t="s">
        <v>247</v>
      </c>
      <c r="L86" s="5" t="s">
        <v>248</v>
      </c>
      <c r="M86" s="5">
        <v>1</v>
      </c>
      <c r="N86" s="8">
        <v>249992</v>
      </c>
      <c r="O86" s="5" t="s">
        <v>29</v>
      </c>
      <c r="P86" s="5" t="s">
        <v>193</v>
      </c>
      <c r="Q86" s="5" t="s">
        <v>31</v>
      </c>
      <c r="R86" s="5" t="s">
        <v>32</v>
      </c>
      <c r="S86" s="5" t="s">
        <v>29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 t="s">
        <v>249</v>
      </c>
      <c r="F87" s="5" t="s">
        <v>250</v>
      </c>
      <c r="G87" s="5" t="s">
        <v>246</v>
      </c>
      <c r="H87" s="7">
        <v>44174</v>
      </c>
      <c r="I87" s="5">
        <v>21</v>
      </c>
      <c r="J87" s="5" t="s">
        <v>26</v>
      </c>
      <c r="K87" s="5" t="s">
        <v>247</v>
      </c>
      <c r="L87" s="5" t="s">
        <v>248</v>
      </c>
      <c r="M87" s="5">
        <v>1</v>
      </c>
      <c r="N87" s="8">
        <v>249992</v>
      </c>
      <c r="O87" s="5" t="s">
        <v>29</v>
      </c>
      <c r="P87" s="5" t="s">
        <v>193</v>
      </c>
      <c r="Q87" s="5" t="s">
        <v>31</v>
      </c>
      <c r="R87" s="5" t="s">
        <v>32</v>
      </c>
      <c r="S87" s="5" t="s">
        <v>29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>
        <v>51258</v>
      </c>
      <c r="F88" s="5" t="s">
        <v>251</v>
      </c>
      <c r="G88" s="5" t="s">
        <v>252</v>
      </c>
      <c r="H88" s="7">
        <v>44175</v>
      </c>
      <c r="I88" s="5">
        <v>21</v>
      </c>
      <c r="J88" s="5" t="s">
        <v>26</v>
      </c>
      <c r="K88" s="5" t="s">
        <v>253</v>
      </c>
      <c r="L88" s="5" t="s">
        <v>254</v>
      </c>
      <c r="M88" s="5">
        <v>4</v>
      </c>
      <c r="N88" s="8">
        <v>96900</v>
      </c>
      <c r="O88" s="5" t="s">
        <v>33</v>
      </c>
      <c r="P88" s="5" t="s">
        <v>193</v>
      </c>
      <c r="Q88" s="5" t="s">
        <v>31</v>
      </c>
      <c r="R88" s="5" t="s">
        <v>32</v>
      </c>
      <c r="S88" s="5" t="s">
        <v>33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>
        <v>86323</v>
      </c>
      <c r="F89" s="5" t="s">
        <v>255</v>
      </c>
      <c r="G89" s="5" t="s">
        <v>256</v>
      </c>
      <c r="H89" s="7">
        <v>44175</v>
      </c>
      <c r="I89" s="5">
        <v>21</v>
      </c>
      <c r="J89" s="5" t="s">
        <v>26</v>
      </c>
      <c r="K89" s="5" t="s">
        <v>257</v>
      </c>
      <c r="L89" s="5" t="s">
        <v>258</v>
      </c>
      <c r="M89" s="5">
        <v>1</v>
      </c>
      <c r="N89" s="8">
        <v>13437</v>
      </c>
      <c r="O89" s="5" t="s">
        <v>29</v>
      </c>
      <c r="P89" s="5" t="s">
        <v>193</v>
      </c>
      <c r="Q89" s="5" t="s">
        <v>31</v>
      </c>
      <c r="R89" s="5" t="s">
        <v>32</v>
      </c>
      <c r="S89" s="5" t="s">
        <v>29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>
        <v>10460</v>
      </c>
      <c r="F90" s="5" t="s">
        <v>259</v>
      </c>
      <c r="G90" s="5" t="s">
        <v>256</v>
      </c>
      <c r="H90" s="7">
        <v>44175</v>
      </c>
      <c r="I90" s="5">
        <v>21</v>
      </c>
      <c r="J90" s="5" t="s">
        <v>26</v>
      </c>
      <c r="K90" s="5" t="s">
        <v>257</v>
      </c>
      <c r="L90" s="5" t="s">
        <v>258</v>
      </c>
      <c r="M90" s="5">
        <v>1</v>
      </c>
      <c r="N90" s="8">
        <v>10076</v>
      </c>
      <c r="O90" s="5" t="s">
        <v>29</v>
      </c>
      <c r="P90" s="5" t="s">
        <v>193</v>
      </c>
      <c r="Q90" s="5" t="s">
        <v>31</v>
      </c>
      <c r="R90" s="5" t="s">
        <v>32</v>
      </c>
      <c r="S90" s="5" t="s">
        <v>29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>
        <v>10544</v>
      </c>
      <c r="F91" s="5" t="s">
        <v>260</v>
      </c>
      <c r="G91" s="5" t="s">
        <v>256</v>
      </c>
      <c r="H91" s="7">
        <v>44175</v>
      </c>
      <c r="I91" s="5">
        <v>21</v>
      </c>
      <c r="J91" s="5" t="s">
        <v>26</v>
      </c>
      <c r="K91" s="5" t="s">
        <v>257</v>
      </c>
      <c r="L91" s="5" t="s">
        <v>258</v>
      </c>
      <c r="M91" s="5">
        <v>1</v>
      </c>
      <c r="N91" s="8">
        <v>8395</v>
      </c>
      <c r="O91" s="5" t="s">
        <v>29</v>
      </c>
      <c r="P91" s="5" t="s">
        <v>193</v>
      </c>
      <c r="Q91" s="5" t="s">
        <v>31</v>
      </c>
      <c r="R91" s="5" t="s">
        <v>32</v>
      </c>
      <c r="S91" s="5" t="s">
        <v>29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>
        <v>10635</v>
      </c>
      <c r="F92" s="5" t="s">
        <v>261</v>
      </c>
      <c r="G92" s="5" t="s">
        <v>256</v>
      </c>
      <c r="H92" s="7">
        <v>44175</v>
      </c>
      <c r="I92" s="5">
        <v>21</v>
      </c>
      <c r="J92" s="5" t="s">
        <v>26</v>
      </c>
      <c r="K92" s="5" t="s">
        <v>257</v>
      </c>
      <c r="L92" s="5" t="s">
        <v>258</v>
      </c>
      <c r="M92" s="5">
        <v>1</v>
      </c>
      <c r="N92" s="8">
        <v>5874</v>
      </c>
      <c r="O92" s="5" t="s">
        <v>29</v>
      </c>
      <c r="P92" s="5" t="s">
        <v>193</v>
      </c>
      <c r="Q92" s="5" t="s">
        <v>31</v>
      </c>
      <c r="R92" s="5" t="s">
        <v>32</v>
      </c>
      <c r="S92" s="5" t="s">
        <v>29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>
        <v>45618</v>
      </c>
      <c r="F93" s="5" t="s">
        <v>262</v>
      </c>
      <c r="G93" s="5" t="s">
        <v>263</v>
      </c>
      <c r="H93" s="7">
        <v>44175</v>
      </c>
      <c r="I93" s="5">
        <v>21</v>
      </c>
      <c r="J93" s="5" t="s">
        <v>26</v>
      </c>
      <c r="K93" s="5" t="s">
        <v>57</v>
      </c>
      <c r="L93" s="5" t="s">
        <v>58</v>
      </c>
      <c r="M93" s="5">
        <v>4</v>
      </c>
      <c r="N93" s="8">
        <v>637012</v>
      </c>
      <c r="O93" s="5" t="s">
        <v>33</v>
      </c>
      <c r="P93" s="5" t="s">
        <v>193</v>
      </c>
      <c r="Q93" s="5" t="s">
        <v>31</v>
      </c>
      <c r="R93" s="5" t="s">
        <v>88</v>
      </c>
      <c r="S93" s="5" t="s">
        <v>33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>
        <v>47534</v>
      </c>
      <c r="F94" s="5" t="s">
        <v>264</v>
      </c>
      <c r="G94" s="5" t="s">
        <v>263</v>
      </c>
      <c r="H94" s="7">
        <v>44175</v>
      </c>
      <c r="I94" s="5">
        <v>21</v>
      </c>
      <c r="J94" s="5" t="s">
        <v>26</v>
      </c>
      <c r="K94" s="5" t="s">
        <v>57</v>
      </c>
      <c r="L94" s="5" t="s">
        <v>58</v>
      </c>
      <c r="M94" s="5">
        <v>4</v>
      </c>
      <c r="N94" s="8">
        <v>1011060</v>
      </c>
      <c r="O94" s="5" t="s">
        <v>33</v>
      </c>
      <c r="P94" s="5" t="s">
        <v>193</v>
      </c>
      <c r="Q94" s="5" t="s">
        <v>31</v>
      </c>
      <c r="R94" s="5" t="s">
        <v>88</v>
      </c>
      <c r="S94" s="5" t="s">
        <v>33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>
        <v>50663</v>
      </c>
      <c r="F95" s="5" t="s">
        <v>197</v>
      </c>
      <c r="G95" s="5" t="s">
        <v>263</v>
      </c>
      <c r="H95" s="7">
        <v>44175</v>
      </c>
      <c r="I95" s="5">
        <v>21</v>
      </c>
      <c r="J95" s="5" t="s">
        <v>26</v>
      </c>
      <c r="K95" s="5" t="s">
        <v>57</v>
      </c>
      <c r="L95" s="5" t="s">
        <v>58</v>
      </c>
      <c r="M95" s="5">
        <v>40</v>
      </c>
      <c r="N95" s="8">
        <v>5383240</v>
      </c>
      <c r="O95" s="5" t="s">
        <v>33</v>
      </c>
      <c r="P95" s="5" t="s">
        <v>193</v>
      </c>
      <c r="Q95" s="5" t="s">
        <v>31</v>
      </c>
      <c r="R95" s="5" t="s">
        <v>88</v>
      </c>
      <c r="S95" s="5" t="s">
        <v>33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>
        <v>50665</v>
      </c>
      <c r="F96" s="5" t="s">
        <v>217</v>
      </c>
      <c r="G96" s="5" t="s">
        <v>263</v>
      </c>
      <c r="H96" s="7">
        <v>44175</v>
      </c>
      <c r="I96" s="5">
        <v>21</v>
      </c>
      <c r="J96" s="5" t="s">
        <v>26</v>
      </c>
      <c r="K96" s="5" t="s">
        <v>57</v>
      </c>
      <c r="L96" s="5" t="s">
        <v>58</v>
      </c>
      <c r="M96" s="5">
        <v>8</v>
      </c>
      <c r="N96" s="8">
        <v>1181248</v>
      </c>
      <c r="O96" s="5" t="s">
        <v>33</v>
      </c>
      <c r="P96" s="5" t="s">
        <v>193</v>
      </c>
      <c r="Q96" s="5" t="s">
        <v>31</v>
      </c>
      <c r="R96" s="5" t="s">
        <v>88</v>
      </c>
      <c r="S96" s="5" t="s">
        <v>33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>
        <v>50911</v>
      </c>
      <c r="F97" s="5" t="s">
        <v>265</v>
      </c>
      <c r="G97" s="5" t="s">
        <v>266</v>
      </c>
      <c r="H97" s="7">
        <v>44176</v>
      </c>
      <c r="I97" s="5">
        <v>21</v>
      </c>
      <c r="J97" s="5" t="s">
        <v>26</v>
      </c>
      <c r="K97" s="5" t="s">
        <v>165</v>
      </c>
      <c r="L97" s="5" t="s">
        <v>166</v>
      </c>
      <c r="M97" s="5">
        <v>12</v>
      </c>
      <c r="N97" s="8">
        <v>2013084</v>
      </c>
      <c r="O97" s="5" t="s">
        <v>33</v>
      </c>
      <c r="P97" s="5" t="s">
        <v>193</v>
      </c>
      <c r="Q97" s="5" t="s">
        <v>31</v>
      </c>
      <c r="R97" s="5" t="s">
        <v>88</v>
      </c>
      <c r="S97" s="5" t="s">
        <v>33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>
        <v>10544</v>
      </c>
      <c r="F98" s="5" t="s">
        <v>260</v>
      </c>
      <c r="G98" s="5" t="s">
        <v>267</v>
      </c>
      <c r="H98" s="7">
        <v>44176</v>
      </c>
      <c r="I98" s="5">
        <v>21</v>
      </c>
      <c r="J98" s="5" t="s">
        <v>26</v>
      </c>
      <c r="K98" s="5" t="s">
        <v>173</v>
      </c>
      <c r="L98" s="5" t="s">
        <v>174</v>
      </c>
      <c r="M98" s="5">
        <v>4</v>
      </c>
      <c r="N98" s="8">
        <v>57580</v>
      </c>
      <c r="O98" s="5" t="s">
        <v>29</v>
      </c>
      <c r="P98" s="5" t="s">
        <v>193</v>
      </c>
      <c r="Q98" s="5" t="s">
        <v>31</v>
      </c>
      <c r="R98" s="5" t="s">
        <v>88</v>
      </c>
      <c r="S98" s="5" t="s">
        <v>29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>
        <v>10429</v>
      </c>
      <c r="F99" s="5" t="s">
        <v>268</v>
      </c>
      <c r="G99" s="5" t="s">
        <v>267</v>
      </c>
      <c r="H99" s="7">
        <v>44176</v>
      </c>
      <c r="I99" s="5">
        <v>21</v>
      </c>
      <c r="J99" s="5" t="s">
        <v>26</v>
      </c>
      <c r="K99" s="5" t="s">
        <v>173</v>
      </c>
      <c r="L99" s="5" t="s">
        <v>174</v>
      </c>
      <c r="M99" s="5">
        <v>4</v>
      </c>
      <c r="N99" s="8">
        <v>113612</v>
      </c>
      <c r="O99" s="5" t="s">
        <v>29</v>
      </c>
      <c r="P99" s="5" t="s">
        <v>193</v>
      </c>
      <c r="Q99" s="5" t="s">
        <v>31</v>
      </c>
      <c r="R99" s="5" t="s">
        <v>88</v>
      </c>
      <c r="S99" s="5" t="s">
        <v>29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>
        <v>10637</v>
      </c>
      <c r="F100" s="5" t="s">
        <v>261</v>
      </c>
      <c r="G100" s="5" t="s">
        <v>267</v>
      </c>
      <c r="H100" s="7">
        <v>44176</v>
      </c>
      <c r="I100" s="5">
        <v>21</v>
      </c>
      <c r="J100" s="5" t="s">
        <v>26</v>
      </c>
      <c r="K100" s="5" t="s">
        <v>173</v>
      </c>
      <c r="L100" s="5" t="s">
        <v>174</v>
      </c>
      <c r="M100" s="5">
        <v>4</v>
      </c>
      <c r="N100" s="8">
        <v>53108</v>
      </c>
      <c r="O100" s="5" t="s">
        <v>29</v>
      </c>
      <c r="P100" s="5" t="s">
        <v>193</v>
      </c>
      <c r="Q100" s="5" t="s">
        <v>31</v>
      </c>
      <c r="R100" s="5" t="s">
        <v>88</v>
      </c>
      <c r="S100" s="5" t="s">
        <v>29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>
        <v>85365</v>
      </c>
      <c r="F101" s="5" t="s">
        <v>269</v>
      </c>
      <c r="G101" s="5" t="s">
        <v>267</v>
      </c>
      <c r="H101" s="7">
        <v>44176</v>
      </c>
      <c r="I101" s="5">
        <v>21</v>
      </c>
      <c r="J101" s="5" t="s">
        <v>26</v>
      </c>
      <c r="K101" s="5" t="s">
        <v>173</v>
      </c>
      <c r="L101" s="5" t="s">
        <v>174</v>
      </c>
      <c r="M101" s="5">
        <v>4</v>
      </c>
      <c r="N101" s="8">
        <v>85716</v>
      </c>
      <c r="O101" s="5" t="s">
        <v>29</v>
      </c>
      <c r="P101" s="5" t="s">
        <v>193</v>
      </c>
      <c r="Q101" s="5" t="s">
        <v>31</v>
      </c>
      <c r="R101" s="5" t="s">
        <v>88</v>
      </c>
      <c r="S101" s="5" t="s">
        <v>29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>
        <v>10597</v>
      </c>
      <c r="F102" s="5" t="s">
        <v>270</v>
      </c>
      <c r="G102" s="5" t="s">
        <v>267</v>
      </c>
      <c r="H102" s="7">
        <v>44176</v>
      </c>
      <c r="I102" s="5">
        <v>21</v>
      </c>
      <c r="J102" s="5" t="s">
        <v>26</v>
      </c>
      <c r="K102" s="5" t="s">
        <v>173</v>
      </c>
      <c r="L102" s="5" t="s">
        <v>174</v>
      </c>
      <c r="M102" s="5">
        <v>6</v>
      </c>
      <c r="N102" s="8">
        <v>17646</v>
      </c>
      <c r="O102" s="5" t="s">
        <v>29</v>
      </c>
      <c r="P102" s="5" t="s">
        <v>193</v>
      </c>
      <c r="Q102" s="5" t="s">
        <v>31</v>
      </c>
      <c r="R102" s="5" t="s">
        <v>88</v>
      </c>
      <c r="S102" s="5" t="s">
        <v>29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>
        <v>50663</v>
      </c>
      <c r="F103" s="5" t="s">
        <v>197</v>
      </c>
      <c r="G103" s="5" t="s">
        <v>271</v>
      </c>
      <c r="H103" s="7">
        <v>44176</v>
      </c>
      <c r="I103" s="5">
        <v>21</v>
      </c>
      <c r="J103" s="5" t="s">
        <v>26</v>
      </c>
      <c r="K103" s="5" t="s">
        <v>96</v>
      </c>
      <c r="L103" s="5" t="s">
        <v>97</v>
      </c>
      <c r="M103" s="5">
        <v>15</v>
      </c>
      <c r="N103" s="8">
        <v>2018715</v>
      </c>
      <c r="O103" s="5" t="s">
        <v>33</v>
      </c>
      <c r="P103" s="5" t="s">
        <v>193</v>
      </c>
      <c r="Q103" s="5" t="s">
        <v>31</v>
      </c>
      <c r="R103" s="5" t="s">
        <v>88</v>
      </c>
      <c r="S103" s="5" t="s">
        <v>33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272</v>
      </c>
      <c r="F104" s="5" t="s">
        <v>273</v>
      </c>
      <c r="G104" s="5" t="s">
        <v>274</v>
      </c>
      <c r="H104" s="7">
        <v>44176</v>
      </c>
      <c r="I104" s="5">
        <v>21</v>
      </c>
      <c r="J104" s="5" t="s">
        <v>26</v>
      </c>
      <c r="K104" s="5" t="s">
        <v>173</v>
      </c>
      <c r="L104" s="5" t="s">
        <v>174</v>
      </c>
      <c r="M104" s="5">
        <v>3</v>
      </c>
      <c r="N104" s="8">
        <v>9303</v>
      </c>
      <c r="O104" s="5" t="s">
        <v>29</v>
      </c>
      <c r="P104" s="5" t="s">
        <v>193</v>
      </c>
      <c r="Q104" s="5" t="s">
        <v>31</v>
      </c>
      <c r="R104" s="5" t="s">
        <v>88</v>
      </c>
      <c r="S104" s="5" t="s">
        <v>33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>
        <v>20058</v>
      </c>
      <c r="F105" s="5" t="s">
        <v>275</v>
      </c>
      <c r="G105" s="5" t="s">
        <v>274</v>
      </c>
      <c r="H105" s="7">
        <v>44176</v>
      </c>
      <c r="I105" s="5">
        <v>21</v>
      </c>
      <c r="J105" s="5" t="s">
        <v>26</v>
      </c>
      <c r="K105" s="5" t="s">
        <v>173</v>
      </c>
      <c r="L105" s="5" t="s">
        <v>174</v>
      </c>
      <c r="M105" s="5">
        <v>3</v>
      </c>
      <c r="N105" s="8">
        <v>40311</v>
      </c>
      <c r="O105" s="5" t="s">
        <v>29</v>
      </c>
      <c r="P105" s="5" t="s">
        <v>193</v>
      </c>
      <c r="Q105" s="5" t="s">
        <v>31</v>
      </c>
      <c r="R105" s="5" t="s">
        <v>88</v>
      </c>
      <c r="S105" s="5" t="s">
        <v>29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>
        <v>10429</v>
      </c>
      <c r="F106" s="5" t="s">
        <v>268</v>
      </c>
      <c r="G106" s="5" t="s">
        <v>276</v>
      </c>
      <c r="H106" s="7">
        <v>44176</v>
      </c>
      <c r="I106" s="5">
        <v>21</v>
      </c>
      <c r="J106" s="5" t="s">
        <v>26</v>
      </c>
      <c r="K106" s="5" t="s">
        <v>173</v>
      </c>
      <c r="L106" s="5" t="s">
        <v>174</v>
      </c>
      <c r="M106" s="5">
        <v>16</v>
      </c>
      <c r="N106" s="8">
        <v>454448</v>
      </c>
      <c r="O106" s="5" t="s">
        <v>29</v>
      </c>
      <c r="P106" s="5" t="s">
        <v>193</v>
      </c>
      <c r="Q106" s="5" t="s">
        <v>31</v>
      </c>
      <c r="R106" s="5" t="s">
        <v>88</v>
      </c>
      <c r="S106" s="5" t="s">
        <v>29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>
        <v>10544</v>
      </c>
      <c r="F107" s="5" t="s">
        <v>260</v>
      </c>
      <c r="G107" s="5" t="s">
        <v>276</v>
      </c>
      <c r="H107" s="7">
        <v>44176</v>
      </c>
      <c r="I107" s="5">
        <v>21</v>
      </c>
      <c r="J107" s="5" t="s">
        <v>26</v>
      </c>
      <c r="K107" s="5" t="s">
        <v>173</v>
      </c>
      <c r="L107" s="5" t="s">
        <v>174</v>
      </c>
      <c r="M107" s="5">
        <v>1</v>
      </c>
      <c r="N107" s="8">
        <v>14395</v>
      </c>
      <c r="O107" s="5" t="s">
        <v>29</v>
      </c>
      <c r="P107" s="5" t="s">
        <v>193</v>
      </c>
      <c r="Q107" s="5" t="s">
        <v>31</v>
      </c>
      <c r="R107" s="5" t="s">
        <v>88</v>
      </c>
      <c r="S107" s="5" t="s">
        <v>29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>
        <v>10597</v>
      </c>
      <c r="F108" s="5" t="s">
        <v>270</v>
      </c>
      <c r="G108" s="5" t="s">
        <v>276</v>
      </c>
      <c r="H108" s="7">
        <v>44176</v>
      </c>
      <c r="I108" s="5">
        <v>21</v>
      </c>
      <c r="J108" s="5" t="s">
        <v>26</v>
      </c>
      <c r="K108" s="5" t="s">
        <v>173</v>
      </c>
      <c r="L108" s="5" t="s">
        <v>174</v>
      </c>
      <c r="M108" s="5">
        <v>4</v>
      </c>
      <c r="N108" s="8">
        <v>11764</v>
      </c>
      <c r="O108" s="5" t="s">
        <v>29</v>
      </c>
      <c r="P108" s="5" t="s">
        <v>193</v>
      </c>
      <c r="Q108" s="5" t="s">
        <v>31</v>
      </c>
      <c r="R108" s="5" t="s">
        <v>88</v>
      </c>
      <c r="S108" s="5" t="s">
        <v>29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>
        <v>10637</v>
      </c>
      <c r="F109" s="5" t="s">
        <v>261</v>
      </c>
      <c r="G109" s="5" t="s">
        <v>276</v>
      </c>
      <c r="H109" s="7">
        <v>44176</v>
      </c>
      <c r="I109" s="5">
        <v>21</v>
      </c>
      <c r="J109" s="5" t="s">
        <v>26</v>
      </c>
      <c r="K109" s="5" t="s">
        <v>173</v>
      </c>
      <c r="L109" s="5" t="s">
        <v>174</v>
      </c>
      <c r="M109" s="5">
        <v>7</v>
      </c>
      <c r="N109" s="8">
        <v>92939</v>
      </c>
      <c r="O109" s="5" t="s">
        <v>29</v>
      </c>
      <c r="P109" s="5" t="s">
        <v>193</v>
      </c>
      <c r="Q109" s="5" t="s">
        <v>31</v>
      </c>
      <c r="R109" s="5" t="s">
        <v>88</v>
      </c>
      <c r="S109" s="5" t="s">
        <v>29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>
        <v>20060</v>
      </c>
      <c r="F110" s="5" t="s">
        <v>277</v>
      </c>
      <c r="G110" s="5" t="s">
        <v>278</v>
      </c>
      <c r="H110" s="7">
        <v>44176</v>
      </c>
      <c r="I110" s="5">
        <v>21</v>
      </c>
      <c r="J110" s="5" t="s">
        <v>26</v>
      </c>
      <c r="K110" s="5" t="s">
        <v>173</v>
      </c>
      <c r="L110" s="5" t="s">
        <v>174</v>
      </c>
      <c r="M110" s="5">
        <v>10</v>
      </c>
      <c r="N110" s="8">
        <v>10250</v>
      </c>
      <c r="O110" s="5" t="s">
        <v>29</v>
      </c>
      <c r="P110" s="5" t="s">
        <v>193</v>
      </c>
      <c r="Q110" s="5" t="s">
        <v>31</v>
      </c>
      <c r="R110" s="5" t="s">
        <v>88</v>
      </c>
      <c r="S110" s="5" t="s">
        <v>29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>
        <v>50663</v>
      </c>
      <c r="F111" s="5" t="s">
        <v>197</v>
      </c>
      <c r="G111" s="5" t="s">
        <v>279</v>
      </c>
      <c r="H111" s="7">
        <v>44176</v>
      </c>
      <c r="I111" s="5">
        <v>21</v>
      </c>
      <c r="J111" s="5" t="s">
        <v>26</v>
      </c>
      <c r="K111" s="5" t="s">
        <v>96</v>
      </c>
      <c r="L111" s="5" t="s">
        <v>97</v>
      </c>
      <c r="M111" s="5">
        <v>15</v>
      </c>
      <c r="N111" s="8">
        <v>2018715</v>
      </c>
      <c r="O111" s="5" t="s">
        <v>33</v>
      </c>
      <c r="P111" s="5" t="s">
        <v>193</v>
      </c>
      <c r="Q111" s="5" t="s">
        <v>31</v>
      </c>
      <c r="R111" s="5" t="s">
        <v>88</v>
      </c>
      <c r="S111" s="5" t="s">
        <v>33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>
        <v>33112</v>
      </c>
      <c r="F112" s="5" t="s">
        <v>186</v>
      </c>
      <c r="G112" s="5" t="s">
        <v>280</v>
      </c>
      <c r="H112" s="7">
        <v>44176</v>
      </c>
      <c r="I112" s="5">
        <v>21</v>
      </c>
      <c r="J112" s="5" t="s">
        <v>26</v>
      </c>
      <c r="K112" s="5" t="s">
        <v>173</v>
      </c>
      <c r="L112" s="5" t="s">
        <v>174</v>
      </c>
      <c r="M112" s="5">
        <v>2</v>
      </c>
      <c r="N112" s="8">
        <v>100824</v>
      </c>
      <c r="O112" s="5" t="s">
        <v>29</v>
      </c>
      <c r="P112" s="5" t="s">
        <v>193</v>
      </c>
      <c r="Q112" s="5" t="s">
        <v>31</v>
      </c>
      <c r="R112" s="5" t="s">
        <v>88</v>
      </c>
      <c r="S112" s="5" t="s">
        <v>29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>
        <v>85349</v>
      </c>
      <c r="F113" s="5" t="s">
        <v>171</v>
      </c>
      <c r="G113" s="5" t="s">
        <v>281</v>
      </c>
      <c r="H113" s="7">
        <v>44176</v>
      </c>
      <c r="I113" s="5">
        <v>21</v>
      </c>
      <c r="J113" s="5" t="s">
        <v>26</v>
      </c>
      <c r="K113" s="5" t="s">
        <v>173</v>
      </c>
      <c r="L113" s="5" t="s">
        <v>174</v>
      </c>
      <c r="M113" s="5">
        <v>1</v>
      </c>
      <c r="N113" s="8">
        <v>279824</v>
      </c>
      <c r="O113" s="5" t="s">
        <v>29</v>
      </c>
      <c r="P113" s="5" t="s">
        <v>193</v>
      </c>
      <c r="Q113" s="5" t="s">
        <v>31</v>
      </c>
      <c r="R113" s="5" t="s">
        <v>88</v>
      </c>
      <c r="S113" s="5" t="s">
        <v>29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>
        <v>10810</v>
      </c>
      <c r="F114" s="5" t="s">
        <v>282</v>
      </c>
      <c r="G114" s="5" t="s">
        <v>283</v>
      </c>
      <c r="H114" s="7">
        <v>44176</v>
      </c>
      <c r="I114" s="5">
        <v>21</v>
      </c>
      <c r="J114" s="5" t="s">
        <v>26</v>
      </c>
      <c r="K114" s="5" t="s">
        <v>173</v>
      </c>
      <c r="L114" s="5" t="s">
        <v>174</v>
      </c>
      <c r="M114" s="5">
        <v>10</v>
      </c>
      <c r="N114" s="8">
        <v>121850</v>
      </c>
      <c r="O114" s="5" t="s">
        <v>29</v>
      </c>
      <c r="P114" s="5" t="s">
        <v>193</v>
      </c>
      <c r="Q114" s="5" t="s">
        <v>31</v>
      </c>
      <c r="R114" s="5" t="s">
        <v>88</v>
      </c>
      <c r="S114" s="5" t="s">
        <v>29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47271</v>
      </c>
      <c r="F115" s="5" t="s">
        <v>284</v>
      </c>
      <c r="G115" s="5" t="s">
        <v>285</v>
      </c>
      <c r="H115" s="7">
        <v>44180</v>
      </c>
      <c r="I115" s="5">
        <v>21</v>
      </c>
      <c r="J115" s="5" t="s">
        <v>26</v>
      </c>
      <c r="K115" s="5" t="s">
        <v>129</v>
      </c>
      <c r="L115" s="5" t="s">
        <v>130</v>
      </c>
      <c r="M115" s="5">
        <v>2</v>
      </c>
      <c r="N115" s="8">
        <v>406640</v>
      </c>
      <c r="O115" s="5" t="s">
        <v>33</v>
      </c>
      <c r="P115" s="5" t="s">
        <v>193</v>
      </c>
      <c r="Q115" s="5" t="s">
        <v>31</v>
      </c>
      <c r="R115" s="5" t="s">
        <v>88</v>
      </c>
      <c r="S115" s="5" t="s">
        <v>33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40497</v>
      </c>
      <c r="F116" s="5" t="s">
        <v>286</v>
      </c>
      <c r="G116" s="5" t="s">
        <v>285</v>
      </c>
      <c r="H116" s="7">
        <v>44180</v>
      </c>
      <c r="I116" s="5">
        <v>21</v>
      </c>
      <c r="J116" s="5" t="s">
        <v>26</v>
      </c>
      <c r="K116" s="5" t="s">
        <v>129</v>
      </c>
      <c r="L116" s="5" t="s">
        <v>130</v>
      </c>
      <c r="M116" s="5">
        <v>6</v>
      </c>
      <c r="N116" s="8">
        <v>1437936</v>
      </c>
      <c r="O116" s="5" t="s">
        <v>33</v>
      </c>
      <c r="P116" s="5" t="s">
        <v>193</v>
      </c>
      <c r="Q116" s="5" t="s">
        <v>31</v>
      </c>
      <c r="R116" s="5" t="s">
        <v>88</v>
      </c>
      <c r="S116" s="5" t="s">
        <v>33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47271</v>
      </c>
      <c r="F117" s="5" t="s">
        <v>284</v>
      </c>
      <c r="G117" s="5" t="s">
        <v>287</v>
      </c>
      <c r="H117" s="7">
        <v>44180</v>
      </c>
      <c r="I117" s="5">
        <v>21</v>
      </c>
      <c r="J117" s="5" t="s">
        <v>26</v>
      </c>
      <c r="K117" s="5" t="s">
        <v>129</v>
      </c>
      <c r="L117" s="5" t="s">
        <v>130</v>
      </c>
      <c r="M117" s="5">
        <v>4</v>
      </c>
      <c r="N117" s="8">
        <v>813280</v>
      </c>
      <c r="O117" s="5" t="s">
        <v>33</v>
      </c>
      <c r="P117" s="5" t="s">
        <v>193</v>
      </c>
      <c r="Q117" s="5" t="s">
        <v>31</v>
      </c>
      <c r="R117" s="5" t="s">
        <v>88</v>
      </c>
      <c r="S117" s="5" t="s">
        <v>33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40497</v>
      </c>
      <c r="F118" s="5" t="s">
        <v>286</v>
      </c>
      <c r="G118" s="5" t="s">
        <v>287</v>
      </c>
      <c r="H118" s="7">
        <v>44180</v>
      </c>
      <c r="I118" s="5">
        <v>21</v>
      </c>
      <c r="J118" s="5" t="s">
        <v>26</v>
      </c>
      <c r="K118" s="5" t="s">
        <v>129</v>
      </c>
      <c r="L118" s="5" t="s">
        <v>130</v>
      </c>
      <c r="M118" s="5">
        <v>2</v>
      </c>
      <c r="N118" s="8">
        <v>479312</v>
      </c>
      <c r="O118" s="5" t="s">
        <v>33</v>
      </c>
      <c r="P118" s="5" t="s">
        <v>193</v>
      </c>
      <c r="Q118" s="5" t="s">
        <v>31</v>
      </c>
      <c r="R118" s="5" t="s">
        <v>88</v>
      </c>
      <c r="S118" s="5" t="s">
        <v>33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>
        <v>50657</v>
      </c>
      <c r="F119" s="5" t="s">
        <v>195</v>
      </c>
      <c r="G119" s="5" t="s">
        <v>288</v>
      </c>
      <c r="H119" s="7">
        <v>44180</v>
      </c>
      <c r="I119" s="5">
        <v>21</v>
      </c>
      <c r="J119" s="5" t="s">
        <v>26</v>
      </c>
      <c r="K119" s="5" t="s">
        <v>39</v>
      </c>
      <c r="L119" s="5" t="s">
        <v>40</v>
      </c>
      <c r="M119" s="5">
        <v>12</v>
      </c>
      <c r="N119" s="8">
        <v>1439904</v>
      </c>
      <c r="O119" s="5" t="s">
        <v>33</v>
      </c>
      <c r="P119" s="5" t="s">
        <v>193</v>
      </c>
      <c r="Q119" s="5" t="s">
        <v>31</v>
      </c>
      <c r="R119" s="5" t="s">
        <v>88</v>
      </c>
      <c r="S119" s="5" t="s">
        <v>33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>
        <v>60218</v>
      </c>
      <c r="F120" s="5" t="s">
        <v>289</v>
      </c>
      <c r="G120" s="5" t="s">
        <v>290</v>
      </c>
      <c r="H120" s="7">
        <v>44181</v>
      </c>
      <c r="I120" s="5">
        <v>21</v>
      </c>
      <c r="J120" s="5" t="s">
        <v>26</v>
      </c>
      <c r="K120" s="5" t="s">
        <v>123</v>
      </c>
      <c r="L120" s="5" t="s">
        <v>124</v>
      </c>
      <c r="M120" s="5">
        <v>1</v>
      </c>
      <c r="N120" s="8">
        <v>389101</v>
      </c>
      <c r="O120" s="5" t="s">
        <v>29</v>
      </c>
      <c r="P120" s="5" t="s">
        <v>193</v>
      </c>
      <c r="Q120" s="5" t="s">
        <v>31</v>
      </c>
      <c r="R120" s="5" t="s">
        <v>88</v>
      </c>
      <c r="S120" s="5" t="s">
        <v>29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>
        <v>40036</v>
      </c>
      <c r="F121" s="5" t="s">
        <v>237</v>
      </c>
      <c r="G121" s="5" t="s">
        <v>291</v>
      </c>
      <c r="H121" s="7">
        <v>44181</v>
      </c>
      <c r="I121" s="5">
        <v>21</v>
      </c>
      <c r="J121" s="5" t="s">
        <v>26</v>
      </c>
      <c r="K121" s="5" t="s">
        <v>292</v>
      </c>
      <c r="L121" s="5" t="s">
        <v>293</v>
      </c>
      <c r="M121" s="5">
        <v>16</v>
      </c>
      <c r="N121" s="8">
        <v>2102736</v>
      </c>
      <c r="O121" s="5" t="s">
        <v>33</v>
      </c>
      <c r="P121" s="5" t="s">
        <v>193</v>
      </c>
      <c r="Q121" s="5" t="s">
        <v>31</v>
      </c>
      <c r="R121" s="5" t="s">
        <v>32</v>
      </c>
      <c r="S121" s="5" t="s">
        <v>33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>
        <v>40884</v>
      </c>
      <c r="F122" s="5" t="s">
        <v>294</v>
      </c>
      <c r="G122" s="5" t="s">
        <v>295</v>
      </c>
      <c r="H122" s="7">
        <v>44182</v>
      </c>
      <c r="I122" s="5">
        <v>21</v>
      </c>
      <c r="J122" s="5" t="s">
        <v>26</v>
      </c>
      <c r="K122" s="5" t="s">
        <v>96</v>
      </c>
      <c r="L122" s="5" t="s">
        <v>97</v>
      </c>
      <c r="M122" s="5">
        <v>25</v>
      </c>
      <c r="N122" s="8">
        <v>3498125</v>
      </c>
      <c r="O122" s="5" t="s">
        <v>33</v>
      </c>
      <c r="P122" s="5" t="s">
        <v>193</v>
      </c>
      <c r="Q122" s="5" t="s">
        <v>31</v>
      </c>
      <c r="R122" s="5" t="s">
        <v>88</v>
      </c>
      <c r="S122" s="5" t="s">
        <v>33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>
        <v>50657</v>
      </c>
      <c r="F123" s="5" t="s">
        <v>195</v>
      </c>
      <c r="G123" s="5" t="s">
        <v>296</v>
      </c>
      <c r="H123" s="7">
        <v>44182</v>
      </c>
      <c r="I123" s="5">
        <v>21</v>
      </c>
      <c r="J123" s="5" t="s">
        <v>26</v>
      </c>
      <c r="K123" s="5" t="s">
        <v>173</v>
      </c>
      <c r="L123" s="5" t="s">
        <v>174</v>
      </c>
      <c r="M123" s="5">
        <v>10</v>
      </c>
      <c r="N123" s="8">
        <v>1236890</v>
      </c>
      <c r="O123" s="5" t="s">
        <v>33</v>
      </c>
      <c r="P123" s="5" t="s">
        <v>193</v>
      </c>
      <c r="Q123" s="5" t="s">
        <v>31</v>
      </c>
      <c r="R123" s="5" t="s">
        <v>88</v>
      </c>
      <c r="S123" s="5" t="s">
        <v>33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>
        <v>50912</v>
      </c>
      <c r="F124" s="5" t="s">
        <v>297</v>
      </c>
      <c r="G124" s="5" t="s">
        <v>298</v>
      </c>
      <c r="H124" s="7">
        <v>44182</v>
      </c>
      <c r="I124" s="5">
        <v>21</v>
      </c>
      <c r="J124" s="5" t="s">
        <v>26</v>
      </c>
      <c r="K124" s="5" t="s">
        <v>173</v>
      </c>
      <c r="L124" s="5" t="s">
        <v>174</v>
      </c>
      <c r="M124" s="5">
        <v>5</v>
      </c>
      <c r="N124" s="8">
        <v>1236935</v>
      </c>
      <c r="O124" s="5" t="s">
        <v>33</v>
      </c>
      <c r="P124" s="5" t="s">
        <v>193</v>
      </c>
      <c r="Q124" s="5" t="s">
        <v>31</v>
      </c>
      <c r="R124" s="5" t="s">
        <v>88</v>
      </c>
      <c r="S124" s="5" t="s">
        <v>33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>
        <v>50663</v>
      </c>
      <c r="F125" s="5" t="s">
        <v>197</v>
      </c>
      <c r="G125" s="5" t="s">
        <v>299</v>
      </c>
      <c r="H125" s="7">
        <v>44182</v>
      </c>
      <c r="I125" s="5">
        <v>21</v>
      </c>
      <c r="J125" s="5" t="s">
        <v>26</v>
      </c>
      <c r="K125" s="5" t="s">
        <v>300</v>
      </c>
      <c r="L125" s="5" t="s">
        <v>301</v>
      </c>
      <c r="M125" s="5">
        <v>10</v>
      </c>
      <c r="N125" s="8">
        <v>1360600</v>
      </c>
      <c r="O125" s="5" t="s">
        <v>33</v>
      </c>
      <c r="P125" s="5" t="s">
        <v>193</v>
      </c>
      <c r="Q125" s="5" t="s">
        <v>31</v>
      </c>
      <c r="R125" s="5" t="s">
        <v>32</v>
      </c>
      <c r="S125" s="5" t="s">
        <v>33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4241</v>
      </c>
      <c r="F126" s="5" t="s">
        <v>302</v>
      </c>
      <c r="G126" s="5" t="s">
        <v>303</v>
      </c>
      <c r="H126" s="7">
        <v>44183</v>
      </c>
      <c r="I126" s="5">
        <v>21</v>
      </c>
      <c r="J126" s="5" t="s">
        <v>26</v>
      </c>
      <c r="K126" s="5" t="s">
        <v>229</v>
      </c>
      <c r="L126" s="5" t="s">
        <v>230</v>
      </c>
      <c r="M126" s="5">
        <v>1</v>
      </c>
      <c r="N126" s="8">
        <v>239630</v>
      </c>
      <c r="O126" s="5" t="s">
        <v>304</v>
      </c>
      <c r="P126" s="5" t="s">
        <v>193</v>
      </c>
      <c r="Q126" s="5" t="s">
        <v>31</v>
      </c>
      <c r="R126" s="5" t="s">
        <v>88</v>
      </c>
      <c r="S126" s="5" t="s">
        <v>33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 t="s">
        <v>272</v>
      </c>
      <c r="F127" s="5" t="s">
        <v>273</v>
      </c>
      <c r="G127" s="5" t="s">
        <v>305</v>
      </c>
      <c r="H127" s="7">
        <v>44183</v>
      </c>
      <c r="I127" s="5">
        <v>21</v>
      </c>
      <c r="J127" s="5" t="s">
        <v>26</v>
      </c>
      <c r="K127" s="5" t="s">
        <v>229</v>
      </c>
      <c r="L127" s="5" t="s">
        <v>230</v>
      </c>
      <c r="M127" s="5">
        <v>8</v>
      </c>
      <c r="N127" s="8">
        <v>24808</v>
      </c>
      <c r="O127" s="5" t="s">
        <v>29</v>
      </c>
      <c r="P127" s="5" t="s">
        <v>193</v>
      </c>
      <c r="Q127" s="5" t="s">
        <v>31</v>
      </c>
      <c r="R127" s="5" t="s">
        <v>88</v>
      </c>
      <c r="S127" s="5" t="s">
        <v>33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306</v>
      </c>
      <c r="F128" s="5" t="s">
        <v>307</v>
      </c>
      <c r="G128" s="5" t="s">
        <v>308</v>
      </c>
      <c r="H128" s="7">
        <v>44183</v>
      </c>
      <c r="I128" s="5">
        <v>21</v>
      </c>
      <c r="J128" s="5" t="s">
        <v>26</v>
      </c>
      <c r="K128" s="5" t="s">
        <v>78</v>
      </c>
      <c r="L128" s="5" t="s">
        <v>79</v>
      </c>
      <c r="M128" s="5">
        <v>1</v>
      </c>
      <c r="N128" s="8">
        <v>638647</v>
      </c>
      <c r="O128" s="5" t="s">
        <v>29</v>
      </c>
      <c r="P128" s="5" t="s">
        <v>193</v>
      </c>
      <c r="Q128" s="5" t="s">
        <v>31</v>
      </c>
      <c r="R128" s="5" t="s">
        <v>88</v>
      </c>
      <c r="S128" s="5" t="s">
        <v>29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46914</v>
      </c>
      <c r="F129" s="5" t="s">
        <v>309</v>
      </c>
      <c r="G129" s="5" t="s">
        <v>310</v>
      </c>
      <c r="H129" s="7">
        <v>44183</v>
      </c>
      <c r="I129" s="5">
        <v>21</v>
      </c>
      <c r="J129" s="5" t="s">
        <v>26</v>
      </c>
      <c r="K129" s="5" t="s">
        <v>27</v>
      </c>
      <c r="L129" s="5" t="s">
        <v>28</v>
      </c>
      <c r="M129" s="5">
        <v>2</v>
      </c>
      <c r="N129" s="8">
        <v>242840</v>
      </c>
      <c r="O129" s="5" t="s">
        <v>33</v>
      </c>
      <c r="P129" s="5" t="s">
        <v>193</v>
      </c>
      <c r="Q129" s="5" t="s">
        <v>31</v>
      </c>
      <c r="R129" s="5" t="s">
        <v>88</v>
      </c>
      <c r="S129" s="5" t="s">
        <v>33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311</v>
      </c>
      <c r="F130" s="5" t="s">
        <v>312</v>
      </c>
      <c r="G130" s="5" t="s">
        <v>313</v>
      </c>
      <c r="H130" s="7">
        <v>44183</v>
      </c>
      <c r="I130" s="5">
        <v>21</v>
      </c>
      <c r="J130" s="5" t="s">
        <v>26</v>
      </c>
      <c r="K130" s="5" t="s">
        <v>39</v>
      </c>
      <c r="L130" s="5" t="s">
        <v>40</v>
      </c>
      <c r="M130" s="5">
        <v>1</v>
      </c>
      <c r="N130" s="8">
        <v>361353</v>
      </c>
      <c r="O130" s="5" t="s">
        <v>29</v>
      </c>
      <c r="P130" s="5" t="s">
        <v>193</v>
      </c>
      <c r="Q130" s="5" t="s">
        <v>31</v>
      </c>
      <c r="R130" s="5" t="s">
        <v>88</v>
      </c>
      <c r="S130" s="5" t="s">
        <v>33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45625</v>
      </c>
      <c r="F131" s="5" t="s">
        <v>314</v>
      </c>
      <c r="G131" s="5" t="s">
        <v>315</v>
      </c>
      <c r="H131" s="7">
        <v>44186</v>
      </c>
      <c r="I131" s="5">
        <v>21</v>
      </c>
      <c r="J131" s="5" t="s">
        <v>26</v>
      </c>
      <c r="K131" s="5" t="s">
        <v>229</v>
      </c>
      <c r="L131" s="5" t="s">
        <v>230</v>
      </c>
      <c r="M131" s="5">
        <v>4</v>
      </c>
      <c r="N131" s="8">
        <v>333948</v>
      </c>
      <c r="O131" s="5" t="s">
        <v>33</v>
      </c>
      <c r="P131" s="5" t="s">
        <v>193</v>
      </c>
      <c r="Q131" s="5" t="s">
        <v>31</v>
      </c>
      <c r="R131" s="5" t="s">
        <v>88</v>
      </c>
      <c r="S131" s="5" t="s">
        <v>33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40884</v>
      </c>
      <c r="F132" s="5" t="s">
        <v>294</v>
      </c>
      <c r="G132" s="5" t="s">
        <v>316</v>
      </c>
      <c r="H132" s="7">
        <v>44186</v>
      </c>
      <c r="I132" s="5">
        <v>21</v>
      </c>
      <c r="J132" s="5" t="s">
        <v>26</v>
      </c>
      <c r="K132" s="5" t="s">
        <v>221</v>
      </c>
      <c r="L132" s="5" t="s">
        <v>222</v>
      </c>
      <c r="M132" s="5">
        <v>8</v>
      </c>
      <c r="N132" s="8">
        <v>1119400</v>
      </c>
      <c r="O132" s="5" t="s">
        <v>33</v>
      </c>
      <c r="P132" s="5" t="s">
        <v>193</v>
      </c>
      <c r="Q132" s="5" t="s">
        <v>31</v>
      </c>
      <c r="R132" s="5" t="s">
        <v>32</v>
      </c>
      <c r="S132" s="5" t="s">
        <v>33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>
        <v>50912</v>
      </c>
      <c r="F133" s="5" t="s">
        <v>297</v>
      </c>
      <c r="G133" s="5" t="s">
        <v>317</v>
      </c>
      <c r="H133" s="7">
        <v>44186</v>
      </c>
      <c r="I133" s="5">
        <v>21</v>
      </c>
      <c r="J133" s="5" t="s">
        <v>26</v>
      </c>
      <c r="K133" s="5" t="s">
        <v>229</v>
      </c>
      <c r="L133" s="5" t="s">
        <v>230</v>
      </c>
      <c r="M133" s="5">
        <v>5</v>
      </c>
      <c r="N133" s="8">
        <v>1236935</v>
      </c>
      <c r="O133" s="5" t="s">
        <v>33</v>
      </c>
      <c r="P133" s="5" t="s">
        <v>193</v>
      </c>
      <c r="Q133" s="5" t="s">
        <v>31</v>
      </c>
      <c r="R133" s="5" t="s">
        <v>88</v>
      </c>
      <c r="S133" s="5" t="s">
        <v>33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40211</v>
      </c>
      <c r="F134" s="5" t="s">
        <v>318</v>
      </c>
      <c r="G134" s="5" t="s">
        <v>319</v>
      </c>
      <c r="H134" s="7">
        <v>44186</v>
      </c>
      <c r="I134" s="5">
        <v>21</v>
      </c>
      <c r="J134" s="5" t="s">
        <v>26</v>
      </c>
      <c r="K134" s="5" t="s">
        <v>123</v>
      </c>
      <c r="L134" s="5" t="s">
        <v>124</v>
      </c>
      <c r="M134" s="5">
        <v>2</v>
      </c>
      <c r="N134" s="8">
        <v>169398</v>
      </c>
      <c r="O134" s="5" t="s">
        <v>33</v>
      </c>
      <c r="P134" s="5" t="s">
        <v>193</v>
      </c>
      <c r="Q134" s="5" t="s">
        <v>31</v>
      </c>
      <c r="R134" s="5" t="s">
        <v>88</v>
      </c>
      <c r="S134" s="5" t="s">
        <v>33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>
        <v>50657</v>
      </c>
      <c r="F135" s="5" t="s">
        <v>195</v>
      </c>
      <c r="G135" s="5" t="s">
        <v>320</v>
      </c>
      <c r="H135" s="7">
        <v>44188</v>
      </c>
      <c r="I135" s="5">
        <v>21</v>
      </c>
      <c r="J135" s="5" t="s">
        <v>26</v>
      </c>
      <c r="K135" s="5" t="s">
        <v>39</v>
      </c>
      <c r="L135" s="5" t="s">
        <v>40</v>
      </c>
      <c r="M135" s="5">
        <v>12</v>
      </c>
      <c r="N135" s="8">
        <v>1484268</v>
      </c>
      <c r="O135" s="5" t="s">
        <v>33</v>
      </c>
      <c r="P135" s="5" t="s">
        <v>193</v>
      </c>
      <c r="Q135" s="5" t="s">
        <v>31</v>
      </c>
      <c r="R135" s="5" t="s">
        <v>88</v>
      </c>
      <c r="S135" s="5" t="s">
        <v>33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>
        <v>50665</v>
      </c>
      <c r="F136" s="5" t="s">
        <v>217</v>
      </c>
      <c r="G136" s="5" t="s">
        <v>321</v>
      </c>
      <c r="H136" s="7">
        <v>44189</v>
      </c>
      <c r="I136" s="5">
        <v>21</v>
      </c>
      <c r="J136" s="5" t="s">
        <v>26</v>
      </c>
      <c r="K136" s="5" t="s">
        <v>96</v>
      </c>
      <c r="L136" s="5" t="s">
        <v>97</v>
      </c>
      <c r="M136" s="5">
        <v>1</v>
      </c>
      <c r="N136" s="8">
        <v>154076</v>
      </c>
      <c r="O136" s="5" t="s">
        <v>33</v>
      </c>
      <c r="P136" s="5" t="s">
        <v>193</v>
      </c>
      <c r="Q136" s="5" t="s">
        <v>31</v>
      </c>
      <c r="R136" s="5" t="s">
        <v>88</v>
      </c>
      <c r="S136" s="5" t="s">
        <v>33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>
        <v>50822</v>
      </c>
      <c r="F137" s="5" t="s">
        <v>53</v>
      </c>
      <c r="G137" s="5" t="s">
        <v>322</v>
      </c>
      <c r="H137" s="7">
        <v>44195</v>
      </c>
      <c r="I137" s="5">
        <v>21</v>
      </c>
      <c r="J137" s="5" t="s">
        <v>26</v>
      </c>
      <c r="K137" s="5" t="s">
        <v>44</v>
      </c>
      <c r="L137" s="5" t="s">
        <v>45</v>
      </c>
      <c r="M137" s="5">
        <v>4</v>
      </c>
      <c r="N137" s="8">
        <v>414256</v>
      </c>
      <c r="O137" s="5" t="s">
        <v>33</v>
      </c>
      <c r="P137" s="5" t="s">
        <v>193</v>
      </c>
      <c r="Q137" s="5" t="s">
        <v>31</v>
      </c>
      <c r="R137" s="5" t="s">
        <v>88</v>
      </c>
      <c r="S137" s="5" t="s">
        <v>33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323</v>
      </c>
      <c r="F138" s="5" t="s">
        <v>324</v>
      </c>
      <c r="G138" s="5" t="s">
        <v>325</v>
      </c>
      <c r="H138" s="7">
        <v>44195</v>
      </c>
      <c r="I138" s="5">
        <v>21</v>
      </c>
      <c r="J138" s="5" t="s">
        <v>26</v>
      </c>
      <c r="K138" s="5" t="s">
        <v>326</v>
      </c>
      <c r="L138" s="5" t="s">
        <v>327</v>
      </c>
      <c r="M138" s="5">
        <v>1</v>
      </c>
      <c r="N138" s="8">
        <v>60496</v>
      </c>
      <c r="O138" s="5" t="s">
        <v>29</v>
      </c>
      <c r="P138" s="5" t="s">
        <v>193</v>
      </c>
      <c r="Q138" s="5" t="s">
        <v>31</v>
      </c>
      <c r="R138" s="5" t="s">
        <v>88</v>
      </c>
      <c r="S138" s="5" t="s">
        <v>33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104</v>
      </c>
      <c r="F139" s="5" t="s">
        <v>105</v>
      </c>
      <c r="G139" s="5" t="s">
        <v>325</v>
      </c>
      <c r="H139" s="7">
        <v>44195</v>
      </c>
      <c r="I139" s="5">
        <v>21</v>
      </c>
      <c r="J139" s="5" t="s">
        <v>26</v>
      </c>
      <c r="K139" s="5" t="s">
        <v>326</v>
      </c>
      <c r="L139" s="5" t="s">
        <v>327</v>
      </c>
      <c r="M139" s="5">
        <v>3</v>
      </c>
      <c r="N139" s="8">
        <v>181488</v>
      </c>
      <c r="O139" s="5" t="s">
        <v>29</v>
      </c>
      <c r="P139" s="5" t="s">
        <v>193</v>
      </c>
      <c r="Q139" s="5" t="s">
        <v>31</v>
      </c>
      <c r="R139" s="5" t="s">
        <v>88</v>
      </c>
      <c r="S139" s="5" t="s">
        <v>33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>
        <v>50663</v>
      </c>
      <c r="F140" s="5" t="s">
        <v>197</v>
      </c>
      <c r="G140" s="5" t="s">
        <v>328</v>
      </c>
      <c r="H140" s="7">
        <v>44195</v>
      </c>
      <c r="I140" s="5">
        <v>21</v>
      </c>
      <c r="J140" s="5" t="s">
        <v>26</v>
      </c>
      <c r="K140" s="5" t="s">
        <v>329</v>
      </c>
      <c r="L140" s="5" t="s">
        <v>330</v>
      </c>
      <c r="M140" s="5">
        <v>2</v>
      </c>
      <c r="N140" s="8">
        <v>272120</v>
      </c>
      <c r="O140" s="5" t="s">
        <v>33</v>
      </c>
      <c r="P140" s="5" t="s">
        <v>193</v>
      </c>
      <c r="Q140" s="5" t="s">
        <v>31</v>
      </c>
      <c r="R140" s="5" t="s">
        <v>32</v>
      </c>
      <c r="S140" s="5" t="s">
        <v>33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>
        <v>77123</v>
      </c>
      <c r="F141" s="5" t="s">
        <v>331</v>
      </c>
      <c r="G141" s="5" t="s">
        <v>332</v>
      </c>
      <c r="H141" s="7">
        <v>44195</v>
      </c>
      <c r="I141" s="5">
        <v>21</v>
      </c>
      <c r="J141" s="5" t="s">
        <v>26</v>
      </c>
      <c r="K141" s="5" t="s">
        <v>119</v>
      </c>
      <c r="L141" s="5" t="s">
        <v>120</v>
      </c>
      <c r="M141" s="5">
        <v>4</v>
      </c>
      <c r="N141" s="8">
        <v>336100</v>
      </c>
      <c r="O141" s="5" t="s">
        <v>29</v>
      </c>
      <c r="P141" s="5" t="s">
        <v>193</v>
      </c>
      <c r="Q141" s="5" t="s">
        <v>31</v>
      </c>
      <c r="R141" s="5" t="s">
        <v>88</v>
      </c>
      <c r="S141" s="5" t="s">
        <v>29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>
        <v>77123</v>
      </c>
      <c r="F142" s="5" t="s">
        <v>331</v>
      </c>
      <c r="G142" s="5" t="s">
        <v>333</v>
      </c>
      <c r="H142" s="7">
        <v>44195</v>
      </c>
      <c r="I142" s="5">
        <v>21</v>
      </c>
      <c r="J142" s="5" t="s">
        <v>26</v>
      </c>
      <c r="K142" s="5" t="s">
        <v>119</v>
      </c>
      <c r="L142" s="5" t="s">
        <v>120</v>
      </c>
      <c r="M142" s="5">
        <v>4</v>
      </c>
      <c r="N142" s="8">
        <v>336100</v>
      </c>
      <c r="O142" s="5" t="s">
        <v>29</v>
      </c>
      <c r="P142" s="5" t="s">
        <v>193</v>
      </c>
      <c r="Q142" s="5" t="s">
        <v>31</v>
      </c>
      <c r="R142" s="5" t="s">
        <v>88</v>
      </c>
      <c r="S142" s="5" t="s">
        <v>29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44331</v>
      </c>
      <c r="F143" s="5" t="s">
        <v>334</v>
      </c>
      <c r="G143" s="5" t="s">
        <v>335</v>
      </c>
      <c r="H143" s="7">
        <v>44196</v>
      </c>
      <c r="I143" s="5">
        <v>21</v>
      </c>
      <c r="J143" s="5" t="s">
        <v>26</v>
      </c>
      <c r="K143" s="5" t="s">
        <v>39</v>
      </c>
      <c r="L143" s="5" t="s">
        <v>40</v>
      </c>
      <c r="M143" s="5">
        <v>-1</v>
      </c>
      <c r="N143" s="8">
        <v>-280232</v>
      </c>
      <c r="O143" s="5" t="s">
        <v>33</v>
      </c>
      <c r="P143" s="5" t="s">
        <v>193</v>
      </c>
      <c r="Q143" s="5" t="s">
        <v>125</v>
      </c>
      <c r="R143" s="5" t="s">
        <v>88</v>
      </c>
      <c r="S143" s="5" t="s">
        <v>33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2021_01_13745305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2021-02-01T18:59:52Z</dcterms:created>
  <dcterms:modified xsi:type="dcterms:W3CDTF">2021-02-01T18:59:53Z</dcterms:modified>
</cp:coreProperties>
</file>