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0" documentId="8_{48E5EEA9-1CA2-43AA-9376-F0467DBD29C5}" xr6:coauthVersionLast="46" xr6:coauthVersionMax="46" xr10:uidLastSave="{00000000-0000-0000-0000-000000000000}"/>
  <bookViews>
    <workbookView xWindow="-108" yWindow="-108" windowWidth="23256" windowHeight="12576" xr2:uid="{DB41B356-D4C8-4B2A-920A-C75D954BFCBB}"/>
  </bookViews>
  <sheets>
    <sheet name="2021_01_2606149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N28" i="1"/>
  <c r="N29" i="1" s="1"/>
  <c r="J28" i="1"/>
  <c r="J29" i="1" s="1"/>
  <c r="D28" i="1"/>
  <c r="D27" i="1"/>
  <c r="D26" i="1"/>
  <c r="D24" i="1"/>
  <c r="D23" i="1"/>
  <c r="D22" i="1"/>
  <c r="D21" i="1"/>
  <c r="E18" i="1"/>
  <c r="F18" i="1" s="1"/>
  <c r="D18" i="1"/>
  <c r="E17" i="1"/>
  <c r="D17" i="1"/>
  <c r="F17" i="1" s="1"/>
  <c r="D16" i="1"/>
  <c r="E16" i="1" s="1"/>
  <c r="H15" i="1"/>
  <c r="D15" i="1"/>
  <c r="H14" i="1"/>
  <c r="D13" i="1"/>
  <c r="D12" i="1"/>
  <c r="D11" i="1"/>
  <c r="A2" i="1"/>
  <c r="F16" i="1" l="1"/>
  <c r="E15" i="1"/>
  <c r="F15" i="1" s="1"/>
  <c r="F19" i="1" s="1"/>
  <c r="D32" i="1" s="1"/>
</calcChain>
</file>

<file path=xl/sharedStrings.xml><?xml version="1.0" encoding="utf-8"?>
<sst xmlns="http://schemas.openxmlformats.org/spreadsheetml/2006/main" count="60" uniqueCount="50">
  <si>
    <t>ID_Detalle</t>
  </si>
  <si>
    <t>C.V.</t>
  </si>
  <si>
    <t>RUT</t>
  </si>
  <si>
    <t>Nombre Vendedor</t>
  </si>
  <si>
    <t>Glosa Cargo</t>
  </si>
  <si>
    <t>VTA Neumaticos</t>
  </si>
  <si>
    <t>VTA Repuestos</t>
  </si>
  <si>
    <t>VTA Lubricantes</t>
  </si>
  <si>
    <t>VTA Servicios</t>
  </si>
  <si>
    <t>Total Bono Vta Individual</t>
  </si>
  <si>
    <t>Venta Grupal</t>
  </si>
  <si>
    <t>Meta Grupal</t>
  </si>
  <si>
    <t>% Cumpl.</t>
  </si>
  <si>
    <t>Total Bono Grupal</t>
  </si>
  <si>
    <t>Q Clientes Contactados</t>
  </si>
  <si>
    <t>Meta</t>
  </si>
  <si>
    <t>Total Bono Cliente Contactado</t>
  </si>
  <si>
    <t>Total Variable</t>
  </si>
  <si>
    <t>Bono Resp</t>
  </si>
  <si>
    <t>CC</t>
  </si>
  <si>
    <t>26061499-1</t>
  </si>
  <si>
    <t xml:space="preserve">VEGA BARRETO ALFREDO JOSE                    </t>
  </si>
  <si>
    <t>EJECUTIVO TELEVENTAS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</si>
  <si>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</si>
  <si>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</si>
  <si>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</si>
  <si>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</si>
  <si>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</si>
  <si>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</si>
  <si>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</si>
  <si>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</si>
  <si>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</si>
  <si>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</si>
  <si>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BONO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</si>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</sst>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-* #,##0.00_-;\-* #,##0.00_-;_-* &quot;-&quot;??_-;_-@_-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4" fillId="2" borderId="1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8" fillId="0" borderId="8" xfId="0" applyFont="1" applyBorder="1"/>
    <xf numFmtId="0" fontId="8" fillId="0" borderId="6" xfId="0" applyFont="1" applyBorder="1"/>
    <xf numFmtId="0" fontId="8" fillId="0" borderId="9" xfId="0" applyFont="1" applyBorder="1"/>
    <xf numFmtId="42" fontId="8" fillId="0" borderId="5" xfId="1" applyFont="1" applyBorder="1"/>
    <xf numFmtId="42" fontId="8" fillId="0" borderId="6" xfId="1" applyFont="1" applyBorder="1"/>
    <xf numFmtId="42" fontId="8" fillId="0" borderId="9" xfId="1" applyFont="1" applyBorder="1"/>
    <xf numFmtId="42" fontId="8" fillId="0" borderId="8" xfId="1" applyFont="1" applyBorder="1"/>
    <xf numFmtId="9" fontId="8" fillId="0" borderId="6" xfId="0" applyNumberFormat="1" applyFont="1" applyBorder="1"/>
    <xf numFmtId="3" fontId="8" fillId="0" borderId="8" xfId="0" applyNumberFormat="1" applyFont="1" applyBorder="1"/>
    <xf numFmtId="3" fontId="8" fillId="0" borderId="6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0" xfId="0" applyFont="1"/>
    <xf numFmtId="0" fontId="2" fillId="6" borderId="1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3" fillId="7" borderId="13" xfId="0" applyFont="1" applyFill="1" applyBorder="1" applyAlignment="1">
      <alignment horizontal="center"/>
    </xf>
    <xf numFmtId="165" fontId="3" fillId="7" borderId="0" xfId="3" applyNumberFormat="1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14" xfId="3" applyNumberFormat="1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3" fontId="0" fillId="0" borderId="13" xfId="0" applyNumberFormat="1" applyBorder="1"/>
    <xf numFmtId="3" fontId="0" fillId="0" borderId="0" xfId="0" applyNumberFormat="1"/>
    <xf numFmtId="10" fontId="0" fillId="0" borderId="15" xfId="0" applyNumberFormat="1" applyBorder="1"/>
    <xf numFmtId="10" fontId="0" fillId="0" borderId="0" xfId="0" applyNumberFormat="1"/>
    <xf numFmtId="10" fontId="0" fillId="0" borderId="14" xfId="0" applyNumberFormat="1" applyBorder="1"/>
    <xf numFmtId="0" fontId="7" fillId="0" borderId="18" xfId="0" applyFont="1" applyBorder="1" applyAlignment="1">
      <alignment horizontal="center"/>
    </xf>
    <xf numFmtId="42" fontId="7" fillId="0" borderId="11" xfId="0" applyNumberFormat="1" applyFont="1" applyBorder="1"/>
    <xf numFmtId="10" fontId="7" fillId="0" borderId="19" xfId="2" applyNumberFormat="1" applyFont="1" applyBorder="1"/>
    <xf numFmtId="42" fontId="7" fillId="0" borderId="19" xfId="1" applyFont="1" applyBorder="1"/>
    <xf numFmtId="3" fontId="0" fillId="0" borderId="16" xfId="0" applyNumberFormat="1" applyBorder="1"/>
    <xf numFmtId="3" fontId="0" fillId="0" borderId="20" xfId="0" applyNumberFormat="1" applyBorder="1"/>
    <xf numFmtId="10" fontId="0" fillId="0" borderId="21" xfId="0" applyNumberFormat="1" applyBorder="1"/>
    <xf numFmtId="10" fontId="0" fillId="0" borderId="20" xfId="0" applyNumberFormat="1" applyBorder="1"/>
    <xf numFmtId="10" fontId="0" fillId="0" borderId="17" xfId="0" applyNumberFormat="1" applyBorder="1"/>
    <xf numFmtId="42" fontId="7" fillId="0" borderId="14" xfId="0" applyNumberFormat="1" applyFont="1" applyBorder="1"/>
    <xf numFmtId="10" fontId="7" fillId="0" borderId="22" xfId="2" applyNumberFormat="1" applyFont="1" applyBorder="1"/>
    <xf numFmtId="42" fontId="7" fillId="0" borderId="22" xfId="1" applyFont="1" applyBorder="1"/>
    <xf numFmtId="42" fontId="7" fillId="0" borderId="17" xfId="0" applyNumberFormat="1" applyFont="1" applyBorder="1"/>
    <xf numFmtId="10" fontId="7" fillId="0" borderId="23" xfId="2" applyNumberFormat="1" applyFont="1" applyBorder="1"/>
    <xf numFmtId="42" fontId="7" fillId="0" borderId="23" xfId="1" applyFont="1" applyBorder="1"/>
    <xf numFmtId="42" fontId="4" fillId="2" borderId="18" xfId="0" applyNumberFormat="1" applyFont="1" applyFill="1" applyBorder="1"/>
    <xf numFmtId="0" fontId="2" fillId="6" borderId="10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9" fontId="7" fillId="0" borderId="14" xfId="0" applyNumberFormat="1" applyFont="1" applyBorder="1"/>
    <xf numFmtId="0" fontId="3" fillId="7" borderId="14" xfId="0" applyFont="1" applyFill="1" applyBorder="1" applyAlignment="1">
      <alignment horizontal="center"/>
    </xf>
    <xf numFmtId="42" fontId="7" fillId="2" borderId="17" xfId="0" applyNumberFormat="1" applyFont="1" applyFill="1" applyBorder="1"/>
    <xf numFmtId="9" fontId="0" fillId="0" borderId="13" xfId="0" applyNumberFormat="1" applyBorder="1"/>
    <xf numFmtId="165" fontId="0" fillId="0" borderId="14" xfId="3" applyNumberFormat="1" applyFont="1" applyBorder="1"/>
    <xf numFmtId="3" fontId="7" fillId="0" borderId="11" xfId="0" applyNumberFormat="1" applyFont="1" applyBorder="1"/>
    <xf numFmtId="3" fontId="7" fillId="0" borderId="14" xfId="0" applyNumberFormat="1" applyFont="1" applyBorder="1"/>
    <xf numFmtId="0" fontId="9" fillId="2" borderId="24" xfId="0" applyFont="1" applyFill="1" applyBorder="1"/>
    <xf numFmtId="42" fontId="9" fillId="2" borderId="25" xfId="0" applyNumberFormat="1" applyFont="1" applyFill="1" applyBorder="1"/>
    <xf numFmtId="9" fontId="0" fillId="0" borderId="16" xfId="0" applyNumberFormat="1" applyBorder="1"/>
    <xf numFmtId="0" fontId="0" fillId="0" borderId="20" xfId="0" applyBorder="1" applyAlignment="1">
      <alignment horizontal="center"/>
    </xf>
    <xf numFmtId="165" fontId="0" fillId="0" borderId="17" xfId="3" applyNumberFormat="1" applyFont="1" applyBorder="1"/>
  </cellXfs>
  <cellStyles count="4">
    <cellStyle name="Millares 2" xfId="3" xr:uid="{A815C40A-AABD-4168-856E-AE1F5C80D24D}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1%20Enero/Detalle%20Facturas/11%20Macro%20Detalle%20Ener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865736"/>
      <sheetName val="2021_01_16624200"/>
      <sheetName val="2021_01_16919199"/>
      <sheetName val="2021_01_19507647"/>
      <sheetName val="2021_01_19749416"/>
      <sheetName val="2021_01_26061499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0352-04E3-4D2D-96B9-DF78CACF76D7}">
  <sheetPr codeName="Hoja7">
    <tabColor rgb="FF00B050"/>
  </sheetPr>
  <dimension ref="A1:T34"/>
  <sheetViews>
    <sheetView tabSelected="1" workbookViewId="0">
      <selection activeCell="I7" sqref="I7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25.33203125" bestFit="1" customWidth="1"/>
    <col min="4" max="4" width="33.6640625" bestFit="1" customWidth="1"/>
    <col min="5" max="5" width="14.44140625" bestFit="1" customWidth="1"/>
    <col min="6" max="6" width="10.77734375" bestFit="1" customWidth="1"/>
    <col min="7" max="7" width="9.88671875" bestFit="1" customWidth="1"/>
    <col min="8" max="8" width="10.5546875" bestFit="1" customWidth="1"/>
    <col min="9" max="9" width="10.109375" bestFit="1" customWidth="1"/>
    <col min="10" max="10" width="9.6640625" bestFit="1" customWidth="1"/>
    <col min="11" max="11" width="11" bestFit="1" customWidth="1"/>
    <col min="12" max="12" width="10.6640625" bestFit="1" customWidth="1"/>
    <col min="13" max="13" width="8.33203125" bestFit="1" customWidth="1"/>
    <col min="15" max="15" width="8.21875" bestFit="1" customWidth="1"/>
    <col min="16" max="16" width="4" bestFit="1" customWidth="1"/>
    <col min="17" max="17" width="6.33203125" bestFit="1" customWidth="1"/>
    <col min="18" max="18" width="7.6640625" bestFit="1" customWidth="1"/>
    <col min="19" max="19" width="9.109375" bestFit="1" customWidth="1"/>
    <col min="20" max="20" width="7.109375" bestFit="1" customWidth="1"/>
  </cols>
  <sheetData>
    <row r="1" spans="1:20" ht="30.6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12</v>
      </c>
      <c r="R1" s="7" t="s">
        <v>16</v>
      </c>
      <c r="S1" s="8" t="s">
        <v>17</v>
      </c>
      <c r="T1" s="8" t="s">
        <v>18</v>
      </c>
    </row>
    <row r="2" spans="1:20" x14ac:dyDescent="0.3">
      <c r="A2" s="9" t="str">
        <f>+"2021_01_"&amp;LEFT(C2,LEN(C2)-2)</f>
        <v>2021_01_26061499</v>
      </c>
      <c r="B2" s="10" t="s">
        <v>19</v>
      </c>
      <c r="C2" s="11" t="s">
        <v>20</v>
      </c>
      <c r="D2" s="11" t="s">
        <v>21</v>
      </c>
      <c r="E2" s="12" t="s">
        <v>22</v>
      </c>
      <c r="F2" s="13">
        <v>0</v>
      </c>
      <c r="G2" s="14">
        <v>412128</v>
      </c>
      <c r="H2" s="14">
        <v>0</v>
      </c>
      <c r="I2" s="14">
        <v>0</v>
      </c>
      <c r="J2" s="15">
        <v>3090.96</v>
      </c>
      <c r="K2" s="16">
        <v>127025636</v>
      </c>
      <c r="L2" s="14">
        <v>125000000</v>
      </c>
      <c r="M2" s="17">
        <v>1.02</v>
      </c>
      <c r="N2" s="15">
        <v>50000</v>
      </c>
      <c r="O2" s="18">
        <v>2</v>
      </c>
      <c r="P2" s="19">
        <v>600</v>
      </c>
      <c r="Q2" s="17">
        <v>0</v>
      </c>
      <c r="R2" s="15">
        <v>0</v>
      </c>
      <c r="S2" s="16">
        <v>53090.96</v>
      </c>
      <c r="T2" s="12"/>
    </row>
    <row r="10" spans="1:20" ht="15" thickBot="1" x14ac:dyDescent="0.35"/>
    <row r="11" spans="1:20" x14ac:dyDescent="0.3">
      <c r="C11" s="20" t="s">
        <v>23</v>
      </c>
      <c r="D11" s="21" t="str">
        <f>+D2</f>
        <v xml:space="preserve">VEGA BARRETO ALFREDO JOSE                    </v>
      </c>
      <c r="E11" s="22"/>
      <c r="F11" s="22"/>
      <c r="G11" s="22"/>
      <c r="H11" s="23" t="s">
        <v>24</v>
      </c>
      <c r="I11" s="24"/>
      <c r="J11" s="24"/>
      <c r="K11" s="24"/>
      <c r="L11" s="24"/>
      <c r="M11" s="25"/>
      <c r="N11" s="22"/>
    </row>
    <row r="12" spans="1:20" x14ac:dyDescent="0.3">
      <c r="C12" s="26" t="s">
        <v>2</v>
      </c>
      <c r="D12" s="27" t="str">
        <f>+C2</f>
        <v>26061499-1</v>
      </c>
      <c r="E12" s="22"/>
      <c r="F12" s="22"/>
      <c r="G12" s="22"/>
      <c r="H12" s="28" t="s">
        <v>25</v>
      </c>
      <c r="I12" s="29" t="s">
        <v>26</v>
      </c>
      <c r="J12" s="30" t="s">
        <v>27</v>
      </c>
      <c r="K12" s="31" t="s">
        <v>28</v>
      </c>
      <c r="L12" s="31" t="s">
        <v>29</v>
      </c>
      <c r="M12" s="32" t="s">
        <v>30</v>
      </c>
      <c r="N12" s="22"/>
    </row>
    <row r="13" spans="1:20" ht="15" thickBot="1" x14ac:dyDescent="0.35">
      <c r="C13" s="33" t="s">
        <v>31</v>
      </c>
      <c r="D13" s="34" t="str">
        <f>+B2</f>
        <v>CC</v>
      </c>
      <c r="E13" s="22"/>
      <c r="F13" s="22"/>
      <c r="G13" s="22"/>
      <c r="H13" s="35">
        <v>0</v>
      </c>
      <c r="I13" s="36">
        <v>11999999</v>
      </c>
      <c r="J13" s="37">
        <v>7.4999999999999997E-3</v>
      </c>
      <c r="K13" s="38">
        <v>4.0000000000000001E-3</v>
      </c>
      <c r="L13" s="38">
        <v>4.0000000000000001E-3</v>
      </c>
      <c r="M13" s="39">
        <v>2.5000000000000001E-2</v>
      </c>
      <c r="N13" s="22"/>
    </row>
    <row r="14" spans="1:20" ht="15" thickBot="1" x14ac:dyDescent="0.35">
      <c r="C14" s="22"/>
      <c r="D14" s="22"/>
      <c r="E14" s="40" t="s">
        <v>32</v>
      </c>
      <c r="F14" s="40" t="s">
        <v>33</v>
      </c>
      <c r="G14" s="22"/>
      <c r="H14" s="35">
        <f>+I13+1</f>
        <v>12000000</v>
      </c>
      <c r="I14" s="36">
        <v>24999999</v>
      </c>
      <c r="J14" s="37">
        <v>0.01</v>
      </c>
      <c r="K14" s="38">
        <v>6.0000000000000001E-3</v>
      </c>
      <c r="L14" s="38">
        <v>6.0000000000000001E-3</v>
      </c>
      <c r="M14" s="39">
        <v>2.5000000000000001E-2</v>
      </c>
      <c r="N14" s="22"/>
    </row>
    <row r="15" spans="1:20" ht="15" thickBot="1" x14ac:dyDescent="0.35">
      <c r="C15" s="20" t="s">
        <v>34</v>
      </c>
      <c r="D15" s="41">
        <f>+F2</f>
        <v>0</v>
      </c>
      <c r="E15" s="42">
        <f>+VLOOKUP(D15,$H$13:$K$15,4,1)</f>
        <v>4.0000000000000001E-3</v>
      </c>
      <c r="F15" s="43">
        <f>+D15*E15</f>
        <v>0</v>
      </c>
      <c r="G15" s="22"/>
      <c r="H15" s="44">
        <f>+I14+1</f>
        <v>25000000</v>
      </c>
      <c r="I15" s="45" t="s">
        <v>35</v>
      </c>
      <c r="J15" s="46">
        <v>1.2500000000000001E-2</v>
      </c>
      <c r="K15" s="47">
        <v>8.0000000000000002E-3</v>
      </c>
      <c r="L15" s="47">
        <v>8.0000000000000002E-3</v>
      </c>
      <c r="M15" s="48">
        <v>2.5000000000000001E-2</v>
      </c>
      <c r="N15" s="22"/>
    </row>
    <row r="16" spans="1:20" x14ac:dyDescent="0.3">
      <c r="C16" s="26" t="s">
        <v>36</v>
      </c>
      <c r="D16" s="49">
        <f>+G2</f>
        <v>412128</v>
      </c>
      <c r="E16" s="50">
        <f>+VLOOKUP(D16,$H$13:$K$15,3,1)</f>
        <v>7.4999999999999997E-3</v>
      </c>
      <c r="F16" s="51">
        <f t="shared" ref="F16:F18" si="0">+D16*E16</f>
        <v>3090.96</v>
      </c>
      <c r="G16" s="22"/>
      <c r="H16" s="22"/>
      <c r="I16" s="22"/>
      <c r="J16" s="22"/>
      <c r="K16" s="22"/>
      <c r="L16" s="22"/>
      <c r="M16" s="22"/>
      <c r="N16" s="22"/>
    </row>
    <row r="17" spans="3:14" x14ac:dyDescent="0.3">
      <c r="C17" s="26" t="s">
        <v>37</v>
      </c>
      <c r="D17" s="49">
        <f>+H2</f>
        <v>0</v>
      </c>
      <c r="E17" s="50">
        <f>+VLOOKUP(D17,$H$13:$L$15,5,1)</f>
        <v>4.0000000000000001E-3</v>
      </c>
      <c r="F17" s="51">
        <f t="shared" si="0"/>
        <v>0</v>
      </c>
      <c r="G17" s="22"/>
      <c r="H17" s="22"/>
      <c r="I17" s="22"/>
      <c r="J17" s="22"/>
      <c r="K17" s="22"/>
      <c r="L17" s="22"/>
      <c r="M17" s="22"/>
      <c r="N17" s="22"/>
    </row>
    <row r="18" spans="3:14" ht="15" thickBot="1" x14ac:dyDescent="0.35">
      <c r="C18" s="33" t="s">
        <v>38</v>
      </c>
      <c r="D18" s="52">
        <f>+I2</f>
        <v>0</v>
      </c>
      <c r="E18" s="53">
        <f>+VLOOKUP(D18,$H$13:$M$15,6,1)</f>
        <v>2.5000000000000001E-2</v>
      </c>
      <c r="F18" s="54">
        <f t="shared" si="0"/>
        <v>0</v>
      </c>
      <c r="G18" s="22"/>
      <c r="H18" s="22"/>
      <c r="I18" s="22"/>
      <c r="J18" s="22"/>
      <c r="K18" s="22"/>
      <c r="L18" s="22"/>
      <c r="M18" s="22"/>
      <c r="N18" s="22"/>
    </row>
    <row r="19" spans="3:14" ht="15" thickBot="1" x14ac:dyDescent="0.35">
      <c r="C19" s="22"/>
      <c r="D19" s="22"/>
      <c r="E19" s="22"/>
      <c r="F19" s="55">
        <f>+SUM(F15:F18)</f>
        <v>3090.96</v>
      </c>
      <c r="G19" s="22"/>
      <c r="H19" s="22"/>
      <c r="I19" s="22"/>
      <c r="J19" s="22"/>
      <c r="K19" s="22"/>
      <c r="L19" s="22"/>
      <c r="M19" s="22"/>
      <c r="N19" s="22"/>
    </row>
    <row r="20" spans="3:14" ht="15" thickBot="1" x14ac:dyDescent="0.3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3:14" x14ac:dyDescent="0.3">
      <c r="C21" s="20" t="s">
        <v>39</v>
      </c>
      <c r="D21" s="41">
        <f>+K2</f>
        <v>127025636</v>
      </c>
      <c r="E21" s="22"/>
      <c r="F21" s="22"/>
      <c r="G21" s="22"/>
      <c r="H21" s="56" t="s">
        <v>40</v>
      </c>
      <c r="I21" s="57"/>
      <c r="J21" s="58"/>
      <c r="K21" s="22"/>
      <c r="L21" s="56" t="s">
        <v>41</v>
      </c>
      <c r="M21" s="57"/>
      <c r="N21" s="58"/>
    </row>
    <row r="22" spans="3:14" x14ac:dyDescent="0.3">
      <c r="C22" s="26" t="s">
        <v>42</v>
      </c>
      <c r="D22" s="49">
        <f>+L2</f>
        <v>125000000</v>
      </c>
      <c r="E22" s="22"/>
      <c r="F22" s="22"/>
      <c r="G22" s="22"/>
      <c r="H22" s="59"/>
      <c r="I22" s="60"/>
      <c r="J22" s="61"/>
      <c r="K22" s="22"/>
      <c r="L22" s="59"/>
      <c r="M22" s="60"/>
      <c r="N22" s="61"/>
    </row>
    <row r="23" spans="3:14" x14ac:dyDescent="0.3">
      <c r="C23" s="26" t="s">
        <v>43</v>
      </c>
      <c r="D23" s="62">
        <f>+M2</f>
        <v>1.02</v>
      </c>
      <c r="E23" s="22"/>
      <c r="F23" s="22"/>
      <c r="G23" s="22"/>
      <c r="H23" s="28" t="s">
        <v>25</v>
      </c>
      <c r="I23" s="29" t="s">
        <v>26</v>
      </c>
      <c r="J23" s="63" t="s">
        <v>44</v>
      </c>
      <c r="K23" s="22"/>
      <c r="L23" s="28" t="s">
        <v>25</v>
      </c>
      <c r="M23" s="29" t="s">
        <v>26</v>
      </c>
      <c r="N23" s="63" t="s">
        <v>44</v>
      </c>
    </row>
    <row r="24" spans="3:14" ht="15" thickBot="1" x14ac:dyDescent="0.35">
      <c r="C24" s="33" t="s">
        <v>45</v>
      </c>
      <c r="D24" s="64">
        <f>+N2</f>
        <v>50000</v>
      </c>
      <c r="E24" s="22"/>
      <c r="F24" s="22"/>
      <c r="G24" s="22"/>
      <c r="H24" s="65">
        <v>0</v>
      </c>
      <c r="I24" s="38">
        <v>0.74990000000000001</v>
      </c>
      <c r="J24" s="66">
        <v>0</v>
      </c>
      <c r="K24" s="22"/>
      <c r="L24" s="65">
        <v>0</v>
      </c>
      <c r="M24" s="38">
        <v>0.74990000000000001</v>
      </c>
      <c r="N24" s="66">
        <v>0</v>
      </c>
    </row>
    <row r="25" spans="3:14" ht="15" thickBot="1" x14ac:dyDescent="0.35">
      <c r="C25" s="22"/>
      <c r="D25" s="22"/>
      <c r="E25" s="22"/>
      <c r="F25" s="22"/>
      <c r="G25" s="22"/>
      <c r="H25" s="65">
        <v>0.75</v>
      </c>
      <c r="I25" s="38">
        <v>0.79990000000000006</v>
      </c>
      <c r="J25" s="66">
        <v>31000</v>
      </c>
      <c r="K25" s="22"/>
      <c r="L25" s="65">
        <v>0.75</v>
      </c>
      <c r="M25" s="38">
        <v>0.79990000000000006</v>
      </c>
      <c r="N25" s="66">
        <v>31000</v>
      </c>
    </row>
    <row r="26" spans="3:14" x14ac:dyDescent="0.3">
      <c r="C26" s="20" t="s">
        <v>46</v>
      </c>
      <c r="D26" s="67">
        <f>+O2</f>
        <v>2</v>
      </c>
      <c r="E26" s="22"/>
      <c r="F26" s="22"/>
      <c r="G26" s="22"/>
      <c r="H26" s="65">
        <v>0.8</v>
      </c>
      <c r="I26" s="38">
        <v>0.84989999999999999</v>
      </c>
      <c r="J26" s="66">
        <v>34000</v>
      </c>
      <c r="K26" s="22"/>
      <c r="L26" s="65">
        <v>0.8</v>
      </c>
      <c r="M26" s="38">
        <v>0.84989999999999999</v>
      </c>
      <c r="N26" s="66">
        <v>34000</v>
      </c>
    </row>
    <row r="27" spans="3:14" x14ac:dyDescent="0.3">
      <c r="C27" s="26" t="s">
        <v>47</v>
      </c>
      <c r="D27" s="68">
        <f>+P2</f>
        <v>600</v>
      </c>
      <c r="E27" s="22"/>
      <c r="F27" s="22"/>
      <c r="G27" s="22"/>
      <c r="H27" s="65">
        <v>0.85</v>
      </c>
      <c r="I27" s="38">
        <v>0.89990000000000003</v>
      </c>
      <c r="J27" s="66">
        <v>37000</v>
      </c>
      <c r="K27" s="22"/>
      <c r="L27" s="65">
        <v>0.85</v>
      </c>
      <c r="M27" s="38">
        <v>0.89990000000000003</v>
      </c>
      <c r="N27" s="66">
        <v>37000</v>
      </c>
    </row>
    <row r="28" spans="3:14" x14ac:dyDescent="0.3">
      <c r="C28" s="26" t="s">
        <v>43</v>
      </c>
      <c r="D28" s="62">
        <f>+Q2</f>
        <v>0</v>
      </c>
      <c r="E28" s="22"/>
      <c r="F28" s="22"/>
      <c r="G28" s="22"/>
      <c r="H28" s="65">
        <v>0.9</v>
      </c>
      <c r="I28" s="38">
        <v>0.94989999999999997</v>
      </c>
      <c r="J28" s="66">
        <f>+J27+4000</f>
        <v>41000</v>
      </c>
      <c r="K28" s="22"/>
      <c r="L28" s="65">
        <v>0.9</v>
      </c>
      <c r="M28" s="38">
        <v>0.94989999999999997</v>
      </c>
      <c r="N28" s="66">
        <f>+N27+4000</f>
        <v>41000</v>
      </c>
    </row>
    <row r="29" spans="3:14" ht="15" thickBot="1" x14ac:dyDescent="0.35">
      <c r="C29" s="33" t="s">
        <v>48</v>
      </c>
      <c r="D29" s="64">
        <f>+R2</f>
        <v>0</v>
      </c>
      <c r="E29" s="22"/>
      <c r="F29" s="22"/>
      <c r="G29" s="22"/>
      <c r="H29" s="65">
        <v>0.95</v>
      </c>
      <c r="I29" s="38">
        <v>0.99990000000000001</v>
      </c>
      <c r="J29" s="66">
        <f t="shared" ref="J29" si="1">+J28+4000</f>
        <v>45000</v>
      </c>
      <c r="K29" s="22"/>
      <c r="L29" s="65">
        <v>0.95</v>
      </c>
      <c r="M29" s="38">
        <v>0.99990000000000001</v>
      </c>
      <c r="N29" s="66">
        <f t="shared" ref="N29" si="2">+N28+4000</f>
        <v>45000</v>
      </c>
    </row>
    <row r="30" spans="3:14" x14ac:dyDescent="0.3">
      <c r="C30" s="22"/>
      <c r="D30" s="22"/>
      <c r="E30" s="22"/>
      <c r="F30" s="22"/>
      <c r="G30" s="22"/>
      <c r="H30" s="65">
        <v>1</v>
      </c>
      <c r="I30" s="38">
        <v>1.0499000000000001</v>
      </c>
      <c r="J30" s="66">
        <v>50000</v>
      </c>
      <c r="K30" s="22"/>
      <c r="L30" s="65">
        <v>1</v>
      </c>
      <c r="M30" s="38">
        <v>1.0499000000000001</v>
      </c>
      <c r="N30" s="66">
        <v>50000</v>
      </c>
    </row>
    <row r="31" spans="3:14" ht="15" thickBot="1" x14ac:dyDescent="0.35">
      <c r="C31" s="22"/>
      <c r="D31" s="22"/>
      <c r="E31" s="22"/>
      <c r="F31" s="22"/>
      <c r="G31" s="22"/>
      <c r="H31" s="65">
        <v>1.05</v>
      </c>
      <c r="I31" s="38">
        <v>1.0999000000000001</v>
      </c>
      <c r="J31" s="66">
        <v>56000</v>
      </c>
      <c r="K31" s="22"/>
      <c r="L31" s="65">
        <v>1.05</v>
      </c>
      <c r="M31" s="38">
        <v>1.0999000000000001</v>
      </c>
      <c r="N31" s="66">
        <v>56000</v>
      </c>
    </row>
    <row r="32" spans="3:14" ht="15" thickBot="1" x14ac:dyDescent="0.35">
      <c r="C32" s="69" t="s">
        <v>49</v>
      </c>
      <c r="D32" s="70">
        <f>+F19+D24+D29</f>
        <v>53090.96</v>
      </c>
      <c r="E32" s="22"/>
      <c r="F32" s="22"/>
      <c r="G32" s="22"/>
      <c r="H32" s="65">
        <v>1.1000000000000001</v>
      </c>
      <c r="I32" s="38">
        <v>1.1498999999999999</v>
      </c>
      <c r="J32" s="66">
        <v>63000</v>
      </c>
      <c r="K32" s="22"/>
      <c r="L32" s="65">
        <v>1.1000000000000001</v>
      </c>
      <c r="M32" s="38">
        <v>1.1498999999999999</v>
      </c>
      <c r="N32" s="66">
        <v>63000</v>
      </c>
    </row>
    <row r="33" spans="3:14" x14ac:dyDescent="0.3">
      <c r="C33" s="22"/>
      <c r="D33" s="22"/>
      <c r="E33" s="22"/>
      <c r="F33" s="22"/>
      <c r="G33" s="22"/>
      <c r="H33" s="65">
        <v>1.1499999999999999</v>
      </c>
      <c r="I33" s="38">
        <v>1.1999</v>
      </c>
      <c r="J33" s="66">
        <v>70000</v>
      </c>
      <c r="K33" s="22"/>
      <c r="L33" s="65">
        <v>1.1499999999999999</v>
      </c>
      <c r="M33" s="38">
        <v>1.1999</v>
      </c>
      <c r="N33" s="66">
        <v>70000</v>
      </c>
    </row>
    <row r="34" spans="3:14" ht="15" thickBot="1" x14ac:dyDescent="0.35">
      <c r="C34" s="22"/>
      <c r="D34" s="22"/>
      <c r="E34" s="22"/>
      <c r="F34" s="22"/>
      <c r="G34" s="22"/>
      <c r="H34" s="71">
        <v>1.2</v>
      </c>
      <c r="I34" s="72" t="s">
        <v>35</v>
      </c>
      <c r="J34" s="73">
        <v>78000</v>
      </c>
      <c r="K34" s="22"/>
      <c r="L34" s="71">
        <v>1.2</v>
      </c>
      <c r="M34" s="72" t="s">
        <v>35</v>
      </c>
      <c r="N34" s="73">
        <v>78000</v>
      </c>
    </row>
  </sheetData>
  <mergeCells count="3">
    <mergeCell ref="H11:M11"/>
    <mergeCell ref="H21:J22"/>
    <mergeCell ref="L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2021_01_26061499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2021-02-02T15:57:03Z</dcterms:created>
  <dcterms:modified xsi:type="dcterms:W3CDTF">2021-02-02T15:57:06Z</dcterms:modified>
</cp:coreProperties>
</file>