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863B3C34-D82E-49C3-880D-2DBC8034B6AA}" xr6:coauthVersionLast="46" xr6:coauthVersionMax="46" xr10:uidLastSave="{00000000-0000-0000-0000-000000000000}"/>
  <bookViews>
    <workbookView xWindow="-108" yWindow="-108" windowWidth="23256" windowHeight="12576" xr2:uid="{BEEBA987-ECD2-402D-B1F5-EAD594E1706D}"/>
  </bookViews>
  <sheets>
    <sheet name="2021_03_1415132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3" i="1" s="1"/>
  <c r="V45" i="1" s="1"/>
  <c r="V40" i="1"/>
  <c r="V42" i="1" s="1"/>
  <c r="V37" i="1"/>
  <c r="V34" i="1"/>
  <c r="V36" i="1" s="1"/>
  <c r="V33" i="1"/>
  <c r="V32" i="1"/>
  <c r="V31" i="1"/>
  <c r="V27" i="1"/>
  <c r="V22" i="1"/>
  <c r="V24" i="1" s="1"/>
  <c r="V26" i="1" s="1"/>
  <c r="V21" i="1"/>
  <c r="V23" i="1" s="1"/>
  <c r="V17" i="1"/>
  <c r="V13" i="1"/>
  <c r="V14" i="1" s="1"/>
  <c r="V16" i="1" s="1"/>
  <c r="V12" i="1"/>
  <c r="V11" i="1"/>
  <c r="V6" i="1"/>
  <c r="V5" i="1"/>
  <c r="V4" i="1"/>
  <c r="Y33" i="1" l="1"/>
</calcChain>
</file>

<file path=xl/sharedStrings.xml><?xml version="1.0" encoding="utf-8"?>
<sst xmlns="http://schemas.openxmlformats.org/spreadsheetml/2006/main" count="1073" uniqueCount="203">
  <si>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</si>
  <si>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</si>
  <si>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</si>
  <si>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</si>
  <si>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</si>
  <si>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</si>
  <si>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</si>
  <si>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</si>
  <si>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</si>
  <si>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</si>
  <si>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</si>
  <si>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</si>
  <si>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</si>
  <si>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</si>
  <si>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</si>
  <si>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</si>
  <si>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</si>
  <si>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</si>
  <si>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</si>
  <si>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2021_03_14151321</t>
  </si>
  <si>
    <t xml:space="preserve">ROJAS GALDAMES RODRIGO ORLANDO </t>
  </si>
  <si>
    <t>RR</t>
  </si>
  <si>
    <t>14151321-4</t>
  </si>
  <si>
    <t xml:space="preserve">C1149 </t>
  </si>
  <si>
    <t xml:space="preserve">CHICHARRA DE FRENO UNIVERSAL 28E 2P </t>
  </si>
  <si>
    <t>CV-A-0000-00228432</t>
  </si>
  <si>
    <t xml:space="preserve">ANTOFAGASTA REPUESTOS </t>
  </si>
  <si>
    <t>0076155833-1-0</t>
  </si>
  <si>
    <t xml:space="preserve">SOCIEDAD DE TRANSPORTES LGO LIMITADA </t>
  </si>
  <si>
    <t>Repuestos</t>
  </si>
  <si>
    <t>Otros meses</t>
  </si>
  <si>
    <t>Nota Crédito</t>
  </si>
  <si>
    <t>Venta Pendiente</t>
  </si>
  <si>
    <t>Neumaticos</t>
  </si>
  <si>
    <t xml:space="preserve">S8527 </t>
  </si>
  <si>
    <t xml:space="preserve">SERVO EMBRAGUE (EN PEDAL) </t>
  </si>
  <si>
    <t>CV-A-0000-00229230</t>
  </si>
  <si>
    <t>0077920810-9-0</t>
  </si>
  <si>
    <t xml:space="preserve">COMERCIAL POZO ALMONTE LTDA </t>
  </si>
  <si>
    <t xml:space="preserve">C2171 </t>
  </si>
  <si>
    <t>TAMBOR DE FRENO 8" 10 PERF.OUTBOARD EURO</t>
  </si>
  <si>
    <t>CV-A-0000-00229392</t>
  </si>
  <si>
    <t>Nombre</t>
  </si>
  <si>
    <t xml:space="preserve">12R22.5 18PR 152/149L AT27 AUSTONE </t>
  </si>
  <si>
    <t>CV-A-0000-00229393</t>
  </si>
  <si>
    <t>0076947587-7-0</t>
  </si>
  <si>
    <t xml:space="preserve">YONATHAN CIFUENTES GODOY SERVICIOS Y ARR </t>
  </si>
  <si>
    <t>Cod Vendedor</t>
  </si>
  <si>
    <t xml:space="preserve">195/50R15 82V SPORT RS GOODRIDE </t>
  </si>
  <si>
    <t>FV-A-0000-02353585</t>
  </si>
  <si>
    <t>0008860187-4-0</t>
  </si>
  <si>
    <t xml:space="preserve">MIGUEL ANGEL SEGOVIA SOLAR </t>
  </si>
  <si>
    <t>Factura</t>
  </si>
  <si>
    <t>Rut</t>
  </si>
  <si>
    <t xml:space="preserve">195/55R15 85V RP28 GOODRIDE </t>
  </si>
  <si>
    <t>Mes Pago</t>
  </si>
  <si>
    <t xml:space="preserve">195/60R15 88H RP28 GOODRIDE </t>
  </si>
  <si>
    <t xml:space="preserve">215/70R15C 8PR 109/107R H188 GOODRIDE </t>
  </si>
  <si>
    <t xml:space="preserve">215/65R16C 8PR 109/107R SC328 GOODR </t>
  </si>
  <si>
    <t>COMISION REPUESTOS</t>
  </si>
  <si>
    <t>Tabla de Cumplimiento Repuestos</t>
  </si>
  <si>
    <t xml:space="preserve">265/70R16 112S SL369 GOODR </t>
  </si>
  <si>
    <t>VENTA TOTAL PERIODO ACTUAL</t>
  </si>
  <si>
    <t>Ventas</t>
  </si>
  <si>
    <t>% Comisión</t>
  </si>
  <si>
    <t xml:space="preserve">165/65R13 77T RP28 GOODRIDE </t>
  </si>
  <si>
    <t>VENTA NORMAL</t>
  </si>
  <si>
    <t>Desde</t>
  </si>
  <si>
    <t>Hasta</t>
  </si>
  <si>
    <t>215/75R17.5 14PR 128/126M GSR+1 GOODRIDE</t>
  </si>
  <si>
    <t>FV-A-0000-02353980</t>
  </si>
  <si>
    <t>0076253060-0-0</t>
  </si>
  <si>
    <t xml:space="preserve">SOC DE TRANSPORTES RUTA 121 LIMITADA </t>
  </si>
  <si>
    <t>Venta Normal</t>
  </si>
  <si>
    <t>COMISION NORMAL (%)</t>
  </si>
  <si>
    <t>o mas</t>
  </si>
  <si>
    <t>CV-A-0000-00231003</t>
  </si>
  <si>
    <t>0006184157-1-0</t>
  </si>
  <si>
    <t xml:space="preserve">ROJAS GODOY JORGE FERNANDO </t>
  </si>
  <si>
    <t>COMISION NORMAL ($)</t>
  </si>
  <si>
    <t>FILTRO COMBUSTIBLE/CARTUCHO PARTMO "ESC"</t>
  </si>
  <si>
    <t>CV-A-0000-00231004</t>
  </si>
  <si>
    <t xml:space="preserve">FILTRO AIRE DONALDSON </t>
  </si>
  <si>
    <t>TOTAL COMISION REPUESTOS</t>
  </si>
  <si>
    <t xml:space="preserve">RODTO CARDAN 45 M/M.INT.C/GOMA T/FORD </t>
  </si>
  <si>
    <t>VENTA POR DOCUMENTAR  A LA FECHA DE CORTE</t>
  </si>
  <si>
    <t xml:space="preserve">11R22.5 16PR 146/143M TRACPRO POWERTRAC </t>
  </si>
  <si>
    <t>CV-A-0000-00231090</t>
  </si>
  <si>
    <t>0076762826-9-0</t>
  </si>
  <si>
    <t xml:space="preserve">TRANSPORTES RYB SPA </t>
  </si>
  <si>
    <t>FV-A-0000-02358363</t>
  </si>
  <si>
    <t>FV-A-0000-02359914</t>
  </si>
  <si>
    <t>COMISION NEUMATICOS, LUBRICANTES, BATERIAS Y REMOLQUE</t>
  </si>
  <si>
    <t>Tabla de Cumplimiento Neumaticos, Lubricantes, Baterias y Remolques</t>
  </si>
  <si>
    <t>295/80R22.5 18PR 152/149L MD777 GOODRIDE</t>
  </si>
  <si>
    <t>FV-A-0000-02361708</t>
  </si>
  <si>
    <t>0077037373-5-0</t>
  </si>
  <si>
    <t xml:space="preserve">TRANSPORTES SANCHEZ LST SPA </t>
  </si>
  <si>
    <t xml:space="preserve">11R22.5 16PR 148/145M AT27S AUSTONE </t>
  </si>
  <si>
    <t>FV-A-0000-02361767</t>
  </si>
  <si>
    <t>0076324888-7-0</t>
  </si>
  <si>
    <t xml:space="preserve">SOCIEDAD DE TRANSPORTES E INVERSIONES VI </t>
  </si>
  <si>
    <t>FV-A-0000-02362277</t>
  </si>
  <si>
    <t>0076811972-4-0</t>
  </si>
  <si>
    <t xml:space="preserve">EMPRESA DE TRANSPORTES CAPRICORNIO SPA </t>
  </si>
  <si>
    <t xml:space="preserve">C5177 </t>
  </si>
  <si>
    <t xml:space="preserve">CAJA DE HERRAMIENTA PLASTICA </t>
  </si>
  <si>
    <t>FV-A-0000-02362711</t>
  </si>
  <si>
    <t>FV-A-0000-02362810</t>
  </si>
  <si>
    <t xml:space="preserve">295/80R22.5 152/148M HS3 CONTINENTAL </t>
  </si>
  <si>
    <t>FV-A-0000-02363243</t>
  </si>
  <si>
    <t>TOTAL COMISION NEU / LUB / BAT / REM</t>
  </si>
  <si>
    <t>FV-A-0000-02363446</t>
  </si>
  <si>
    <t>FV-A-0000-02367856</t>
  </si>
  <si>
    <t>0077887180-7-0</t>
  </si>
  <si>
    <t xml:space="preserve">TRANSPORTES INBERCAS Y CIA.LTDA. </t>
  </si>
  <si>
    <t xml:space="preserve">295/80R22.5 18PR 154/149M GSR1 GOODRIDE </t>
  </si>
  <si>
    <t>FV-A-0000-02369020</t>
  </si>
  <si>
    <t>0065135083-2-0</t>
  </si>
  <si>
    <t xml:space="preserve">ASOCIACION GREMIAL DE TRANSPORTISTAS Y D </t>
  </si>
  <si>
    <t>FV-A-0000-02369952</t>
  </si>
  <si>
    <t>0016438405-5-0</t>
  </si>
  <si>
    <t xml:space="preserve">PALLOTI RIVERA ENZO </t>
  </si>
  <si>
    <t>COMISION SERVICIOS</t>
  </si>
  <si>
    <t>Tabla de Cumplimiento Servicios</t>
  </si>
  <si>
    <t>FV-A-0000-02370059</t>
  </si>
  <si>
    <t>Comisión</t>
  </si>
  <si>
    <t>FV-A-0000-02372126</t>
  </si>
  <si>
    <t>0010573652-5-0</t>
  </si>
  <si>
    <t xml:space="preserve">VEGA BAUTISTA JUAN </t>
  </si>
  <si>
    <t>FV-A-0000-02372129</t>
  </si>
  <si>
    <t>TOTAL VARIABLE</t>
  </si>
  <si>
    <t xml:space="preserve">185/60R14 82H RP28 GOODRIDE </t>
  </si>
  <si>
    <t xml:space="preserve">185/65R15 88H RP28 GOODRIDE </t>
  </si>
  <si>
    <t xml:space="preserve">205/65R15 94H RP28 GOODRIDE </t>
  </si>
  <si>
    <t>TOTAL COMISION SERVICIOS</t>
  </si>
  <si>
    <t xml:space="preserve">205/70R15C 8PR 106/104R H188 GOODRIDE </t>
  </si>
  <si>
    <t xml:space="preserve">225/70R15C 8PR 112/110R H188 GOODRIDE </t>
  </si>
  <si>
    <t xml:space="preserve">185/55R16 83V RP28 GOODRIDE </t>
  </si>
  <si>
    <t>COMISION IMPULSO</t>
  </si>
  <si>
    <t xml:space="preserve">195/75R16C 107/105R EFFIVAN MAZZINI </t>
  </si>
  <si>
    <t xml:space="preserve">215/70R16 100S SL369 GOODRIDE </t>
  </si>
  <si>
    <t xml:space="preserve">255/70R16 111T GIANTSAVER MAZZINI </t>
  </si>
  <si>
    <t xml:space="preserve">225/65R17 102T SU318 GOODRIDE </t>
  </si>
  <si>
    <t xml:space="preserve">225/60R17 99T SU318 GOODRIDE </t>
  </si>
  <si>
    <t xml:space="preserve">245/60R18 105T SU318 GOODRIDE </t>
  </si>
  <si>
    <t xml:space="preserve">225/60R18 100H SU318 GOODRIDE </t>
  </si>
  <si>
    <t xml:space="preserve">245/70R17 10PR 119/116Q SL369 GOODRIDE </t>
  </si>
  <si>
    <t>FV-A-0000-02372418</t>
  </si>
  <si>
    <t>0011614262-7-0</t>
  </si>
  <si>
    <t xml:space="preserve">SOZA GONZALEZ PABLO ALBERTO </t>
  </si>
  <si>
    <t>FV-A-0000-02372419</t>
  </si>
  <si>
    <t>0013645359-9-0</t>
  </si>
  <si>
    <t xml:space="preserve">LUIS FUENTES LAURY </t>
  </si>
  <si>
    <t>FV-A-0000-02372420</t>
  </si>
  <si>
    <t>0013419815-K-0</t>
  </si>
  <si>
    <t xml:space="preserve">ARAYA ARAYA WILSON ALFONSO </t>
  </si>
  <si>
    <t>235/75R17.5 14PR 132/130M CR960A GOODRID</t>
  </si>
  <si>
    <t>FV-A-0000-02372975</t>
  </si>
  <si>
    <t>FV-A-0000-02374064</t>
  </si>
  <si>
    <t xml:space="preserve">275/70R22.5 16PR 148/145M CR976A GOODR </t>
  </si>
  <si>
    <t>FV-A-0000-02374294</t>
  </si>
  <si>
    <t>FV-A-0000-02374309</t>
  </si>
  <si>
    <t>0076978757-7-0</t>
  </si>
  <si>
    <t xml:space="preserve">CARLOS ALBERTO LLEFI VASQUEZ TRANSPORTES </t>
  </si>
  <si>
    <t>295/80R22.5 16PR 150/147M CM993 GOODRIDE</t>
  </si>
  <si>
    <t>FV-A-0000-02374709</t>
  </si>
  <si>
    <t>0008024869-5-0</t>
  </si>
  <si>
    <t xml:space="preserve">FUENTES OSES VICTOR OSVALDO </t>
  </si>
  <si>
    <t>FV-A-0000-02374710</t>
  </si>
  <si>
    <t xml:space="preserve">265/60R18 110T SL369 GOODRIDE </t>
  </si>
  <si>
    <t>FV-A-0000-02375393</t>
  </si>
  <si>
    <t xml:space="preserve">205/60R15 91H RP28 GOODRIDE </t>
  </si>
  <si>
    <t>FV-A-0000-02375580</t>
  </si>
  <si>
    <t>FV-A-0000-02375587</t>
  </si>
  <si>
    <t xml:space="preserve">205/55R16 91H PC2 CONTINENTAL </t>
  </si>
  <si>
    <t>FV-A-0000-02375592</t>
  </si>
  <si>
    <t xml:space="preserve">155/65R14 75T RP28 GOODRIDE </t>
  </si>
  <si>
    <t>295/80R22.5 18PR 152/149M AT127S AUSTONE</t>
  </si>
  <si>
    <t>FV-A-0000-02375815</t>
  </si>
  <si>
    <t xml:space="preserve">295/80R22.5 18PR 152/149M AT115 AUSTONE </t>
  </si>
  <si>
    <t>295/80R22.5 18PR 152/149L MD738 GOODRIDE</t>
  </si>
  <si>
    <t>FV-A-0000-02376054</t>
  </si>
  <si>
    <t>0077223951-3-0</t>
  </si>
  <si>
    <t xml:space="preserve">TRASPORTE DE CARGA ERWIN CHRISTIAN GALLA </t>
  </si>
  <si>
    <t>295/80R22.5 18PR 152/149M CR976A GOODRID</t>
  </si>
  <si>
    <t>FV-A-0000-02378086</t>
  </si>
  <si>
    <t>0077008385-0-0</t>
  </si>
  <si>
    <t xml:space="preserve">TRANSPORTES MIGUEL ANGEL NAVARRO MEDEL E </t>
  </si>
  <si>
    <t>Actual</t>
  </si>
  <si>
    <t xml:space="preserve">245/70R16 10PR 118/115Q SL369 GOODRIDE </t>
  </si>
  <si>
    <t>FV-A-0000-02378662</t>
  </si>
  <si>
    <t>0076774376-9-0</t>
  </si>
  <si>
    <t xml:space="preserve">EL ATACAMENO SPA </t>
  </si>
  <si>
    <t xml:space="preserve">C2194 </t>
  </si>
  <si>
    <t xml:space="preserve">BALATA FRENO 4644 STD 8" "Q" </t>
  </si>
  <si>
    <t>FV-A-0000-02384198</t>
  </si>
  <si>
    <t>0076438919-0-0</t>
  </si>
  <si>
    <t xml:space="preserve">LUONI Y OLIVARES LIMITADA </t>
  </si>
  <si>
    <t>FV-A-0000-02384437</t>
  </si>
  <si>
    <t>0077176063-5-0</t>
  </si>
  <si>
    <t xml:space="preserve">LOGISTICA Y TRANSPORTES EL MAITEN SPA </t>
  </si>
  <si>
    <t>CV-A-0000-00232619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</si>
</sst>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8193-5DE6-4A3A-9590-300719199F49}">
  <sheetPr codeName="Hoja30">
    <tabColor rgb="FFFF0000"/>
  </sheetPr>
  <dimension ref="A1:Z72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4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88671875" bestFit="1" customWidth="1"/>
    <col min="11" max="11" width="11" bestFit="1" customWidth="1"/>
    <col min="12" max="12" width="30.332031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44141</v>
      </c>
      <c r="I2" s="6">
        <v>28</v>
      </c>
      <c r="J2" s="6" t="s">
        <v>26</v>
      </c>
      <c r="K2" s="6" t="s">
        <v>27</v>
      </c>
      <c r="L2" s="6" t="s">
        <v>28</v>
      </c>
      <c r="M2" s="6">
        <v>-4</v>
      </c>
      <c r="N2" s="8">
        <v>-46872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34</v>
      </c>
      <c r="F3" s="6" t="s">
        <v>35</v>
      </c>
      <c r="G3" s="6" t="s">
        <v>36</v>
      </c>
      <c r="H3" s="7">
        <v>44162</v>
      </c>
      <c r="I3" s="6">
        <v>28</v>
      </c>
      <c r="J3" s="6" t="s">
        <v>26</v>
      </c>
      <c r="K3" s="6" t="s">
        <v>37</v>
      </c>
      <c r="L3" s="6" t="s">
        <v>38</v>
      </c>
      <c r="M3" s="6">
        <v>-1</v>
      </c>
      <c r="N3" s="8">
        <v>-127829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 t="s">
        <v>39</v>
      </c>
      <c r="F4" s="6" t="s">
        <v>40</v>
      </c>
      <c r="G4" s="6" t="s">
        <v>41</v>
      </c>
      <c r="H4" s="7">
        <v>44167</v>
      </c>
      <c r="I4" s="6">
        <v>28</v>
      </c>
      <c r="J4" s="6" t="s">
        <v>26</v>
      </c>
      <c r="K4" s="6" t="s">
        <v>27</v>
      </c>
      <c r="L4" s="6" t="s">
        <v>28</v>
      </c>
      <c r="M4" s="6">
        <v>-1</v>
      </c>
      <c r="N4" s="8">
        <v>-69429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33</v>
      </c>
      <c r="U4" s="9" t="s">
        <v>42</v>
      </c>
      <c r="V4" s="9" t="str">
        <f>+$B$2</f>
        <v xml:space="preserve">ROJAS GALDAMES RODRIGO ORLANDO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46714</v>
      </c>
      <c r="F5" s="6" t="s">
        <v>43</v>
      </c>
      <c r="G5" s="6" t="s">
        <v>44</v>
      </c>
      <c r="H5" s="7">
        <v>44167</v>
      </c>
      <c r="I5" s="6">
        <v>28</v>
      </c>
      <c r="J5" s="6" t="s">
        <v>26</v>
      </c>
      <c r="K5" s="6" t="s">
        <v>45</v>
      </c>
      <c r="L5" s="6" t="s">
        <v>46</v>
      </c>
      <c r="M5" s="6">
        <v>-2</v>
      </c>
      <c r="N5" s="8">
        <v>-274270</v>
      </c>
      <c r="O5" s="6" t="s">
        <v>33</v>
      </c>
      <c r="P5" s="6" t="s">
        <v>30</v>
      </c>
      <c r="Q5" s="6" t="s">
        <v>31</v>
      </c>
      <c r="R5" s="6" t="s">
        <v>32</v>
      </c>
      <c r="S5" s="6" t="s">
        <v>33</v>
      </c>
      <c r="U5" s="9" t="s">
        <v>47</v>
      </c>
      <c r="V5" s="9" t="str">
        <f>+$C$2</f>
        <v>RR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51365</v>
      </c>
      <c r="F6" s="6" t="s">
        <v>48</v>
      </c>
      <c r="G6" s="6" t="s">
        <v>49</v>
      </c>
      <c r="H6" s="7">
        <v>44195</v>
      </c>
      <c r="I6" s="6">
        <v>28</v>
      </c>
      <c r="J6" s="6" t="s">
        <v>26</v>
      </c>
      <c r="K6" s="6" t="s">
        <v>50</v>
      </c>
      <c r="L6" s="6" t="s">
        <v>51</v>
      </c>
      <c r="M6" s="6">
        <v>8</v>
      </c>
      <c r="N6" s="8">
        <v>364664</v>
      </c>
      <c r="O6" s="6" t="s">
        <v>33</v>
      </c>
      <c r="P6" s="6" t="s">
        <v>30</v>
      </c>
      <c r="Q6" s="6" t="s">
        <v>52</v>
      </c>
      <c r="R6" s="6" t="s">
        <v>32</v>
      </c>
      <c r="S6" s="6" t="s">
        <v>33</v>
      </c>
      <c r="U6" s="9" t="s">
        <v>53</v>
      </c>
      <c r="V6" s="11" t="str">
        <f>+$D$2</f>
        <v>14151321-4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40913</v>
      </c>
      <c r="F7" s="6" t="s">
        <v>54</v>
      </c>
      <c r="G7" s="6" t="s">
        <v>49</v>
      </c>
      <c r="H7" s="7">
        <v>44195</v>
      </c>
      <c r="I7" s="6">
        <v>28</v>
      </c>
      <c r="J7" s="6" t="s">
        <v>26</v>
      </c>
      <c r="K7" s="6" t="s">
        <v>50</v>
      </c>
      <c r="L7" s="6" t="s">
        <v>51</v>
      </c>
      <c r="M7" s="6">
        <v>8</v>
      </c>
      <c r="N7" s="8">
        <v>204656</v>
      </c>
      <c r="O7" s="6" t="s">
        <v>33</v>
      </c>
      <c r="P7" s="6" t="s">
        <v>30</v>
      </c>
      <c r="Q7" s="6" t="s">
        <v>52</v>
      </c>
      <c r="R7" s="6" t="s">
        <v>32</v>
      </c>
      <c r="S7" s="6" t="s">
        <v>33</v>
      </c>
      <c r="U7" s="9" t="s">
        <v>55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40914</v>
      </c>
      <c r="F8" s="6" t="s">
        <v>56</v>
      </c>
      <c r="G8" s="6" t="s">
        <v>49</v>
      </c>
      <c r="H8" s="7">
        <v>44195</v>
      </c>
      <c r="I8" s="6">
        <v>28</v>
      </c>
      <c r="J8" s="6" t="s">
        <v>26</v>
      </c>
      <c r="K8" s="6" t="s">
        <v>50</v>
      </c>
      <c r="L8" s="6" t="s">
        <v>51</v>
      </c>
      <c r="M8" s="6">
        <v>8</v>
      </c>
      <c r="N8" s="8">
        <v>209368</v>
      </c>
      <c r="O8" s="6" t="s">
        <v>33</v>
      </c>
      <c r="P8" s="6" t="s">
        <v>30</v>
      </c>
      <c r="Q8" s="6" t="s">
        <v>52</v>
      </c>
      <c r="R8" s="6" t="s">
        <v>32</v>
      </c>
      <c r="S8" s="6" t="s">
        <v>33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47658</v>
      </c>
      <c r="F9" s="6" t="s">
        <v>57</v>
      </c>
      <c r="G9" s="6" t="s">
        <v>49</v>
      </c>
      <c r="H9" s="7">
        <v>44195</v>
      </c>
      <c r="I9" s="6">
        <v>28</v>
      </c>
      <c r="J9" s="6" t="s">
        <v>26</v>
      </c>
      <c r="K9" s="6" t="s">
        <v>50</v>
      </c>
      <c r="L9" s="6" t="s">
        <v>51</v>
      </c>
      <c r="M9" s="6">
        <v>4</v>
      </c>
      <c r="N9" s="8">
        <v>204684</v>
      </c>
      <c r="O9" s="6" t="s">
        <v>33</v>
      </c>
      <c r="P9" s="6" t="s">
        <v>30</v>
      </c>
      <c r="Q9" s="6" t="s">
        <v>52</v>
      </c>
      <c r="R9" s="6" t="s">
        <v>32</v>
      </c>
      <c r="S9" s="6" t="s">
        <v>33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47255</v>
      </c>
      <c r="F10" s="6" t="s">
        <v>58</v>
      </c>
      <c r="G10" s="6" t="s">
        <v>49</v>
      </c>
      <c r="H10" s="7">
        <v>44195</v>
      </c>
      <c r="I10" s="6">
        <v>28</v>
      </c>
      <c r="J10" s="6" t="s">
        <v>26</v>
      </c>
      <c r="K10" s="6" t="s">
        <v>50</v>
      </c>
      <c r="L10" s="6" t="s">
        <v>51</v>
      </c>
      <c r="M10" s="6">
        <v>4</v>
      </c>
      <c r="N10" s="8">
        <v>211740</v>
      </c>
      <c r="O10" s="6" t="s">
        <v>33</v>
      </c>
      <c r="P10" s="6" t="s">
        <v>30</v>
      </c>
      <c r="Q10" s="6" t="s">
        <v>52</v>
      </c>
      <c r="R10" s="6" t="s">
        <v>32</v>
      </c>
      <c r="S10" s="6" t="s">
        <v>33</v>
      </c>
      <c r="U10" s="15" t="s">
        <v>59</v>
      </c>
      <c r="V10" s="16"/>
      <c r="W10" s="6"/>
      <c r="X10" s="17" t="s">
        <v>60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47238</v>
      </c>
      <c r="F11" s="6" t="s">
        <v>61</v>
      </c>
      <c r="G11" s="6" t="s">
        <v>49</v>
      </c>
      <c r="H11" s="7">
        <v>44195</v>
      </c>
      <c r="I11" s="6">
        <v>28</v>
      </c>
      <c r="J11" s="6" t="s">
        <v>26</v>
      </c>
      <c r="K11" s="6" t="s">
        <v>50</v>
      </c>
      <c r="L11" s="6" t="s">
        <v>51</v>
      </c>
      <c r="M11" s="6">
        <v>8</v>
      </c>
      <c r="N11" s="8">
        <v>607016</v>
      </c>
      <c r="O11" s="6" t="s">
        <v>33</v>
      </c>
      <c r="P11" s="6" t="s">
        <v>30</v>
      </c>
      <c r="Q11" s="6" t="s">
        <v>52</v>
      </c>
      <c r="R11" s="6" t="s">
        <v>32</v>
      </c>
      <c r="S11" s="6" t="s">
        <v>33</v>
      </c>
      <c r="U11" s="20" t="s">
        <v>62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63</v>
      </c>
      <c r="Y11" s="19"/>
      <c r="Z11" s="22" t="s">
        <v>64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46557</v>
      </c>
      <c r="F12" s="6" t="s">
        <v>65</v>
      </c>
      <c r="G12" s="6" t="s">
        <v>49</v>
      </c>
      <c r="H12" s="7">
        <v>44195</v>
      </c>
      <c r="I12" s="6">
        <v>28</v>
      </c>
      <c r="J12" s="6" t="s">
        <v>26</v>
      </c>
      <c r="K12" s="6" t="s">
        <v>50</v>
      </c>
      <c r="L12" s="6" t="s">
        <v>51</v>
      </c>
      <c r="M12" s="6">
        <v>8</v>
      </c>
      <c r="N12" s="8">
        <v>171720</v>
      </c>
      <c r="O12" s="6" t="s">
        <v>33</v>
      </c>
      <c r="P12" s="6" t="s">
        <v>30</v>
      </c>
      <c r="Q12" s="6" t="s">
        <v>52</v>
      </c>
      <c r="R12" s="6" t="s">
        <v>32</v>
      </c>
      <c r="S12" s="6" t="s">
        <v>33</v>
      </c>
      <c r="U12" s="20" t="s">
        <v>66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67</v>
      </c>
      <c r="Y12" s="23" t="s">
        <v>68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45616</v>
      </c>
      <c r="F13" s="6" t="s">
        <v>69</v>
      </c>
      <c r="G13" s="6" t="s">
        <v>70</v>
      </c>
      <c r="H13" s="7">
        <v>44195</v>
      </c>
      <c r="I13" s="6">
        <v>28</v>
      </c>
      <c r="J13" s="6" t="s">
        <v>26</v>
      </c>
      <c r="K13" s="6" t="s">
        <v>71</v>
      </c>
      <c r="L13" s="6" t="s">
        <v>72</v>
      </c>
      <c r="M13" s="6">
        <v>30</v>
      </c>
      <c r="N13" s="8">
        <v>2040780</v>
      </c>
      <c r="O13" s="6" t="s">
        <v>33</v>
      </c>
      <c r="P13" s="6" t="s">
        <v>30</v>
      </c>
      <c r="Q13" s="6" t="s">
        <v>52</v>
      </c>
      <c r="R13" s="6" t="s">
        <v>73</v>
      </c>
      <c r="S13" s="6" t="s">
        <v>33</v>
      </c>
      <c r="U13" s="20" t="s">
        <v>74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75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45616</v>
      </c>
      <c r="F14" s="6" t="s">
        <v>69</v>
      </c>
      <c r="G14" s="6" t="s">
        <v>76</v>
      </c>
      <c r="H14" s="7">
        <v>44214</v>
      </c>
      <c r="I14" s="6">
        <v>28</v>
      </c>
      <c r="J14" s="6" t="s">
        <v>26</v>
      </c>
      <c r="K14" s="6" t="s">
        <v>77</v>
      </c>
      <c r="L14" s="6" t="s">
        <v>78</v>
      </c>
      <c r="M14" s="6">
        <v>-12</v>
      </c>
      <c r="N14" s="8">
        <v>-816312</v>
      </c>
      <c r="O14" s="6" t="s">
        <v>33</v>
      </c>
      <c r="P14" s="6" t="s">
        <v>30</v>
      </c>
      <c r="Q14" s="6" t="s">
        <v>31</v>
      </c>
      <c r="R14" s="6" t="s">
        <v>32</v>
      </c>
      <c r="S14" s="6" t="s">
        <v>33</v>
      </c>
      <c r="U14" s="20" t="s">
        <v>79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10040</v>
      </c>
      <c r="F15" s="6" t="s">
        <v>80</v>
      </c>
      <c r="G15" s="6" t="s">
        <v>81</v>
      </c>
      <c r="H15" s="7">
        <v>44214</v>
      </c>
      <c r="I15" s="6">
        <v>28</v>
      </c>
      <c r="J15" s="6" t="s">
        <v>26</v>
      </c>
      <c r="K15" s="6" t="s">
        <v>77</v>
      </c>
      <c r="L15" s="6" t="s">
        <v>78</v>
      </c>
      <c r="M15" s="6">
        <v>-12</v>
      </c>
      <c r="N15" s="8">
        <v>-30756</v>
      </c>
      <c r="O15" s="6" t="s">
        <v>29</v>
      </c>
      <c r="P15" s="6" t="s">
        <v>30</v>
      </c>
      <c r="Q15" s="6" t="s">
        <v>31</v>
      </c>
      <c r="R15" s="6" t="s">
        <v>32</v>
      </c>
      <c r="S15" s="6" t="s">
        <v>29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10425</v>
      </c>
      <c r="F16" s="6" t="s">
        <v>82</v>
      </c>
      <c r="G16" s="6" t="s">
        <v>81</v>
      </c>
      <c r="H16" s="7">
        <v>44214</v>
      </c>
      <c r="I16" s="6">
        <v>28</v>
      </c>
      <c r="J16" s="6" t="s">
        <v>26</v>
      </c>
      <c r="K16" s="6" t="s">
        <v>77</v>
      </c>
      <c r="L16" s="6" t="s">
        <v>78</v>
      </c>
      <c r="M16" s="6">
        <v>-10</v>
      </c>
      <c r="N16" s="8">
        <v>-117560</v>
      </c>
      <c r="O16" s="6" t="s">
        <v>29</v>
      </c>
      <c r="P16" s="6" t="s">
        <v>30</v>
      </c>
      <c r="Q16" s="6" t="s">
        <v>31</v>
      </c>
      <c r="R16" s="6" t="s">
        <v>32</v>
      </c>
      <c r="S16" s="6" t="s">
        <v>29</v>
      </c>
      <c r="U16" s="34" t="s">
        <v>83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68123</v>
      </c>
      <c r="F17" s="6" t="s">
        <v>84</v>
      </c>
      <c r="G17" s="6" t="s">
        <v>81</v>
      </c>
      <c r="H17" s="7">
        <v>44214</v>
      </c>
      <c r="I17" s="6">
        <v>28</v>
      </c>
      <c r="J17" s="6" t="s">
        <v>26</v>
      </c>
      <c r="K17" s="6" t="s">
        <v>77</v>
      </c>
      <c r="L17" s="6" t="s">
        <v>78</v>
      </c>
      <c r="M17" s="6">
        <v>-2</v>
      </c>
      <c r="N17" s="8">
        <v>-31272</v>
      </c>
      <c r="O17" s="6" t="s">
        <v>29</v>
      </c>
      <c r="P17" s="6" t="s">
        <v>30</v>
      </c>
      <c r="Q17" s="6" t="s">
        <v>31</v>
      </c>
      <c r="R17" s="6" t="s">
        <v>32</v>
      </c>
      <c r="S17" s="6" t="s">
        <v>29</v>
      </c>
      <c r="U17" s="20" t="s">
        <v>85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47532</v>
      </c>
      <c r="F18" s="6" t="s">
        <v>86</v>
      </c>
      <c r="G18" s="6" t="s">
        <v>87</v>
      </c>
      <c r="H18" s="7">
        <v>44216</v>
      </c>
      <c r="I18" s="6">
        <v>28</v>
      </c>
      <c r="J18" s="6" t="s">
        <v>26</v>
      </c>
      <c r="K18" s="6" t="s">
        <v>88</v>
      </c>
      <c r="L18" s="6" t="s">
        <v>89</v>
      </c>
      <c r="M18" s="6">
        <v>-13</v>
      </c>
      <c r="N18" s="8">
        <v>-1557712</v>
      </c>
      <c r="O18" s="6" t="s">
        <v>33</v>
      </c>
      <c r="P18" s="6" t="s">
        <v>30</v>
      </c>
      <c r="Q18" s="6" t="s">
        <v>31</v>
      </c>
      <c r="R18" s="6" t="s">
        <v>32</v>
      </c>
      <c r="S18" s="6" t="s">
        <v>33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47532</v>
      </c>
      <c r="F19" s="6" t="s">
        <v>86</v>
      </c>
      <c r="G19" s="6" t="s">
        <v>90</v>
      </c>
      <c r="H19" s="7">
        <v>44203</v>
      </c>
      <c r="I19" s="6">
        <v>28</v>
      </c>
      <c r="J19" s="6" t="s">
        <v>26</v>
      </c>
      <c r="K19" s="6" t="s">
        <v>88</v>
      </c>
      <c r="L19" s="6" t="s">
        <v>89</v>
      </c>
      <c r="M19" s="6">
        <v>24</v>
      </c>
      <c r="N19" s="8">
        <v>2875776</v>
      </c>
      <c r="O19" s="6" t="s">
        <v>33</v>
      </c>
      <c r="P19" s="6" t="s">
        <v>30</v>
      </c>
      <c r="Q19" s="6" t="s">
        <v>52</v>
      </c>
      <c r="R19" s="6" t="s">
        <v>32</v>
      </c>
      <c r="S19" s="6" t="s">
        <v>33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47532</v>
      </c>
      <c r="F20" s="6" t="s">
        <v>86</v>
      </c>
      <c r="G20" s="6" t="s">
        <v>91</v>
      </c>
      <c r="H20" s="7">
        <v>44205</v>
      </c>
      <c r="I20" s="6">
        <v>28</v>
      </c>
      <c r="J20" s="6" t="s">
        <v>26</v>
      </c>
      <c r="K20" s="6" t="s">
        <v>88</v>
      </c>
      <c r="L20" s="6" t="s">
        <v>89</v>
      </c>
      <c r="M20" s="6">
        <v>13</v>
      </c>
      <c r="N20" s="8">
        <v>1557712</v>
      </c>
      <c r="O20" s="6" t="s">
        <v>33</v>
      </c>
      <c r="P20" s="6" t="s">
        <v>30</v>
      </c>
      <c r="Q20" s="6" t="s">
        <v>52</v>
      </c>
      <c r="R20" s="6" t="s">
        <v>32</v>
      </c>
      <c r="S20" s="6" t="s">
        <v>33</v>
      </c>
      <c r="U20" s="15" t="s">
        <v>92</v>
      </c>
      <c r="V20" s="16"/>
      <c r="W20" s="6"/>
      <c r="X20" s="17" t="s">
        <v>93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46665</v>
      </c>
      <c r="F21" s="6" t="s">
        <v>94</v>
      </c>
      <c r="G21" s="6" t="s">
        <v>95</v>
      </c>
      <c r="H21" s="7">
        <v>44208</v>
      </c>
      <c r="I21" s="6">
        <v>28</v>
      </c>
      <c r="J21" s="6" t="s">
        <v>26</v>
      </c>
      <c r="K21" s="6" t="s">
        <v>96</v>
      </c>
      <c r="L21" s="6" t="s">
        <v>97</v>
      </c>
      <c r="M21" s="6">
        <v>8</v>
      </c>
      <c r="N21" s="8">
        <v>1403904</v>
      </c>
      <c r="O21" s="6" t="s">
        <v>33</v>
      </c>
      <c r="P21" s="6" t="s">
        <v>30</v>
      </c>
      <c r="Q21" s="6" t="s">
        <v>52</v>
      </c>
      <c r="R21" s="6" t="s">
        <v>73</v>
      </c>
      <c r="S21" s="6" t="s">
        <v>33</v>
      </c>
      <c r="U21" s="20" t="s">
        <v>62</v>
      </c>
      <c r="V21" s="21">
        <f>IF(SUMIFS(N2:N20000,S2:S20000,"Neumaticos",P2:P20000,"Actual")&lt;0,0,SUMIFS(N2:N20000,S2:S20000,"Neumaticos",P2:P20000,"Actual"))</f>
        <v>1103894</v>
      </c>
      <c r="W21" s="5"/>
      <c r="X21" s="42" t="s">
        <v>63</v>
      </c>
      <c r="Y21" s="43"/>
      <c r="Z21" s="22" t="s">
        <v>64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50657</v>
      </c>
      <c r="F22" s="6" t="s">
        <v>98</v>
      </c>
      <c r="G22" s="6" t="s">
        <v>99</v>
      </c>
      <c r="H22" s="7">
        <v>44208</v>
      </c>
      <c r="I22" s="6">
        <v>28</v>
      </c>
      <c r="J22" s="6" t="s">
        <v>26</v>
      </c>
      <c r="K22" s="6" t="s">
        <v>100</v>
      </c>
      <c r="L22" s="6" t="s">
        <v>101</v>
      </c>
      <c r="M22" s="6">
        <v>8</v>
      </c>
      <c r="N22" s="8">
        <v>989512</v>
      </c>
      <c r="O22" s="6" t="s">
        <v>33</v>
      </c>
      <c r="P22" s="6" t="s">
        <v>30</v>
      </c>
      <c r="Q22" s="6" t="s">
        <v>52</v>
      </c>
      <c r="R22" s="6" t="s">
        <v>73</v>
      </c>
      <c r="S22" s="6" t="s">
        <v>33</v>
      </c>
      <c r="U22" s="20" t="s">
        <v>66</v>
      </c>
      <c r="V22" s="21">
        <f>IF(SUMIFS(N2:N20000,S2:S20000,"Neumaticos",R2:R20000,"Venta Normal")&lt;0,0,SUMIFS(N2:N20000,S2:S20000,"Neumaticos",R2:R20000,"Venta Normal"))</f>
        <v>21023392</v>
      </c>
      <c r="W22" s="5"/>
      <c r="X22" s="23" t="s">
        <v>67</v>
      </c>
      <c r="Y22" s="23" t="s">
        <v>68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50657</v>
      </c>
      <c r="F23" s="6" t="s">
        <v>98</v>
      </c>
      <c r="G23" s="6" t="s">
        <v>102</v>
      </c>
      <c r="H23" s="7">
        <v>44209</v>
      </c>
      <c r="I23" s="6">
        <v>28</v>
      </c>
      <c r="J23" s="6" t="s">
        <v>26</v>
      </c>
      <c r="K23" s="6" t="s">
        <v>103</v>
      </c>
      <c r="L23" s="6" t="s">
        <v>104</v>
      </c>
      <c r="M23" s="6">
        <v>16</v>
      </c>
      <c r="N23" s="8">
        <v>1979024</v>
      </c>
      <c r="O23" s="6" t="s">
        <v>33</v>
      </c>
      <c r="P23" s="6" t="s">
        <v>30</v>
      </c>
      <c r="Q23" s="6" t="s">
        <v>52</v>
      </c>
      <c r="R23" s="6" t="s">
        <v>73</v>
      </c>
      <c r="S23" s="6" t="s">
        <v>33</v>
      </c>
      <c r="U23" s="20" t="s">
        <v>74</v>
      </c>
      <c r="V23" s="44">
        <f>+IF(V21&lt;=Y28,Z28,IF(V21&lt;=Y27,Z27,IF(V21&lt;=Y26,Z26,IF(V21&lt;=Y25,Z25,IF(V21&lt;=Y24,Z24,IF(V21&gt;=X23,Z23))))))</f>
        <v>0.01</v>
      </c>
      <c r="W23" s="5"/>
      <c r="X23" s="25">
        <v>25000000</v>
      </c>
      <c r="Y23" s="26" t="s">
        <v>75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105</v>
      </c>
      <c r="F24" s="6" t="s">
        <v>106</v>
      </c>
      <c r="G24" s="6" t="s">
        <v>107</v>
      </c>
      <c r="H24" s="7">
        <v>44209</v>
      </c>
      <c r="I24" s="6">
        <v>28</v>
      </c>
      <c r="J24" s="6" t="s">
        <v>26</v>
      </c>
      <c r="K24" s="6" t="s">
        <v>103</v>
      </c>
      <c r="L24" s="6" t="s">
        <v>104</v>
      </c>
      <c r="M24" s="6">
        <v>1</v>
      </c>
      <c r="N24" s="8">
        <v>68564</v>
      </c>
      <c r="O24" s="6" t="s">
        <v>29</v>
      </c>
      <c r="P24" s="6" t="s">
        <v>30</v>
      </c>
      <c r="Q24" s="6" t="s">
        <v>52</v>
      </c>
      <c r="R24" s="6" t="s">
        <v>73</v>
      </c>
      <c r="S24" s="6" t="s">
        <v>33</v>
      </c>
      <c r="U24" s="20" t="s">
        <v>79</v>
      </c>
      <c r="V24" s="21">
        <f>+V22*V23</f>
        <v>210233.92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105</v>
      </c>
      <c r="F25" s="6" t="s">
        <v>106</v>
      </c>
      <c r="G25" s="6" t="s">
        <v>108</v>
      </c>
      <c r="H25" s="7">
        <v>44209</v>
      </c>
      <c r="I25" s="6">
        <v>28</v>
      </c>
      <c r="J25" s="6" t="s">
        <v>26</v>
      </c>
      <c r="K25" s="6" t="s">
        <v>103</v>
      </c>
      <c r="L25" s="6" t="s">
        <v>104</v>
      </c>
      <c r="M25" s="6">
        <v>1</v>
      </c>
      <c r="N25" s="8">
        <v>68564</v>
      </c>
      <c r="O25" s="6" t="s">
        <v>29</v>
      </c>
      <c r="P25" s="6" t="s">
        <v>30</v>
      </c>
      <c r="Q25" s="6" t="s">
        <v>52</v>
      </c>
      <c r="R25" s="6" t="s">
        <v>73</v>
      </c>
      <c r="S25" s="6" t="s">
        <v>33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47534</v>
      </c>
      <c r="F26" s="6" t="s">
        <v>109</v>
      </c>
      <c r="G26" s="6" t="s">
        <v>110</v>
      </c>
      <c r="H26" s="7">
        <v>44210</v>
      </c>
      <c r="I26" s="6">
        <v>28</v>
      </c>
      <c r="J26" s="6" t="s">
        <v>26</v>
      </c>
      <c r="K26" s="6" t="s">
        <v>27</v>
      </c>
      <c r="L26" s="6" t="s">
        <v>28</v>
      </c>
      <c r="M26" s="6">
        <v>4</v>
      </c>
      <c r="N26" s="8">
        <v>1011060</v>
      </c>
      <c r="O26" s="6" t="s">
        <v>33</v>
      </c>
      <c r="P26" s="6" t="s">
        <v>30</v>
      </c>
      <c r="Q26" s="6" t="s">
        <v>52</v>
      </c>
      <c r="R26" s="6" t="s">
        <v>73</v>
      </c>
      <c r="S26" s="6" t="s">
        <v>33</v>
      </c>
      <c r="U26" s="34" t="s">
        <v>111</v>
      </c>
      <c r="V26" s="35">
        <f>+V24</f>
        <v>210233.92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50657</v>
      </c>
      <c r="F27" s="6" t="s">
        <v>98</v>
      </c>
      <c r="G27" s="6" t="s">
        <v>112</v>
      </c>
      <c r="H27" s="7">
        <v>44210</v>
      </c>
      <c r="I27" s="6">
        <v>28</v>
      </c>
      <c r="J27" s="6" t="s">
        <v>26</v>
      </c>
      <c r="K27" s="6" t="s">
        <v>27</v>
      </c>
      <c r="L27" s="6" t="s">
        <v>28</v>
      </c>
      <c r="M27" s="6">
        <v>12</v>
      </c>
      <c r="N27" s="8">
        <v>1322940</v>
      </c>
      <c r="O27" s="6" t="s">
        <v>33</v>
      </c>
      <c r="P27" s="6" t="s">
        <v>30</v>
      </c>
      <c r="Q27" s="6" t="s">
        <v>52</v>
      </c>
      <c r="R27" s="6" t="s">
        <v>73</v>
      </c>
      <c r="S27" s="6" t="s">
        <v>33</v>
      </c>
      <c r="U27" s="20" t="s">
        <v>85</v>
      </c>
      <c r="V27" s="21">
        <f>IF(SUMIFS(N2:N20000,S2:S20000,"Neumaticos",R2:R20000,"Venta Pendiente")&lt;0,0,SUMIFS(N2:N20000,S2:S20000,"Neumaticos",R2:R20000,"Venta Pendiente"))</f>
        <v>23277959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47532</v>
      </c>
      <c r="F28" s="6" t="s">
        <v>86</v>
      </c>
      <c r="G28" s="6" t="s">
        <v>113</v>
      </c>
      <c r="H28" s="7">
        <v>44216</v>
      </c>
      <c r="I28" s="6">
        <v>28</v>
      </c>
      <c r="J28" s="6" t="s">
        <v>26</v>
      </c>
      <c r="K28" s="6" t="s">
        <v>114</v>
      </c>
      <c r="L28" s="6" t="s">
        <v>115</v>
      </c>
      <c r="M28" s="6">
        <v>12</v>
      </c>
      <c r="N28" s="8">
        <v>1371336</v>
      </c>
      <c r="O28" s="6" t="s">
        <v>33</v>
      </c>
      <c r="P28" s="6" t="s">
        <v>30</v>
      </c>
      <c r="Q28" s="6" t="s">
        <v>52</v>
      </c>
      <c r="R28" s="6" t="s">
        <v>32</v>
      </c>
      <c r="S28" s="6" t="s">
        <v>33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50911</v>
      </c>
      <c r="F29" s="6" t="s">
        <v>116</v>
      </c>
      <c r="G29" s="6" t="s">
        <v>117</v>
      </c>
      <c r="H29" s="7">
        <v>44217</v>
      </c>
      <c r="I29" s="6">
        <v>28</v>
      </c>
      <c r="J29" s="6" t="s">
        <v>26</v>
      </c>
      <c r="K29" s="6" t="s">
        <v>118</v>
      </c>
      <c r="L29" s="6" t="s">
        <v>119</v>
      </c>
      <c r="M29" s="6">
        <v>10</v>
      </c>
      <c r="N29" s="8">
        <v>1677570</v>
      </c>
      <c r="O29" s="6" t="s">
        <v>33</v>
      </c>
      <c r="P29" s="6" t="s">
        <v>30</v>
      </c>
      <c r="Q29" s="6" t="s">
        <v>52</v>
      </c>
      <c r="R29" s="6" t="s">
        <v>73</v>
      </c>
      <c r="S29" s="6" t="s">
        <v>33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47532</v>
      </c>
      <c r="F30" s="6" t="s">
        <v>86</v>
      </c>
      <c r="G30" s="6" t="s">
        <v>120</v>
      </c>
      <c r="H30" s="7">
        <v>44218</v>
      </c>
      <c r="I30" s="6">
        <v>28</v>
      </c>
      <c r="J30" s="6" t="s">
        <v>26</v>
      </c>
      <c r="K30" s="6" t="s">
        <v>121</v>
      </c>
      <c r="L30" s="6" t="s">
        <v>122</v>
      </c>
      <c r="M30" s="6">
        <v>24</v>
      </c>
      <c r="N30" s="8">
        <v>2645880</v>
      </c>
      <c r="O30" s="6" t="s">
        <v>33</v>
      </c>
      <c r="P30" s="6" t="s">
        <v>30</v>
      </c>
      <c r="Q30" s="6" t="s">
        <v>52</v>
      </c>
      <c r="R30" s="6" t="s">
        <v>73</v>
      </c>
      <c r="S30" s="6" t="s">
        <v>33</v>
      </c>
      <c r="U30" s="15" t="s">
        <v>123</v>
      </c>
      <c r="V30" s="16"/>
      <c r="W30" s="6"/>
      <c r="X30" s="17" t="s">
        <v>124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47532</v>
      </c>
      <c r="F31" s="6" t="s">
        <v>86</v>
      </c>
      <c r="G31" s="6" t="s">
        <v>125</v>
      </c>
      <c r="H31" s="7">
        <v>44218</v>
      </c>
      <c r="I31" s="6">
        <v>28</v>
      </c>
      <c r="J31" s="6" t="s">
        <v>26</v>
      </c>
      <c r="K31" s="6" t="s">
        <v>96</v>
      </c>
      <c r="L31" s="6" t="s">
        <v>97</v>
      </c>
      <c r="M31" s="6">
        <v>22</v>
      </c>
      <c r="N31" s="8">
        <v>2425390</v>
      </c>
      <c r="O31" s="6" t="s">
        <v>33</v>
      </c>
      <c r="P31" s="6" t="s">
        <v>30</v>
      </c>
      <c r="Q31" s="6" t="s">
        <v>52</v>
      </c>
      <c r="R31" s="6" t="s">
        <v>73</v>
      </c>
      <c r="S31" s="6" t="s">
        <v>33</v>
      </c>
      <c r="U31" s="20" t="s">
        <v>62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126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47532</v>
      </c>
      <c r="F32" s="6" t="s">
        <v>86</v>
      </c>
      <c r="G32" s="6" t="s">
        <v>127</v>
      </c>
      <c r="H32" s="7">
        <v>44222</v>
      </c>
      <c r="I32" s="6">
        <v>28</v>
      </c>
      <c r="J32" s="6" t="s">
        <v>26</v>
      </c>
      <c r="K32" s="6" t="s">
        <v>128</v>
      </c>
      <c r="L32" s="6" t="s">
        <v>129</v>
      </c>
      <c r="M32" s="6">
        <v>12</v>
      </c>
      <c r="N32" s="8">
        <v>1322940</v>
      </c>
      <c r="O32" s="6" t="s">
        <v>33</v>
      </c>
      <c r="P32" s="6" t="s">
        <v>30</v>
      </c>
      <c r="Q32" s="6" t="s">
        <v>52</v>
      </c>
      <c r="R32" s="6" t="s">
        <v>32</v>
      </c>
      <c r="S32" s="6" t="s">
        <v>33</v>
      </c>
      <c r="U32" s="20" t="s">
        <v>66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46557</v>
      </c>
      <c r="F33" s="6" t="s">
        <v>65</v>
      </c>
      <c r="G33" s="6" t="s">
        <v>130</v>
      </c>
      <c r="H33" s="7">
        <v>44222</v>
      </c>
      <c r="I33" s="6">
        <v>28</v>
      </c>
      <c r="J33" s="6" t="s">
        <v>26</v>
      </c>
      <c r="K33" s="6" t="s">
        <v>50</v>
      </c>
      <c r="L33" s="6" t="s">
        <v>51</v>
      </c>
      <c r="M33" s="6">
        <v>4</v>
      </c>
      <c r="N33" s="8">
        <v>83408</v>
      </c>
      <c r="O33" s="6" t="s">
        <v>33</v>
      </c>
      <c r="P33" s="6" t="s">
        <v>30</v>
      </c>
      <c r="Q33" s="6" t="s">
        <v>52</v>
      </c>
      <c r="R33" s="6" t="s">
        <v>32</v>
      </c>
      <c r="S33" s="6" t="s">
        <v>33</v>
      </c>
      <c r="U33" s="20" t="s">
        <v>74</v>
      </c>
      <c r="V33" s="24">
        <f>+$Y$31</f>
        <v>2.5000000000000001E-2</v>
      </c>
      <c r="W33" s="36"/>
      <c r="X33" s="48" t="s">
        <v>131</v>
      </c>
      <c r="Y33" s="49">
        <f>+$V$16+$V$26+$V$36+$V$45</f>
        <v>210233.92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50876</v>
      </c>
      <c r="F34" s="6" t="s">
        <v>132</v>
      </c>
      <c r="G34" s="6" t="s">
        <v>130</v>
      </c>
      <c r="H34" s="7">
        <v>44222</v>
      </c>
      <c r="I34" s="6">
        <v>28</v>
      </c>
      <c r="J34" s="6" t="s">
        <v>26</v>
      </c>
      <c r="K34" s="6" t="s">
        <v>50</v>
      </c>
      <c r="L34" s="6" t="s">
        <v>51</v>
      </c>
      <c r="M34" s="6">
        <v>8</v>
      </c>
      <c r="N34" s="8">
        <v>185096</v>
      </c>
      <c r="O34" s="6" t="s">
        <v>33</v>
      </c>
      <c r="P34" s="6" t="s">
        <v>30</v>
      </c>
      <c r="Q34" s="6" t="s">
        <v>52</v>
      </c>
      <c r="R34" s="6" t="s">
        <v>32</v>
      </c>
      <c r="S34" s="6" t="s">
        <v>33</v>
      </c>
      <c r="U34" s="20" t="s">
        <v>79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46774</v>
      </c>
      <c r="F35" s="6" t="s">
        <v>133</v>
      </c>
      <c r="G35" s="6" t="s">
        <v>130</v>
      </c>
      <c r="H35" s="7">
        <v>44222</v>
      </c>
      <c r="I35" s="6">
        <v>28</v>
      </c>
      <c r="J35" s="6" t="s">
        <v>26</v>
      </c>
      <c r="K35" s="6" t="s">
        <v>50</v>
      </c>
      <c r="L35" s="6" t="s">
        <v>51</v>
      </c>
      <c r="M35" s="6">
        <v>12</v>
      </c>
      <c r="N35" s="8">
        <v>284508</v>
      </c>
      <c r="O35" s="6" t="s">
        <v>33</v>
      </c>
      <c r="P35" s="6" t="s">
        <v>30</v>
      </c>
      <c r="Q35" s="6" t="s">
        <v>52</v>
      </c>
      <c r="R35" s="6" t="s">
        <v>32</v>
      </c>
      <c r="S35" s="6" t="s">
        <v>33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50877</v>
      </c>
      <c r="F36" s="6" t="s">
        <v>134</v>
      </c>
      <c r="G36" s="6" t="s">
        <v>130</v>
      </c>
      <c r="H36" s="7">
        <v>44222</v>
      </c>
      <c r="I36" s="6">
        <v>28</v>
      </c>
      <c r="J36" s="6" t="s">
        <v>26</v>
      </c>
      <c r="K36" s="6" t="s">
        <v>50</v>
      </c>
      <c r="L36" s="6" t="s">
        <v>51</v>
      </c>
      <c r="M36" s="6">
        <v>4</v>
      </c>
      <c r="N36" s="8">
        <v>110836</v>
      </c>
      <c r="O36" s="6" t="s">
        <v>33</v>
      </c>
      <c r="P36" s="6" t="s">
        <v>30</v>
      </c>
      <c r="Q36" s="6" t="s">
        <v>52</v>
      </c>
      <c r="R36" s="6" t="s">
        <v>32</v>
      </c>
      <c r="S36" s="6" t="s">
        <v>33</v>
      </c>
      <c r="U36" s="34" t="s">
        <v>135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47656</v>
      </c>
      <c r="F37" s="6" t="s">
        <v>136</v>
      </c>
      <c r="G37" s="6" t="s">
        <v>130</v>
      </c>
      <c r="H37" s="7">
        <v>44222</v>
      </c>
      <c r="I37" s="6">
        <v>28</v>
      </c>
      <c r="J37" s="6" t="s">
        <v>26</v>
      </c>
      <c r="K37" s="6" t="s">
        <v>50</v>
      </c>
      <c r="L37" s="6" t="s">
        <v>51</v>
      </c>
      <c r="M37" s="6">
        <v>4</v>
      </c>
      <c r="N37" s="8">
        <v>172548</v>
      </c>
      <c r="O37" s="6" t="s">
        <v>33</v>
      </c>
      <c r="P37" s="6" t="s">
        <v>30</v>
      </c>
      <c r="Q37" s="6" t="s">
        <v>52</v>
      </c>
      <c r="R37" s="6" t="s">
        <v>32</v>
      </c>
      <c r="S37" s="6" t="s">
        <v>33</v>
      </c>
      <c r="U37" s="20" t="s">
        <v>85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47660</v>
      </c>
      <c r="F38" s="6" t="s">
        <v>137</v>
      </c>
      <c r="G38" s="6" t="s">
        <v>130</v>
      </c>
      <c r="H38" s="7">
        <v>44222</v>
      </c>
      <c r="I38" s="6">
        <v>28</v>
      </c>
      <c r="J38" s="6" t="s">
        <v>26</v>
      </c>
      <c r="K38" s="6" t="s">
        <v>50</v>
      </c>
      <c r="L38" s="6" t="s">
        <v>51</v>
      </c>
      <c r="M38" s="6">
        <v>4</v>
      </c>
      <c r="N38" s="8">
        <v>207976</v>
      </c>
      <c r="O38" s="6" t="s">
        <v>33</v>
      </c>
      <c r="P38" s="6" t="s">
        <v>30</v>
      </c>
      <c r="Q38" s="6" t="s">
        <v>52</v>
      </c>
      <c r="R38" s="6" t="s">
        <v>32</v>
      </c>
      <c r="S38" s="6" t="s">
        <v>33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45604</v>
      </c>
      <c r="F39" s="6" t="s">
        <v>138</v>
      </c>
      <c r="G39" s="6" t="s">
        <v>130</v>
      </c>
      <c r="H39" s="7">
        <v>44222</v>
      </c>
      <c r="I39" s="6">
        <v>28</v>
      </c>
      <c r="J39" s="6" t="s">
        <v>26</v>
      </c>
      <c r="K39" s="6" t="s">
        <v>50</v>
      </c>
      <c r="L39" s="6" t="s">
        <v>51</v>
      </c>
      <c r="M39" s="6">
        <v>4</v>
      </c>
      <c r="N39" s="8">
        <v>118836</v>
      </c>
      <c r="O39" s="6" t="s">
        <v>33</v>
      </c>
      <c r="P39" s="6" t="s">
        <v>30</v>
      </c>
      <c r="Q39" s="6" t="s">
        <v>52</v>
      </c>
      <c r="R39" s="6" t="s">
        <v>32</v>
      </c>
      <c r="S39" s="6" t="s">
        <v>33</v>
      </c>
      <c r="U39" s="15" t="s">
        <v>139</v>
      </c>
      <c r="V39" s="16"/>
      <c r="W39" s="6"/>
      <c r="X39" s="17" t="s">
        <v>60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51435</v>
      </c>
      <c r="F40" s="6" t="s">
        <v>140</v>
      </c>
      <c r="G40" s="6" t="s">
        <v>130</v>
      </c>
      <c r="H40" s="7">
        <v>44222</v>
      </c>
      <c r="I40" s="6">
        <v>28</v>
      </c>
      <c r="J40" s="6" t="s">
        <v>26</v>
      </c>
      <c r="K40" s="6" t="s">
        <v>50</v>
      </c>
      <c r="L40" s="6" t="s">
        <v>51</v>
      </c>
      <c r="M40" s="6">
        <v>8</v>
      </c>
      <c r="N40" s="8">
        <v>365664</v>
      </c>
      <c r="O40" s="6" t="s">
        <v>33</v>
      </c>
      <c r="P40" s="6" t="s">
        <v>30</v>
      </c>
      <c r="Q40" s="6" t="s">
        <v>52</v>
      </c>
      <c r="R40" s="6" t="s">
        <v>32</v>
      </c>
      <c r="S40" s="6" t="s">
        <v>33</v>
      </c>
      <c r="U40" s="20" t="s">
        <v>62</v>
      </c>
      <c r="V40" s="21">
        <f>IF(SUMIFS(N2:N20000,S2:S20000,"Impulso ",P2:P20000,"Actual")&lt;0,0,SUMIFS(N2:N20000,S2:S20000,"Impulso ",P2:P20000,"Actual"))</f>
        <v>0</v>
      </c>
      <c r="W40" s="6"/>
      <c r="X40" s="17" t="s">
        <v>63</v>
      </c>
      <c r="Y40" s="19"/>
      <c r="Z40" s="22" t="s">
        <v>64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51267</v>
      </c>
      <c r="F41" s="6" t="s">
        <v>141</v>
      </c>
      <c r="G41" s="6" t="s">
        <v>130</v>
      </c>
      <c r="H41" s="7">
        <v>44222</v>
      </c>
      <c r="I41" s="6">
        <v>28</v>
      </c>
      <c r="J41" s="6" t="s">
        <v>26</v>
      </c>
      <c r="K41" s="6" t="s">
        <v>50</v>
      </c>
      <c r="L41" s="6" t="s">
        <v>51</v>
      </c>
      <c r="M41" s="6">
        <v>8</v>
      </c>
      <c r="N41" s="8">
        <v>377096</v>
      </c>
      <c r="O41" s="6" t="s">
        <v>33</v>
      </c>
      <c r="P41" s="6" t="s">
        <v>30</v>
      </c>
      <c r="Q41" s="6" t="s">
        <v>52</v>
      </c>
      <c r="R41" s="6" t="s">
        <v>32</v>
      </c>
      <c r="S41" s="6" t="s">
        <v>33</v>
      </c>
      <c r="U41" s="20" t="s">
        <v>66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67</v>
      </c>
      <c r="Y41" s="23" t="s">
        <v>68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47702</v>
      </c>
      <c r="F42" s="6" t="s">
        <v>142</v>
      </c>
      <c r="G42" s="6" t="s">
        <v>130</v>
      </c>
      <c r="H42" s="7">
        <v>44222</v>
      </c>
      <c r="I42" s="6">
        <v>28</v>
      </c>
      <c r="J42" s="6" t="s">
        <v>26</v>
      </c>
      <c r="K42" s="6" t="s">
        <v>50</v>
      </c>
      <c r="L42" s="6" t="s">
        <v>51</v>
      </c>
      <c r="M42" s="6">
        <v>8</v>
      </c>
      <c r="N42" s="8">
        <v>466240</v>
      </c>
      <c r="O42" s="6" t="s">
        <v>33</v>
      </c>
      <c r="P42" s="6" t="s">
        <v>30</v>
      </c>
      <c r="Q42" s="6" t="s">
        <v>52</v>
      </c>
      <c r="R42" s="6" t="s">
        <v>32</v>
      </c>
      <c r="S42" s="6" t="s">
        <v>33</v>
      </c>
      <c r="U42" s="20" t="s">
        <v>74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75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46992</v>
      </c>
      <c r="F43" s="6" t="s">
        <v>143</v>
      </c>
      <c r="G43" s="6" t="s">
        <v>130</v>
      </c>
      <c r="H43" s="7">
        <v>44222</v>
      </c>
      <c r="I43" s="6">
        <v>28</v>
      </c>
      <c r="J43" s="6" t="s">
        <v>26</v>
      </c>
      <c r="K43" s="6" t="s">
        <v>50</v>
      </c>
      <c r="L43" s="6" t="s">
        <v>51</v>
      </c>
      <c r="M43" s="6">
        <v>8</v>
      </c>
      <c r="N43" s="8">
        <v>383952</v>
      </c>
      <c r="O43" s="6" t="s">
        <v>33</v>
      </c>
      <c r="P43" s="6" t="s">
        <v>30</v>
      </c>
      <c r="Q43" s="6" t="s">
        <v>52</v>
      </c>
      <c r="R43" s="6" t="s">
        <v>32</v>
      </c>
      <c r="S43" s="6" t="s">
        <v>33</v>
      </c>
      <c r="U43" s="20" t="s">
        <v>79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51164</v>
      </c>
      <c r="F44" s="6" t="s">
        <v>144</v>
      </c>
      <c r="G44" s="6" t="s">
        <v>130</v>
      </c>
      <c r="H44" s="7">
        <v>44222</v>
      </c>
      <c r="I44" s="6">
        <v>28</v>
      </c>
      <c r="J44" s="6" t="s">
        <v>26</v>
      </c>
      <c r="K44" s="6" t="s">
        <v>50</v>
      </c>
      <c r="L44" s="6" t="s">
        <v>51</v>
      </c>
      <c r="M44" s="6">
        <v>4</v>
      </c>
      <c r="N44" s="8">
        <v>186264</v>
      </c>
      <c r="O44" s="6" t="s">
        <v>33</v>
      </c>
      <c r="P44" s="6" t="s">
        <v>30</v>
      </c>
      <c r="Q44" s="6" t="s">
        <v>52</v>
      </c>
      <c r="R44" s="6" t="s">
        <v>32</v>
      </c>
      <c r="S44" s="6" t="s">
        <v>33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51168</v>
      </c>
      <c r="F45" s="6" t="s">
        <v>145</v>
      </c>
      <c r="G45" s="6" t="s">
        <v>130</v>
      </c>
      <c r="H45" s="7">
        <v>44222</v>
      </c>
      <c r="I45" s="6">
        <v>28</v>
      </c>
      <c r="J45" s="6" t="s">
        <v>26</v>
      </c>
      <c r="K45" s="6" t="s">
        <v>50</v>
      </c>
      <c r="L45" s="6" t="s">
        <v>51</v>
      </c>
      <c r="M45" s="6">
        <v>8</v>
      </c>
      <c r="N45" s="8">
        <v>482240</v>
      </c>
      <c r="O45" s="6" t="s">
        <v>33</v>
      </c>
      <c r="P45" s="6" t="s">
        <v>30</v>
      </c>
      <c r="Q45" s="6" t="s">
        <v>52</v>
      </c>
      <c r="R45" s="6" t="s">
        <v>32</v>
      </c>
      <c r="S45" s="6" t="s">
        <v>33</v>
      </c>
      <c r="U45" s="34" t="s">
        <v>83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51271</v>
      </c>
      <c r="F46" s="6" t="s">
        <v>146</v>
      </c>
      <c r="G46" s="6" t="s">
        <v>130</v>
      </c>
      <c r="H46" s="7">
        <v>44222</v>
      </c>
      <c r="I46" s="6">
        <v>28</v>
      </c>
      <c r="J46" s="6" t="s">
        <v>26</v>
      </c>
      <c r="K46" s="6" t="s">
        <v>50</v>
      </c>
      <c r="L46" s="6" t="s">
        <v>51</v>
      </c>
      <c r="M46" s="6">
        <v>8</v>
      </c>
      <c r="N46" s="8">
        <v>411384</v>
      </c>
      <c r="O46" s="6" t="s">
        <v>33</v>
      </c>
      <c r="P46" s="6" t="s">
        <v>30</v>
      </c>
      <c r="Q46" s="6" t="s">
        <v>52</v>
      </c>
      <c r="R46" s="6" t="s">
        <v>32</v>
      </c>
      <c r="S46" s="6" t="s">
        <v>33</v>
      </c>
      <c r="U46" s="20" t="s">
        <v>85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40004</v>
      </c>
      <c r="F47" s="6" t="s">
        <v>147</v>
      </c>
      <c r="G47" s="6" t="s">
        <v>130</v>
      </c>
      <c r="H47" s="7">
        <v>44222</v>
      </c>
      <c r="I47" s="6">
        <v>28</v>
      </c>
      <c r="J47" s="6" t="s">
        <v>26</v>
      </c>
      <c r="K47" s="6" t="s">
        <v>50</v>
      </c>
      <c r="L47" s="6" t="s">
        <v>51</v>
      </c>
      <c r="M47" s="6">
        <v>4</v>
      </c>
      <c r="N47" s="8">
        <v>290264</v>
      </c>
      <c r="O47" s="6" t="s">
        <v>33</v>
      </c>
      <c r="P47" s="6" t="s">
        <v>30</v>
      </c>
      <c r="Q47" s="6" t="s">
        <v>52</v>
      </c>
      <c r="R47" s="6" t="s">
        <v>32</v>
      </c>
      <c r="S47" s="6" t="s">
        <v>33</v>
      </c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47532</v>
      </c>
      <c r="F48" s="6" t="s">
        <v>86</v>
      </c>
      <c r="G48" s="6" t="s">
        <v>148</v>
      </c>
      <c r="H48" s="7">
        <v>44222</v>
      </c>
      <c r="I48" s="6">
        <v>28</v>
      </c>
      <c r="J48" s="6" t="s">
        <v>26</v>
      </c>
      <c r="K48" s="6" t="s">
        <v>149</v>
      </c>
      <c r="L48" s="6" t="s">
        <v>150</v>
      </c>
      <c r="M48" s="6">
        <v>12</v>
      </c>
      <c r="N48" s="8">
        <v>1322940</v>
      </c>
      <c r="O48" s="6" t="s">
        <v>33</v>
      </c>
      <c r="P48" s="6" t="s">
        <v>30</v>
      </c>
      <c r="Q48" s="6" t="s">
        <v>52</v>
      </c>
      <c r="R48" s="6" t="s">
        <v>73</v>
      </c>
      <c r="S48" s="6" t="s">
        <v>33</v>
      </c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47532</v>
      </c>
      <c r="F49" s="6" t="s">
        <v>86</v>
      </c>
      <c r="G49" s="6" t="s">
        <v>151</v>
      </c>
      <c r="H49" s="7">
        <v>44222</v>
      </c>
      <c r="I49" s="6">
        <v>28</v>
      </c>
      <c r="J49" s="6" t="s">
        <v>26</v>
      </c>
      <c r="K49" s="6" t="s">
        <v>152</v>
      </c>
      <c r="L49" s="6" t="s">
        <v>153</v>
      </c>
      <c r="M49" s="6">
        <v>12</v>
      </c>
      <c r="N49" s="8">
        <v>1322940</v>
      </c>
      <c r="O49" s="6" t="s">
        <v>33</v>
      </c>
      <c r="P49" s="6" t="s">
        <v>30</v>
      </c>
      <c r="Q49" s="6" t="s">
        <v>52</v>
      </c>
      <c r="R49" s="6" t="s">
        <v>32</v>
      </c>
      <c r="S49" s="6" t="s">
        <v>33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47532</v>
      </c>
      <c r="F50" s="6" t="s">
        <v>86</v>
      </c>
      <c r="G50" s="6" t="s">
        <v>154</v>
      </c>
      <c r="H50" s="7">
        <v>44222</v>
      </c>
      <c r="I50" s="6">
        <v>28</v>
      </c>
      <c r="J50" s="6" t="s">
        <v>26</v>
      </c>
      <c r="K50" s="6" t="s">
        <v>155</v>
      </c>
      <c r="L50" s="6" t="s">
        <v>156</v>
      </c>
      <c r="M50" s="6">
        <v>12</v>
      </c>
      <c r="N50" s="8">
        <v>1322940</v>
      </c>
      <c r="O50" s="6" t="s">
        <v>33</v>
      </c>
      <c r="P50" s="6" t="s">
        <v>30</v>
      </c>
      <c r="Q50" s="6" t="s">
        <v>52</v>
      </c>
      <c r="R50" s="6" t="s">
        <v>73</v>
      </c>
      <c r="S50" s="6" t="s">
        <v>33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40434</v>
      </c>
      <c r="F51" s="6" t="s">
        <v>157</v>
      </c>
      <c r="G51" s="6" t="s">
        <v>158</v>
      </c>
      <c r="H51" s="7">
        <v>44223</v>
      </c>
      <c r="I51" s="6">
        <v>28</v>
      </c>
      <c r="J51" s="6" t="s">
        <v>26</v>
      </c>
      <c r="K51" s="6" t="s">
        <v>27</v>
      </c>
      <c r="L51" s="6" t="s">
        <v>28</v>
      </c>
      <c r="M51" s="6">
        <v>6</v>
      </c>
      <c r="N51" s="8">
        <v>505566</v>
      </c>
      <c r="O51" s="6" t="s">
        <v>33</v>
      </c>
      <c r="P51" s="6" t="s">
        <v>30</v>
      </c>
      <c r="Q51" s="6" t="s">
        <v>52</v>
      </c>
      <c r="R51" s="6" t="s">
        <v>73</v>
      </c>
      <c r="S51" s="6" t="s">
        <v>33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47532</v>
      </c>
      <c r="F52" s="6" t="s">
        <v>86</v>
      </c>
      <c r="G52" s="6" t="s">
        <v>159</v>
      </c>
      <c r="H52" s="7">
        <v>44224</v>
      </c>
      <c r="I52" s="6">
        <v>28</v>
      </c>
      <c r="J52" s="6" t="s">
        <v>26</v>
      </c>
      <c r="K52" s="6" t="s">
        <v>27</v>
      </c>
      <c r="L52" s="6" t="s">
        <v>28</v>
      </c>
      <c r="M52" s="6">
        <v>13</v>
      </c>
      <c r="N52" s="8">
        <v>1485614</v>
      </c>
      <c r="O52" s="6" t="s">
        <v>33</v>
      </c>
      <c r="P52" s="6" t="s">
        <v>30</v>
      </c>
      <c r="Q52" s="6" t="s">
        <v>52</v>
      </c>
      <c r="R52" s="6" t="s">
        <v>32</v>
      </c>
      <c r="S52" s="6" t="s">
        <v>33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47534</v>
      </c>
      <c r="F53" s="6" t="s">
        <v>109</v>
      </c>
      <c r="G53" s="6" t="s">
        <v>159</v>
      </c>
      <c r="H53" s="7">
        <v>44224</v>
      </c>
      <c r="I53" s="6">
        <v>28</v>
      </c>
      <c r="J53" s="6" t="s">
        <v>26</v>
      </c>
      <c r="K53" s="6" t="s">
        <v>27</v>
      </c>
      <c r="L53" s="6" t="s">
        <v>28</v>
      </c>
      <c r="M53" s="6">
        <v>4</v>
      </c>
      <c r="N53" s="8">
        <v>1011060</v>
      </c>
      <c r="O53" s="6" t="s">
        <v>33</v>
      </c>
      <c r="P53" s="6" t="s">
        <v>30</v>
      </c>
      <c r="Q53" s="6" t="s">
        <v>52</v>
      </c>
      <c r="R53" s="6" t="s">
        <v>32</v>
      </c>
      <c r="S53" s="6" t="s">
        <v>33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46715</v>
      </c>
      <c r="F54" s="6" t="s">
        <v>160</v>
      </c>
      <c r="G54" s="6" t="s">
        <v>161</v>
      </c>
      <c r="H54" s="7">
        <v>44224</v>
      </c>
      <c r="I54" s="6">
        <v>28</v>
      </c>
      <c r="J54" s="6" t="s">
        <v>26</v>
      </c>
      <c r="K54" s="6" t="s">
        <v>27</v>
      </c>
      <c r="L54" s="6" t="s">
        <v>28</v>
      </c>
      <c r="M54" s="6">
        <v>2</v>
      </c>
      <c r="N54" s="8">
        <v>287580</v>
      </c>
      <c r="O54" s="6" t="s">
        <v>33</v>
      </c>
      <c r="P54" s="6" t="s">
        <v>30</v>
      </c>
      <c r="Q54" s="6" t="s">
        <v>52</v>
      </c>
      <c r="R54" s="6" t="s">
        <v>32</v>
      </c>
      <c r="S54" s="6" t="s">
        <v>33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40434</v>
      </c>
      <c r="F55" s="6" t="s">
        <v>157</v>
      </c>
      <c r="G55" s="6" t="s">
        <v>162</v>
      </c>
      <c r="H55" s="7">
        <v>44224</v>
      </c>
      <c r="I55" s="6">
        <v>28</v>
      </c>
      <c r="J55" s="6" t="s">
        <v>26</v>
      </c>
      <c r="K55" s="6" t="s">
        <v>163</v>
      </c>
      <c r="L55" s="6" t="s">
        <v>164</v>
      </c>
      <c r="M55" s="6">
        <v>18</v>
      </c>
      <c r="N55" s="8">
        <v>1516698</v>
      </c>
      <c r="O55" s="6" t="s">
        <v>33</v>
      </c>
      <c r="P55" s="6" t="s">
        <v>30</v>
      </c>
      <c r="Q55" s="6" t="s">
        <v>52</v>
      </c>
      <c r="R55" s="6" t="s">
        <v>32</v>
      </c>
      <c r="S55" s="6" t="s">
        <v>33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46715</v>
      </c>
      <c r="F56" s="6" t="s">
        <v>160</v>
      </c>
      <c r="G56" s="6" t="s">
        <v>162</v>
      </c>
      <c r="H56" s="7">
        <v>44224</v>
      </c>
      <c r="I56" s="6">
        <v>28</v>
      </c>
      <c r="J56" s="6" t="s">
        <v>26</v>
      </c>
      <c r="K56" s="6" t="s">
        <v>163</v>
      </c>
      <c r="L56" s="6" t="s">
        <v>164</v>
      </c>
      <c r="M56" s="6">
        <v>6</v>
      </c>
      <c r="N56" s="8">
        <v>862740</v>
      </c>
      <c r="O56" s="6" t="s">
        <v>33</v>
      </c>
      <c r="P56" s="6" t="s">
        <v>30</v>
      </c>
      <c r="Q56" s="6" t="s">
        <v>52</v>
      </c>
      <c r="R56" s="6" t="s">
        <v>32</v>
      </c>
      <c r="S56" s="6" t="s">
        <v>33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40070</v>
      </c>
      <c r="F57" s="6" t="s">
        <v>165</v>
      </c>
      <c r="G57" s="6" t="s">
        <v>166</v>
      </c>
      <c r="H57" s="7">
        <v>44225</v>
      </c>
      <c r="I57" s="6">
        <v>28</v>
      </c>
      <c r="J57" s="6" t="s">
        <v>26</v>
      </c>
      <c r="K57" s="6" t="s">
        <v>167</v>
      </c>
      <c r="L57" s="6" t="s">
        <v>168</v>
      </c>
      <c r="M57" s="6">
        <v>8</v>
      </c>
      <c r="N57" s="8">
        <v>1236912</v>
      </c>
      <c r="O57" s="6" t="s">
        <v>33</v>
      </c>
      <c r="P57" s="6" t="s">
        <v>30</v>
      </c>
      <c r="Q57" s="6" t="s">
        <v>52</v>
      </c>
      <c r="R57" s="6" t="s">
        <v>32</v>
      </c>
      <c r="S57" s="6" t="s">
        <v>33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47532</v>
      </c>
      <c r="F58" s="6" t="s">
        <v>86</v>
      </c>
      <c r="G58" s="6" t="s">
        <v>169</v>
      </c>
      <c r="H58" s="7">
        <v>44225</v>
      </c>
      <c r="I58" s="6">
        <v>28</v>
      </c>
      <c r="J58" s="6" t="s">
        <v>26</v>
      </c>
      <c r="K58" s="6" t="s">
        <v>167</v>
      </c>
      <c r="L58" s="6" t="s">
        <v>168</v>
      </c>
      <c r="M58" s="6">
        <v>8</v>
      </c>
      <c r="N58" s="8">
        <v>914224</v>
      </c>
      <c r="O58" s="6" t="s">
        <v>33</v>
      </c>
      <c r="P58" s="6" t="s">
        <v>30</v>
      </c>
      <c r="Q58" s="6" t="s">
        <v>52</v>
      </c>
      <c r="R58" s="6" t="s">
        <v>32</v>
      </c>
      <c r="S58" s="6" t="s">
        <v>33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45606</v>
      </c>
      <c r="F59" s="6" t="s">
        <v>170</v>
      </c>
      <c r="G59" s="6" t="s">
        <v>171</v>
      </c>
      <c r="H59" s="7">
        <v>44225</v>
      </c>
      <c r="I59" s="6">
        <v>28</v>
      </c>
      <c r="J59" s="6" t="s">
        <v>26</v>
      </c>
      <c r="K59" s="6" t="s">
        <v>50</v>
      </c>
      <c r="L59" s="6" t="s">
        <v>51</v>
      </c>
      <c r="M59" s="6">
        <v>4</v>
      </c>
      <c r="N59" s="8">
        <v>290264</v>
      </c>
      <c r="O59" s="6" t="s">
        <v>33</v>
      </c>
      <c r="P59" s="6" t="s">
        <v>30</v>
      </c>
      <c r="Q59" s="6" t="s">
        <v>52</v>
      </c>
      <c r="R59" s="6" t="s">
        <v>32</v>
      </c>
      <c r="S59" s="6" t="s">
        <v>33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51262</v>
      </c>
      <c r="F60" s="6" t="s">
        <v>172</v>
      </c>
      <c r="G60" s="6" t="s">
        <v>173</v>
      </c>
      <c r="H60" s="7">
        <v>44225</v>
      </c>
      <c r="I60" s="6">
        <v>28</v>
      </c>
      <c r="J60" s="6" t="s">
        <v>26</v>
      </c>
      <c r="K60" s="6" t="s">
        <v>50</v>
      </c>
      <c r="L60" s="6" t="s">
        <v>51</v>
      </c>
      <c r="M60" s="6">
        <v>8</v>
      </c>
      <c r="N60" s="8">
        <v>223952</v>
      </c>
      <c r="O60" s="6" t="s">
        <v>33</v>
      </c>
      <c r="P60" s="6" t="s">
        <v>30</v>
      </c>
      <c r="Q60" s="6" t="s">
        <v>52</v>
      </c>
      <c r="R60" s="6" t="s">
        <v>32</v>
      </c>
      <c r="S60" s="6" t="s">
        <v>33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50657</v>
      </c>
      <c r="F61" s="6" t="s">
        <v>98</v>
      </c>
      <c r="G61" s="6" t="s">
        <v>174</v>
      </c>
      <c r="H61" s="7">
        <v>44225</v>
      </c>
      <c r="I61" s="6">
        <v>28</v>
      </c>
      <c r="J61" s="6" t="s">
        <v>26</v>
      </c>
      <c r="K61" s="6" t="s">
        <v>114</v>
      </c>
      <c r="L61" s="6" t="s">
        <v>115</v>
      </c>
      <c r="M61" s="6">
        <v>10</v>
      </c>
      <c r="N61" s="8">
        <v>1210010</v>
      </c>
      <c r="O61" s="6" t="s">
        <v>33</v>
      </c>
      <c r="P61" s="6" t="s">
        <v>30</v>
      </c>
      <c r="Q61" s="6" t="s">
        <v>52</v>
      </c>
      <c r="R61" s="6" t="s">
        <v>32</v>
      </c>
      <c r="S61" s="6" t="s">
        <v>33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50965</v>
      </c>
      <c r="F62" s="6" t="s">
        <v>175</v>
      </c>
      <c r="G62" s="6" t="s">
        <v>176</v>
      </c>
      <c r="H62" s="7">
        <v>44225</v>
      </c>
      <c r="I62" s="6">
        <v>28</v>
      </c>
      <c r="J62" s="6" t="s">
        <v>26</v>
      </c>
      <c r="K62" s="6" t="s">
        <v>50</v>
      </c>
      <c r="L62" s="6" t="s">
        <v>51</v>
      </c>
      <c r="M62" s="6">
        <v>12</v>
      </c>
      <c r="N62" s="8">
        <v>637644</v>
      </c>
      <c r="O62" s="6" t="s">
        <v>33</v>
      </c>
      <c r="P62" s="6" t="s">
        <v>30</v>
      </c>
      <c r="Q62" s="6" t="s">
        <v>52</v>
      </c>
      <c r="R62" s="6" t="s">
        <v>32</v>
      </c>
      <c r="S62" s="6" t="s">
        <v>33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51347</v>
      </c>
      <c r="F63" s="6" t="s">
        <v>177</v>
      </c>
      <c r="G63" s="6" t="s">
        <v>176</v>
      </c>
      <c r="H63" s="7">
        <v>44225</v>
      </c>
      <c r="I63" s="6">
        <v>28</v>
      </c>
      <c r="J63" s="6" t="s">
        <v>26</v>
      </c>
      <c r="K63" s="6" t="s">
        <v>50</v>
      </c>
      <c r="L63" s="6" t="s">
        <v>51</v>
      </c>
      <c r="M63" s="6">
        <v>8</v>
      </c>
      <c r="N63" s="8">
        <v>166816</v>
      </c>
      <c r="O63" s="6" t="s">
        <v>33</v>
      </c>
      <c r="P63" s="6" t="s">
        <v>30</v>
      </c>
      <c r="Q63" s="6" t="s">
        <v>52</v>
      </c>
      <c r="R63" s="6" t="s">
        <v>32</v>
      </c>
      <c r="S63" s="6" t="s">
        <v>33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40884</v>
      </c>
      <c r="F64" s="6" t="s">
        <v>178</v>
      </c>
      <c r="G64" s="6" t="s">
        <v>179</v>
      </c>
      <c r="H64" s="7">
        <v>44226</v>
      </c>
      <c r="I64" s="6">
        <v>28</v>
      </c>
      <c r="J64" s="6" t="s">
        <v>26</v>
      </c>
      <c r="K64" s="6" t="s">
        <v>114</v>
      </c>
      <c r="L64" s="6" t="s">
        <v>115</v>
      </c>
      <c r="M64" s="6">
        <v>8</v>
      </c>
      <c r="N64" s="8">
        <v>1119400</v>
      </c>
      <c r="O64" s="6" t="s">
        <v>33</v>
      </c>
      <c r="P64" s="6" t="s">
        <v>30</v>
      </c>
      <c r="Q64" s="6" t="s">
        <v>52</v>
      </c>
      <c r="R64" s="6" t="s">
        <v>32</v>
      </c>
      <c r="S64" s="6" t="s">
        <v>33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50662</v>
      </c>
      <c r="F65" s="6" t="s">
        <v>180</v>
      </c>
      <c r="G65" s="6" t="s">
        <v>179</v>
      </c>
      <c r="H65" s="7">
        <v>44226</v>
      </c>
      <c r="I65" s="6">
        <v>28</v>
      </c>
      <c r="J65" s="6" t="s">
        <v>26</v>
      </c>
      <c r="K65" s="6" t="s">
        <v>114</v>
      </c>
      <c r="L65" s="6" t="s">
        <v>115</v>
      </c>
      <c r="M65" s="6">
        <v>4</v>
      </c>
      <c r="N65" s="8">
        <v>528776</v>
      </c>
      <c r="O65" s="6" t="s">
        <v>33</v>
      </c>
      <c r="P65" s="6" t="s">
        <v>30</v>
      </c>
      <c r="Q65" s="6" t="s">
        <v>52</v>
      </c>
      <c r="R65" s="6" t="s">
        <v>32</v>
      </c>
      <c r="S65" s="6" t="s">
        <v>33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46666</v>
      </c>
      <c r="F66" s="6" t="s">
        <v>181</v>
      </c>
      <c r="G66" s="6" t="s">
        <v>182</v>
      </c>
      <c r="H66" s="7">
        <v>44226</v>
      </c>
      <c r="I66" s="6">
        <v>28</v>
      </c>
      <c r="J66" s="6" t="s">
        <v>26</v>
      </c>
      <c r="K66" s="6" t="s">
        <v>183</v>
      </c>
      <c r="L66" s="6" t="s">
        <v>184</v>
      </c>
      <c r="M66" s="6">
        <v>2</v>
      </c>
      <c r="N66" s="8">
        <v>341700</v>
      </c>
      <c r="O66" s="6" t="s">
        <v>33</v>
      </c>
      <c r="P66" s="6" t="s">
        <v>30</v>
      </c>
      <c r="Q66" s="6" t="s">
        <v>52</v>
      </c>
      <c r="R66" s="6" t="s">
        <v>73</v>
      </c>
      <c r="S66" s="6" t="s">
        <v>33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50662</v>
      </c>
      <c r="F67" s="6" t="s">
        <v>180</v>
      </c>
      <c r="G67" s="6" t="s">
        <v>182</v>
      </c>
      <c r="H67" s="7">
        <v>44226</v>
      </c>
      <c r="I67" s="6">
        <v>28</v>
      </c>
      <c r="J67" s="6" t="s">
        <v>26</v>
      </c>
      <c r="K67" s="6" t="s">
        <v>183</v>
      </c>
      <c r="L67" s="6" t="s">
        <v>184</v>
      </c>
      <c r="M67" s="6">
        <v>6</v>
      </c>
      <c r="N67" s="8">
        <v>793164</v>
      </c>
      <c r="O67" s="6" t="s">
        <v>33</v>
      </c>
      <c r="P67" s="6" t="s">
        <v>30</v>
      </c>
      <c r="Q67" s="6" t="s">
        <v>52</v>
      </c>
      <c r="R67" s="6" t="s">
        <v>73</v>
      </c>
      <c r="S67" s="6" t="s">
        <v>33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47531</v>
      </c>
      <c r="F68" s="6" t="s">
        <v>185</v>
      </c>
      <c r="G68" s="6" t="s">
        <v>186</v>
      </c>
      <c r="H68" s="7">
        <v>44230</v>
      </c>
      <c r="I68" s="6">
        <v>28</v>
      </c>
      <c r="J68" s="6" t="s">
        <v>26</v>
      </c>
      <c r="K68" s="6" t="s">
        <v>187</v>
      </c>
      <c r="L68" s="6" t="s">
        <v>188</v>
      </c>
      <c r="M68" s="6">
        <v>2</v>
      </c>
      <c r="N68" s="8">
        <v>285698</v>
      </c>
      <c r="O68" s="6" t="s">
        <v>33</v>
      </c>
      <c r="P68" s="6" t="s">
        <v>189</v>
      </c>
      <c r="Q68" s="6" t="s">
        <v>52</v>
      </c>
      <c r="R68" s="6" t="s">
        <v>73</v>
      </c>
      <c r="S68" s="6" t="s">
        <v>33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40063</v>
      </c>
      <c r="F69" s="6" t="s">
        <v>190</v>
      </c>
      <c r="G69" s="6" t="s">
        <v>191</v>
      </c>
      <c r="H69" s="7">
        <v>44230</v>
      </c>
      <c r="I69" s="6">
        <v>28</v>
      </c>
      <c r="J69" s="6" t="s">
        <v>26</v>
      </c>
      <c r="K69" s="6" t="s">
        <v>192</v>
      </c>
      <c r="L69" s="6" t="s">
        <v>193</v>
      </c>
      <c r="M69" s="6">
        <v>4</v>
      </c>
      <c r="N69" s="8">
        <v>296884</v>
      </c>
      <c r="O69" s="6" t="s">
        <v>33</v>
      </c>
      <c r="P69" s="6" t="s">
        <v>189</v>
      </c>
      <c r="Q69" s="6" t="s">
        <v>52</v>
      </c>
      <c r="R69" s="6" t="s">
        <v>73</v>
      </c>
      <c r="S69" s="6" t="s">
        <v>33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194</v>
      </c>
      <c r="F70" s="6" t="s">
        <v>195</v>
      </c>
      <c r="G70" s="6" t="s">
        <v>196</v>
      </c>
      <c r="H70" s="7">
        <v>44238</v>
      </c>
      <c r="I70" s="6">
        <v>28</v>
      </c>
      <c r="J70" s="6" t="s">
        <v>26</v>
      </c>
      <c r="K70" s="6" t="s">
        <v>197</v>
      </c>
      <c r="L70" s="6" t="s">
        <v>198</v>
      </c>
      <c r="M70" s="6">
        <v>20</v>
      </c>
      <c r="N70" s="8">
        <v>587280</v>
      </c>
      <c r="O70" s="6" t="s">
        <v>29</v>
      </c>
      <c r="P70" s="6" t="s">
        <v>189</v>
      </c>
      <c r="Q70" s="6" t="s">
        <v>52</v>
      </c>
      <c r="R70" s="6" t="s">
        <v>73</v>
      </c>
      <c r="S70" s="6" t="s">
        <v>33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50657</v>
      </c>
      <c r="F71" s="6" t="s">
        <v>98</v>
      </c>
      <c r="G71" s="6" t="s">
        <v>199</v>
      </c>
      <c r="H71" s="7">
        <v>44239</v>
      </c>
      <c r="I71" s="6">
        <v>28</v>
      </c>
      <c r="J71" s="6" t="s">
        <v>26</v>
      </c>
      <c r="K71" s="6" t="s">
        <v>200</v>
      </c>
      <c r="L71" s="6" t="s">
        <v>201</v>
      </c>
      <c r="M71" s="6">
        <v>4</v>
      </c>
      <c r="N71" s="8">
        <v>521312</v>
      </c>
      <c r="O71" s="6" t="s">
        <v>33</v>
      </c>
      <c r="P71" s="6" t="s">
        <v>189</v>
      </c>
      <c r="Q71" s="6" t="s">
        <v>52</v>
      </c>
      <c r="R71" s="6" t="s">
        <v>73</v>
      </c>
      <c r="S71" s="6" t="s">
        <v>33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194</v>
      </c>
      <c r="F72" s="6" t="s">
        <v>195</v>
      </c>
      <c r="G72" s="6" t="s">
        <v>202</v>
      </c>
      <c r="H72" s="7">
        <v>44254</v>
      </c>
      <c r="I72" s="6">
        <v>28</v>
      </c>
      <c r="J72" s="6" t="s">
        <v>26</v>
      </c>
      <c r="K72" s="6" t="s">
        <v>197</v>
      </c>
      <c r="L72" s="6" t="s">
        <v>198</v>
      </c>
      <c r="M72" s="6">
        <v>-20</v>
      </c>
      <c r="N72" s="8">
        <v>-587280</v>
      </c>
      <c r="O72" s="6" t="s">
        <v>29</v>
      </c>
      <c r="P72" s="6" t="s">
        <v>189</v>
      </c>
      <c r="Q72" s="6" t="s">
        <v>31</v>
      </c>
      <c r="R72" s="6" t="s">
        <v>73</v>
      </c>
      <c r="S72" s="6" t="s">
        <v>33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2021_03_14151321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2021-04-05T18:30:36Z</dcterms:created>
  <dcterms:modified xsi:type="dcterms:W3CDTF">2021-04-05T18:30:38Z</dcterms:modified>
</cp:coreProperties>
</file>