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543C1E86-E1AD-442C-A97E-17239734211B}" xr6:coauthVersionLast="46" xr6:coauthVersionMax="46" xr10:uidLastSave="{00000000-0000-0000-0000-000000000000}"/>
  <bookViews>
    <workbookView xWindow="-108" yWindow="-108" windowWidth="23256" windowHeight="12576" xr2:uid="{CAB6E165-F499-40FC-8DED-7D4FD1E395AA}"/>
  </bookViews>
  <sheets>
    <sheet name="2021_04_1814021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<sst xmlns="http://schemas.openxmlformats.org/spreadsheetml/2006/main" count="803" uniqueCount="201">
  <si>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</si>
  <si>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</si>
  <si>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</si>
  <si>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</si>
  <si>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</si>
  <si>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</si>
  <si>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</si>
  <si>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</si>
  <si>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</si>
  <si>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</si>
  <si>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</si>
  <si>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</si>
  <si>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</si>
  <si>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</si>
  <si>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</si>
  <si>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</si>
  <si>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</si>
  <si>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</si>
  <si>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</si>
  <si>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2021_04_18140210</t>
  </si>
  <si>
    <t xml:space="preserve">OLIVARES ARDILES FRANCISCO JAVIE             </t>
  </si>
  <si>
    <t>L2</t>
  </si>
  <si>
    <t>18140210-5</t>
  </si>
  <si>
    <t xml:space="preserve">VALVULA PROTEC 4 CIRCUIT.KNORR </t>
  </si>
  <si>
    <t>FV-A-0000-02153668</t>
  </si>
  <si>
    <t xml:space="preserve">COPIAPO </t>
  </si>
  <si>
    <t>0009536850-6-0</t>
  </si>
  <si>
    <t xml:space="preserve">CASTILLO HIDALGO WENCESLAO GUILLERMO </t>
  </si>
  <si>
    <t>Repuestos</t>
  </si>
  <si>
    <t>Otros meses</t>
  </si>
  <si>
    <t>Factura</t>
  </si>
  <si>
    <t>Venta Pendiente</t>
  </si>
  <si>
    <t xml:space="preserve">S3083 </t>
  </si>
  <si>
    <t xml:space="preserve">TURBO MOTOR 360/420HP BIAGIO </t>
  </si>
  <si>
    <t>CV-A-0000-00228280</t>
  </si>
  <si>
    <t>0076193544-5-0</t>
  </si>
  <si>
    <t xml:space="preserve">IMPORTADORA Y EXPORTADORA ISACAR LTDA. </t>
  </si>
  <si>
    <t>Nota Crédito</t>
  </si>
  <si>
    <t xml:space="preserve">F0135 </t>
  </si>
  <si>
    <t xml:space="preserve">VISCOSO VENTILADOR 4 PERNOS </t>
  </si>
  <si>
    <t>CV-A-0000-00228346</t>
  </si>
  <si>
    <t>0007520225-3-0</t>
  </si>
  <si>
    <t xml:space="preserve">TOLEDO GOMEZ MARIA NELLY </t>
  </si>
  <si>
    <t>Nombre</t>
  </si>
  <si>
    <t xml:space="preserve">S2750 </t>
  </si>
  <si>
    <t xml:space="preserve">FAROL DELANTERO DER. C/INTERM. </t>
  </si>
  <si>
    <t>CV-A-0000-00228403</t>
  </si>
  <si>
    <t>0076834426-4-0</t>
  </si>
  <si>
    <t xml:space="preserve">TRANSPORTES DAN GONZALEZ ARACENA EIRL </t>
  </si>
  <si>
    <t>Cod Vendedor</t>
  </si>
  <si>
    <t>CV-A-0000-00228413</t>
  </si>
  <si>
    <t>Rut</t>
  </si>
  <si>
    <t xml:space="preserve">V2708 </t>
  </si>
  <si>
    <t xml:space="preserve">DEPOSITO DE EXPANSION </t>
  </si>
  <si>
    <t>CV-A-0000-00228487</t>
  </si>
  <si>
    <t>0076648788-2-0</t>
  </si>
  <si>
    <t xml:space="preserve">SOCIEDAD COMERCIAL GORDILLO FLORES LIMIT </t>
  </si>
  <si>
    <t>Mes Pago</t>
  </si>
  <si>
    <t xml:space="preserve">S3708 </t>
  </si>
  <si>
    <t xml:space="preserve">FOCO TRASERO SCANIA SERIE 4 DERECHO </t>
  </si>
  <si>
    <t>CV-A-0000-00228597</t>
  </si>
  <si>
    <t>0076788858-9-0</t>
  </si>
  <si>
    <t xml:space="preserve">TRANSPORTES SAN GENARO SPA </t>
  </si>
  <si>
    <t xml:space="preserve">FILTRO AIRE SECUN. DONALDSON </t>
  </si>
  <si>
    <t>CV-A-0000-00228765</t>
  </si>
  <si>
    <t>0077028177-6-0</t>
  </si>
  <si>
    <t xml:space="preserve">TRANSPORTES YARITZA PALLAUTA TAPIA EIRL </t>
  </si>
  <si>
    <t>CV-A-0000-00228763</t>
  </si>
  <si>
    <t>0076347484-4-0</t>
  </si>
  <si>
    <t xml:space="preserve">LUVIALE INVERSIONES SPA </t>
  </si>
  <si>
    <t>COMISION REPUESTOS</t>
  </si>
  <si>
    <t>Tabla de Cumplimiento Repuestos</t>
  </si>
  <si>
    <t xml:space="preserve">V0822 </t>
  </si>
  <si>
    <t xml:space="preserve">RODTO EMBRAGUE C/BASE HORQUILLA CORTO </t>
  </si>
  <si>
    <t>CV-A-0000-00228760</t>
  </si>
  <si>
    <t>0077160634-2-0</t>
  </si>
  <si>
    <t xml:space="preserve">KUNTUR TRANSPORTES SPA </t>
  </si>
  <si>
    <t>VENTA TOTAL PERIODO ACTUAL</t>
  </si>
  <si>
    <t>Ventas</t>
  </si>
  <si>
    <t>% Comisión</t>
  </si>
  <si>
    <t xml:space="preserve">225/70R17 108S SL369 GOODR </t>
  </si>
  <si>
    <t>CV-A-0000-00228941</t>
  </si>
  <si>
    <t>0076186153-0-0</t>
  </si>
  <si>
    <t xml:space="preserve">SOCIEDAD DE INVERSIONES TAPIA Y CIA LTDA </t>
  </si>
  <si>
    <t>Neumaticos</t>
  </si>
  <si>
    <t>VENTA NORMAL</t>
  </si>
  <si>
    <t>Desde</t>
  </si>
  <si>
    <t>Hasta</t>
  </si>
  <si>
    <t xml:space="preserve">S1282 </t>
  </si>
  <si>
    <t xml:space="preserve">BULBO TEMPERATURA 120GRADOS </t>
  </si>
  <si>
    <t>CV-A-0000-00228949</t>
  </si>
  <si>
    <t>0011736233-7-0</t>
  </si>
  <si>
    <t xml:space="preserve">TOLEDO PRATS ESTEBAN </t>
  </si>
  <si>
    <t>COMISION NORMAL (%)</t>
  </si>
  <si>
    <t>o mas</t>
  </si>
  <si>
    <t xml:space="preserve">EMPAQ.MULTIPLE ESCAPE </t>
  </si>
  <si>
    <t>CV-A-0000-00228959</t>
  </si>
  <si>
    <t>0077949260-5-0</t>
  </si>
  <si>
    <t xml:space="preserve">FLEX SERVICIO Y LOGISTICA LIMITADA </t>
  </si>
  <si>
    <t>COMISION NORMAL ($)</t>
  </si>
  <si>
    <t xml:space="preserve">CULATIN COMPRESOR COMP. 94 M/M </t>
  </si>
  <si>
    <t>CV-A-0000-00229024</t>
  </si>
  <si>
    <t>0076845300-4-0</t>
  </si>
  <si>
    <t xml:space="preserve">INVERSIONES INMOBILIARIA COYANCURA LTDA. </t>
  </si>
  <si>
    <t xml:space="preserve">TAMBOR DEL.S/MAZA F/AIRE 10 HOYOS </t>
  </si>
  <si>
    <t>CV-A-0000-00229032</t>
  </si>
  <si>
    <t>0076047955-1-0</t>
  </si>
  <si>
    <t xml:space="preserve">SOCIEDAD E INVERSIONES EXPLOATACAMA SPA </t>
  </si>
  <si>
    <t>TOTAL COMISION REPUESTOS</t>
  </si>
  <si>
    <t xml:space="preserve">BALAT.(JGO)MB190STD DEL </t>
  </si>
  <si>
    <t>VENTA POR DOCUMENTAR  A LA FECHA DE CORTE</t>
  </si>
  <si>
    <t xml:space="preserve">245/75R16 10PR 120/116Q SL369 GOODR </t>
  </si>
  <si>
    <t>CV-A-0000-00229079</t>
  </si>
  <si>
    <t>0006108794-K-0</t>
  </si>
  <si>
    <t xml:space="preserve">CASTILLO PEREZ IVAN SEGUNDO </t>
  </si>
  <si>
    <t xml:space="preserve">10-16.5 10PR K192 TL CHAOYANG </t>
  </si>
  <si>
    <t>CV-A-0000-00229176</t>
  </si>
  <si>
    <t xml:space="preserve">DESCUENTO NO APLICADO EN FACTU </t>
  </si>
  <si>
    <t>CV-A-0000-00229307</t>
  </si>
  <si>
    <t>Venta Normal</t>
  </si>
  <si>
    <t>COMISION NEUMATICOS, LUBRICANTES, BATERIAS Y REMOLQUE</t>
  </si>
  <si>
    <t>Tabla de Cumplimiento Neumaticos, Lubricantes, Baterias y Remolques</t>
  </si>
  <si>
    <t xml:space="preserve">11R22.5 16PR 148/145J CB972 GOODRIDE </t>
  </si>
  <si>
    <t>FV-A-0000-02340528</t>
  </si>
  <si>
    <t>0076976580-8-0</t>
  </si>
  <si>
    <t xml:space="preserve">SOCIEDAD COMERCIAL GRANDLEASING CHILE LT </t>
  </si>
  <si>
    <t xml:space="preserve">265/65R17 112S SL369 GOODRIDE </t>
  </si>
  <si>
    <t>FV-A-0000-02340238</t>
  </si>
  <si>
    <t xml:space="preserve">CRUCETA CARDAN DADO 49X195MM C/SEGURO </t>
  </si>
  <si>
    <t>CV-A-0000-00229986</t>
  </si>
  <si>
    <t>0076384121-9-0</t>
  </si>
  <si>
    <t xml:space="preserve">YANET ZEPEDA ACUÑA EIRL </t>
  </si>
  <si>
    <t>CV-A-0000-00230004</t>
  </si>
  <si>
    <t xml:space="preserve">245/70R17 10PR 119/116Q SL366 GOODRIDE </t>
  </si>
  <si>
    <t>FV-A-0000-02346579</t>
  </si>
  <si>
    <t>265/70R17 10PR 121/118S GIANTSAVER MAZZI</t>
  </si>
  <si>
    <t>CV-A-0000-00229985</t>
  </si>
  <si>
    <t>TOTAL COMISION NEU / LUB / BAT / REM</t>
  </si>
  <si>
    <t xml:space="preserve">AMPOLLETA 24V 70W H7 PX26D </t>
  </si>
  <si>
    <t>CV-A-0000-00230130</t>
  </si>
  <si>
    <t xml:space="preserve">245/65R17 107S SL369 GOODRIDE </t>
  </si>
  <si>
    <t>FV-A-0000-02349730</t>
  </si>
  <si>
    <t xml:space="preserve">C2266 </t>
  </si>
  <si>
    <t xml:space="preserve">FOCO LED RECTANGULAR ROJO MULTIVOLTAJE </t>
  </si>
  <si>
    <t>CV-A-0000-00230314</t>
  </si>
  <si>
    <t>0076658962-6-0</t>
  </si>
  <si>
    <t xml:space="preserve">TRANSPORTES CORTEZ LIMITADA </t>
  </si>
  <si>
    <t>COMISION SERVICIOS</t>
  </si>
  <si>
    <t>Tabla de Cumplimiento Servicios</t>
  </si>
  <si>
    <t xml:space="preserve">C1216 </t>
  </si>
  <si>
    <t xml:space="preserve">VALVULA DESBLOQUEO 3/2 VIAS M16 </t>
  </si>
  <si>
    <t>CV-A-0000-00230303</t>
  </si>
  <si>
    <t>0013843839-2-0</t>
  </si>
  <si>
    <t xml:space="preserve">SANZANA VERDUGO MIGUEL ALEXIS </t>
  </si>
  <si>
    <t>Comisión</t>
  </si>
  <si>
    <t xml:space="preserve">245/70R16 10PR 118/115Q SL369 GOODRIDE </t>
  </si>
  <si>
    <t>FV-A-0000-02354671</t>
  </si>
  <si>
    <t>0076057046-K-0</t>
  </si>
  <si>
    <t xml:space="preserve">TRANSPORTES TRANSVER LTDA. </t>
  </si>
  <si>
    <t xml:space="preserve">PISTON MOTOR STD KIT 128 M/M KS C/GOMAS </t>
  </si>
  <si>
    <t>CV-A-0000-00230459</t>
  </si>
  <si>
    <t>TOTAL VARIABLE</t>
  </si>
  <si>
    <t>FV-A-0000-02355778</t>
  </si>
  <si>
    <t xml:space="preserve">245/70R17 10PR 119/116Q SL369 GOODRIDE </t>
  </si>
  <si>
    <t>CV-A-0000-00230869</t>
  </si>
  <si>
    <t>0076692550-2-0</t>
  </si>
  <si>
    <t xml:space="preserve">FRANCISCO DIAZ Y CIA LTDA </t>
  </si>
  <si>
    <t xml:space="preserve">WILLIAMS T-300 15W40 CI-4 BALDE 19LT </t>
  </si>
  <si>
    <t>FV-A-0000-02366543</t>
  </si>
  <si>
    <t>0014115820-1-0</t>
  </si>
  <si>
    <t xml:space="preserve">SEGOVIA CARVAJAL PATRICIO ENRRIQUE </t>
  </si>
  <si>
    <t>Lubricantes</t>
  </si>
  <si>
    <t>TOTAL COMISION SERVICIOS</t>
  </si>
  <si>
    <t xml:space="preserve">FILTRO LUBRICANTE DONALDSON </t>
  </si>
  <si>
    <t xml:space="preserve">FILTRO COMBUSTIBLE TECFIL </t>
  </si>
  <si>
    <t>COMISION IMPULSO</t>
  </si>
  <si>
    <t xml:space="preserve">C1544 </t>
  </si>
  <si>
    <t xml:space="preserve">CUNA PU 5T </t>
  </si>
  <si>
    <t>FV-A-0000-02366347</t>
  </si>
  <si>
    <t xml:space="preserve">S0494 </t>
  </si>
  <si>
    <t xml:space="preserve">FILTRO LUBRICANTE TECFIL </t>
  </si>
  <si>
    <t xml:space="preserve">S1076 </t>
  </si>
  <si>
    <t xml:space="preserve">S2114 </t>
  </si>
  <si>
    <t xml:space="preserve">CAMISA INYECTOR LARGA </t>
  </si>
  <si>
    <t xml:space="preserve">S4512 </t>
  </si>
  <si>
    <t xml:space="preserve">EMPAQ.CARTER ACEITE </t>
  </si>
  <si>
    <t xml:space="preserve">TARJETA TACOGRAFO 1 DIA 125 KM </t>
  </si>
  <si>
    <t>CV-A-0000-00232005</t>
  </si>
  <si>
    <t>245/75R16 10PR 120/116S GIANTSAVER MAZZI</t>
  </si>
  <si>
    <t>FV-A-0000-02387786</t>
  </si>
  <si>
    <t xml:space="preserve">295/80R22.5 152/148M HS3 CONTINENTAL </t>
  </si>
  <si>
    <t xml:space="preserve">11R22.5 16PR 148/145M AT27S AUSTONE </t>
  </si>
  <si>
    <t xml:space="preserve">295/80R22.5 154/149M FUEL MAX GOODYEAR </t>
  </si>
  <si>
    <t>FV-A-0000-02430301</t>
  </si>
  <si>
    <t xml:space="preserve">NUEVO COPIAPO </t>
  </si>
  <si>
    <t>Actual</t>
  </si>
  <si>
    <t xml:space="preserve">S3863 </t>
  </si>
  <si>
    <t xml:space="preserve">COMPRESOR T/KNORR LK4951 2 PISTON 720CC </t>
  </si>
  <si>
    <t>FV-A-0000-02430697</t>
  </si>
  <si>
    <t>FV-A-0000-02435739</t>
  </si>
  <si>
    <t xml:space="preserve">ADBLUE BY ADQUIM BIDON 20 LTS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</si>
</sst>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310B-2B63-4660-8D1F-B7A3360BEEB8}">
  <sheetPr codeName="Hoja44">
    <tabColor rgb="FF00B050"/>
  </sheetPr>
  <dimension ref="A1:Z52"/>
  <sheetViews>
    <sheetView tabSelected="1" topLeftCell="M1" workbookViewId="0">
      <selection activeCell="AF1" sqref="AF1"/>
    </sheetView>
  </sheetViews>
  <sheetFormatPr baseColWidth="10" defaultRowHeight="14.4" x14ac:dyDescent="0.3"/>
  <cols>
    <col min="1" max="1" width="13" bestFit="1" customWidth="1"/>
    <col min="2" max="2" width="37.332031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29.8867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1.21875" bestFit="1" customWidth="1"/>
    <col min="11" max="11" width="11" bestFit="1" customWidth="1"/>
    <col min="12" max="12" width="29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86100</v>
      </c>
      <c r="F2" s="6" t="s">
        <v>23</v>
      </c>
      <c r="G2" s="6" t="s">
        <v>24</v>
      </c>
      <c r="H2" s="7">
        <v>43900</v>
      </c>
      <c r="I2" s="6">
        <v>21</v>
      </c>
      <c r="J2" s="6" t="s">
        <v>25</v>
      </c>
      <c r="K2" s="6" t="s">
        <v>26</v>
      </c>
      <c r="L2" s="6" t="s">
        <v>27</v>
      </c>
      <c r="M2" s="6">
        <v>1</v>
      </c>
      <c r="N2" s="8">
        <v>102454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34</v>
      </c>
      <c r="H3" s="7">
        <v>44139</v>
      </c>
      <c r="I3" s="6">
        <v>21</v>
      </c>
      <c r="J3" s="6" t="s">
        <v>25</v>
      </c>
      <c r="K3" s="6" t="s">
        <v>35</v>
      </c>
      <c r="L3" s="6" t="s">
        <v>36</v>
      </c>
      <c r="M3" s="6">
        <v>-1</v>
      </c>
      <c r="N3" s="8">
        <v>-320441</v>
      </c>
      <c r="O3" s="6" t="s">
        <v>28</v>
      </c>
      <c r="P3" s="6" t="s">
        <v>29</v>
      </c>
      <c r="Q3" s="6" t="s">
        <v>37</v>
      </c>
      <c r="R3" s="6" t="s">
        <v>31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 t="s">
        <v>38</v>
      </c>
      <c r="F4" s="6" t="s">
        <v>39</v>
      </c>
      <c r="G4" s="6" t="s">
        <v>40</v>
      </c>
      <c r="H4" s="7">
        <v>44140</v>
      </c>
      <c r="I4" s="6">
        <v>21</v>
      </c>
      <c r="J4" s="6" t="s">
        <v>25</v>
      </c>
      <c r="K4" s="6" t="s">
        <v>41</v>
      </c>
      <c r="L4" s="6" t="s">
        <v>42</v>
      </c>
      <c r="M4" s="6">
        <v>-1</v>
      </c>
      <c r="N4" s="8">
        <v>-72794</v>
      </c>
      <c r="O4" s="6" t="s">
        <v>28</v>
      </c>
      <c r="P4" s="6" t="s">
        <v>29</v>
      </c>
      <c r="Q4" s="6" t="s">
        <v>37</v>
      </c>
      <c r="R4" s="6" t="s">
        <v>31</v>
      </c>
      <c r="S4" s="6" t="s">
        <v>28</v>
      </c>
      <c r="U4" s="9" t="s">
        <v>43</v>
      </c>
      <c r="V4" s="9" t="str">
        <f>+$B$2</f>
        <v xml:space="preserve">OLIVARES ARDILES FRANCISCO JAVIE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 t="s">
        <v>44</v>
      </c>
      <c r="F5" s="6" t="s">
        <v>45</v>
      </c>
      <c r="G5" s="6" t="s">
        <v>46</v>
      </c>
      <c r="H5" s="7">
        <v>44141</v>
      </c>
      <c r="I5" s="6">
        <v>21</v>
      </c>
      <c r="J5" s="6" t="s">
        <v>25</v>
      </c>
      <c r="K5" s="6" t="s">
        <v>47</v>
      </c>
      <c r="L5" s="6" t="s">
        <v>48</v>
      </c>
      <c r="M5" s="6">
        <v>-1</v>
      </c>
      <c r="N5" s="8">
        <v>-56717</v>
      </c>
      <c r="O5" s="6" t="s">
        <v>28</v>
      </c>
      <c r="P5" s="6" t="s">
        <v>29</v>
      </c>
      <c r="Q5" s="6" t="s">
        <v>37</v>
      </c>
      <c r="R5" s="6" t="s">
        <v>31</v>
      </c>
      <c r="S5" s="6" t="s">
        <v>28</v>
      </c>
      <c r="U5" s="9" t="s">
        <v>49</v>
      </c>
      <c r="V5" s="9" t="str">
        <f>+$C$2</f>
        <v>L2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 t="s">
        <v>44</v>
      </c>
      <c r="F6" s="6" t="s">
        <v>45</v>
      </c>
      <c r="G6" s="6" t="s">
        <v>50</v>
      </c>
      <c r="H6" s="7">
        <v>44141</v>
      </c>
      <c r="I6" s="6">
        <v>21</v>
      </c>
      <c r="J6" s="6" t="s">
        <v>25</v>
      </c>
      <c r="K6" s="6" t="s">
        <v>35</v>
      </c>
      <c r="L6" s="6" t="s">
        <v>36</v>
      </c>
      <c r="M6" s="6">
        <v>-1</v>
      </c>
      <c r="N6" s="8">
        <v>-75622</v>
      </c>
      <c r="O6" s="6" t="s">
        <v>28</v>
      </c>
      <c r="P6" s="6" t="s">
        <v>29</v>
      </c>
      <c r="Q6" s="6" t="s">
        <v>37</v>
      </c>
      <c r="R6" s="6" t="s">
        <v>31</v>
      </c>
      <c r="S6" s="6" t="s">
        <v>28</v>
      </c>
      <c r="U6" s="9" t="s">
        <v>51</v>
      </c>
      <c r="V6" s="11" t="str">
        <f>+$D$2</f>
        <v>18140210-5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 t="s">
        <v>52</v>
      </c>
      <c r="F7" s="6" t="s">
        <v>53</v>
      </c>
      <c r="G7" s="6" t="s">
        <v>54</v>
      </c>
      <c r="H7" s="7">
        <v>44144</v>
      </c>
      <c r="I7" s="6">
        <v>21</v>
      </c>
      <c r="J7" s="6" t="s">
        <v>25</v>
      </c>
      <c r="K7" s="6" t="s">
        <v>55</v>
      </c>
      <c r="L7" s="6" t="s">
        <v>56</v>
      </c>
      <c r="M7" s="6">
        <v>-1</v>
      </c>
      <c r="N7" s="8">
        <v>-27042</v>
      </c>
      <c r="O7" s="6" t="s">
        <v>28</v>
      </c>
      <c r="P7" s="6" t="s">
        <v>29</v>
      </c>
      <c r="Q7" s="6" t="s">
        <v>37</v>
      </c>
      <c r="R7" s="6" t="s">
        <v>31</v>
      </c>
      <c r="S7" s="6" t="s">
        <v>28</v>
      </c>
      <c r="U7" s="9" t="s">
        <v>57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 t="s">
        <v>58</v>
      </c>
      <c r="F8" s="6" t="s">
        <v>59</v>
      </c>
      <c r="G8" s="6" t="s">
        <v>60</v>
      </c>
      <c r="H8" s="7">
        <v>44146</v>
      </c>
      <c r="I8" s="6">
        <v>21</v>
      </c>
      <c r="J8" s="6" t="s">
        <v>25</v>
      </c>
      <c r="K8" s="6" t="s">
        <v>61</v>
      </c>
      <c r="L8" s="6" t="s">
        <v>62</v>
      </c>
      <c r="M8" s="6">
        <v>-1</v>
      </c>
      <c r="N8" s="8">
        <v>-17639</v>
      </c>
      <c r="O8" s="6" t="s">
        <v>28</v>
      </c>
      <c r="P8" s="6" t="s">
        <v>29</v>
      </c>
      <c r="Q8" s="6" t="s">
        <v>37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10467</v>
      </c>
      <c r="F9" s="6" t="s">
        <v>63</v>
      </c>
      <c r="G9" s="6" t="s">
        <v>64</v>
      </c>
      <c r="H9" s="7">
        <v>44151</v>
      </c>
      <c r="I9" s="6">
        <v>21</v>
      </c>
      <c r="J9" s="6" t="s">
        <v>25</v>
      </c>
      <c r="K9" s="6" t="s">
        <v>65</v>
      </c>
      <c r="L9" s="6" t="s">
        <v>66</v>
      </c>
      <c r="M9" s="6">
        <v>-1</v>
      </c>
      <c r="N9" s="8">
        <v>-18000</v>
      </c>
      <c r="O9" s="6" t="s">
        <v>28</v>
      </c>
      <c r="P9" s="6" t="s">
        <v>29</v>
      </c>
      <c r="Q9" s="6" t="s">
        <v>37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 t="s">
        <v>44</v>
      </c>
      <c r="F10" s="6" t="s">
        <v>45</v>
      </c>
      <c r="G10" s="6" t="s">
        <v>67</v>
      </c>
      <c r="H10" s="7">
        <v>44151</v>
      </c>
      <c r="I10" s="6">
        <v>21</v>
      </c>
      <c r="J10" s="6" t="s">
        <v>25</v>
      </c>
      <c r="K10" s="6" t="s">
        <v>68</v>
      </c>
      <c r="L10" s="6" t="s">
        <v>69</v>
      </c>
      <c r="M10" s="6">
        <v>-1</v>
      </c>
      <c r="N10" s="8">
        <v>-75622</v>
      </c>
      <c r="O10" s="6" t="s">
        <v>28</v>
      </c>
      <c r="P10" s="6" t="s">
        <v>29</v>
      </c>
      <c r="Q10" s="6" t="s">
        <v>37</v>
      </c>
      <c r="R10" s="6" t="s">
        <v>31</v>
      </c>
      <c r="S10" s="6" t="s">
        <v>28</v>
      </c>
      <c r="U10" s="15" t="s">
        <v>70</v>
      </c>
      <c r="V10" s="16"/>
      <c r="W10" s="6"/>
      <c r="X10" s="17" t="s">
        <v>71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 t="s">
        <v>72</v>
      </c>
      <c r="F11" s="6" t="s">
        <v>73</v>
      </c>
      <c r="G11" s="6" t="s">
        <v>74</v>
      </c>
      <c r="H11" s="7">
        <v>44151</v>
      </c>
      <c r="I11" s="6">
        <v>21</v>
      </c>
      <c r="J11" s="6" t="s">
        <v>25</v>
      </c>
      <c r="K11" s="6" t="s">
        <v>75</v>
      </c>
      <c r="L11" s="6" t="s">
        <v>76</v>
      </c>
      <c r="M11" s="6">
        <v>-1</v>
      </c>
      <c r="N11" s="8">
        <v>-132376</v>
      </c>
      <c r="O11" s="6" t="s">
        <v>28</v>
      </c>
      <c r="P11" s="6" t="s">
        <v>29</v>
      </c>
      <c r="Q11" s="6" t="s">
        <v>37</v>
      </c>
      <c r="R11" s="6" t="s">
        <v>31</v>
      </c>
      <c r="S11" s="6" t="s">
        <v>28</v>
      </c>
      <c r="U11" s="20" t="s">
        <v>77</v>
      </c>
      <c r="V11" s="21">
        <f>IF(SUMIFS(N2:N20000,S2:S20000,"Repuestos",P2:P20000,"Actual")&lt;0,0,SUMIFS(N2:N20000,S2:S20000,"Repuestos",P2:P20000,"Actual"))</f>
        <v>497414</v>
      </c>
      <c r="W11" s="5"/>
      <c r="X11" s="17" t="s">
        <v>78</v>
      </c>
      <c r="Y11" s="19"/>
      <c r="Z11" s="22" t="s">
        <v>79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50874</v>
      </c>
      <c r="F12" s="6" t="s">
        <v>80</v>
      </c>
      <c r="G12" s="6" t="s">
        <v>81</v>
      </c>
      <c r="H12" s="7">
        <v>44154</v>
      </c>
      <c r="I12" s="6">
        <v>21</v>
      </c>
      <c r="J12" s="6" t="s">
        <v>25</v>
      </c>
      <c r="K12" s="6" t="s">
        <v>82</v>
      </c>
      <c r="L12" s="6" t="s">
        <v>83</v>
      </c>
      <c r="M12" s="6">
        <v>-5</v>
      </c>
      <c r="N12" s="8">
        <v>-378110</v>
      </c>
      <c r="O12" s="6" t="s">
        <v>84</v>
      </c>
      <c r="P12" s="6" t="s">
        <v>29</v>
      </c>
      <c r="Q12" s="6" t="s">
        <v>37</v>
      </c>
      <c r="R12" s="6" t="s">
        <v>31</v>
      </c>
      <c r="S12" s="6" t="s">
        <v>84</v>
      </c>
      <c r="U12" s="20" t="s">
        <v>85</v>
      </c>
      <c r="V12" s="21">
        <f>IF(SUMIFS(N2:N20000,S2:S20000,"Repuestos",R2:R20000,"Venta Normal")&lt;0,0,SUMIFS(N2:N20000,S2:S20000,"Repuestos",R2:R20000,"Venta Normal"))</f>
        <v>189210</v>
      </c>
      <c r="W12" s="5"/>
      <c r="X12" s="23" t="s">
        <v>86</v>
      </c>
      <c r="Y12" s="23" t="s">
        <v>87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 t="s">
        <v>88</v>
      </c>
      <c r="F13" s="6" t="s">
        <v>89</v>
      </c>
      <c r="G13" s="6" t="s">
        <v>90</v>
      </c>
      <c r="H13" s="7">
        <v>44154</v>
      </c>
      <c r="I13" s="6">
        <v>21</v>
      </c>
      <c r="J13" s="6" t="s">
        <v>25</v>
      </c>
      <c r="K13" s="6" t="s">
        <v>91</v>
      </c>
      <c r="L13" s="6" t="s">
        <v>92</v>
      </c>
      <c r="M13" s="6">
        <v>-1</v>
      </c>
      <c r="N13" s="8">
        <v>-10722</v>
      </c>
      <c r="O13" s="6" t="s">
        <v>28</v>
      </c>
      <c r="P13" s="6" t="s">
        <v>29</v>
      </c>
      <c r="Q13" s="6" t="s">
        <v>37</v>
      </c>
      <c r="R13" s="6" t="s">
        <v>31</v>
      </c>
      <c r="S13" s="6" t="s">
        <v>28</v>
      </c>
      <c r="U13" s="20" t="s">
        <v>93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94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24154</v>
      </c>
      <c r="F14" s="6" t="s">
        <v>95</v>
      </c>
      <c r="G14" s="6" t="s">
        <v>96</v>
      </c>
      <c r="H14" s="7">
        <v>44155</v>
      </c>
      <c r="I14" s="6">
        <v>21</v>
      </c>
      <c r="J14" s="6" t="s">
        <v>25</v>
      </c>
      <c r="K14" s="6" t="s">
        <v>97</v>
      </c>
      <c r="L14" s="6" t="s">
        <v>98</v>
      </c>
      <c r="M14" s="6">
        <v>-3</v>
      </c>
      <c r="N14" s="8">
        <v>-16014</v>
      </c>
      <c r="O14" s="6" t="s">
        <v>28</v>
      </c>
      <c r="P14" s="6" t="s">
        <v>29</v>
      </c>
      <c r="Q14" s="6" t="s">
        <v>37</v>
      </c>
      <c r="R14" s="6" t="s">
        <v>31</v>
      </c>
      <c r="S14" s="6" t="s">
        <v>28</v>
      </c>
      <c r="U14" s="20" t="s">
        <v>99</v>
      </c>
      <c r="V14" s="21">
        <f>+V12*V13</f>
        <v>3311.1750000000002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16019</v>
      </c>
      <c r="F15" s="6" t="s">
        <v>100</v>
      </c>
      <c r="G15" s="6" t="s">
        <v>101</v>
      </c>
      <c r="H15" s="7">
        <v>44158</v>
      </c>
      <c r="I15" s="6">
        <v>21</v>
      </c>
      <c r="J15" s="6" t="s">
        <v>25</v>
      </c>
      <c r="K15" s="6" t="s">
        <v>102</v>
      </c>
      <c r="L15" s="6" t="s">
        <v>103</v>
      </c>
      <c r="M15" s="6">
        <v>-1</v>
      </c>
      <c r="N15" s="8">
        <v>-60412</v>
      </c>
      <c r="O15" s="6" t="s">
        <v>28</v>
      </c>
      <c r="P15" s="6" t="s">
        <v>29</v>
      </c>
      <c r="Q15" s="6" t="s">
        <v>37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84138</v>
      </c>
      <c r="F16" s="6" t="s">
        <v>104</v>
      </c>
      <c r="G16" s="6" t="s">
        <v>105</v>
      </c>
      <c r="H16" s="7">
        <v>44158</v>
      </c>
      <c r="I16" s="6">
        <v>21</v>
      </c>
      <c r="J16" s="6" t="s">
        <v>25</v>
      </c>
      <c r="K16" s="6" t="s">
        <v>106</v>
      </c>
      <c r="L16" s="6" t="s">
        <v>107</v>
      </c>
      <c r="M16" s="6">
        <v>-2</v>
      </c>
      <c r="N16" s="8">
        <v>-171524</v>
      </c>
      <c r="O16" s="6" t="s">
        <v>28</v>
      </c>
      <c r="P16" s="6" t="s">
        <v>29</v>
      </c>
      <c r="Q16" s="6" t="s">
        <v>37</v>
      </c>
      <c r="R16" s="6" t="s">
        <v>31</v>
      </c>
      <c r="S16" s="6" t="s">
        <v>28</v>
      </c>
      <c r="U16" s="34" t="s">
        <v>108</v>
      </c>
      <c r="V16" s="35">
        <f>+V14</f>
        <v>3311.1750000000002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90104</v>
      </c>
      <c r="F17" s="6" t="s">
        <v>109</v>
      </c>
      <c r="G17" s="6" t="s">
        <v>105</v>
      </c>
      <c r="H17" s="7">
        <v>44158</v>
      </c>
      <c r="I17" s="6">
        <v>21</v>
      </c>
      <c r="J17" s="6" t="s">
        <v>25</v>
      </c>
      <c r="K17" s="6" t="s">
        <v>106</v>
      </c>
      <c r="L17" s="6" t="s">
        <v>107</v>
      </c>
      <c r="M17" s="6">
        <v>-1</v>
      </c>
      <c r="N17" s="8">
        <v>-23437</v>
      </c>
      <c r="O17" s="6" t="s">
        <v>28</v>
      </c>
      <c r="P17" s="6" t="s">
        <v>29</v>
      </c>
      <c r="Q17" s="6" t="s">
        <v>37</v>
      </c>
      <c r="R17" s="6" t="s">
        <v>31</v>
      </c>
      <c r="S17" s="6" t="s">
        <v>28</v>
      </c>
      <c r="U17" s="20" t="s">
        <v>110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40211</v>
      </c>
      <c r="F18" s="6" t="s">
        <v>111</v>
      </c>
      <c r="G18" s="6" t="s">
        <v>112</v>
      </c>
      <c r="H18" s="7">
        <v>44159</v>
      </c>
      <c r="I18" s="6">
        <v>21</v>
      </c>
      <c r="J18" s="6" t="s">
        <v>25</v>
      </c>
      <c r="K18" s="6" t="s">
        <v>113</v>
      </c>
      <c r="L18" s="6" t="s">
        <v>114</v>
      </c>
      <c r="M18" s="6">
        <v>-2</v>
      </c>
      <c r="N18" s="8">
        <v>-205026</v>
      </c>
      <c r="O18" s="6" t="s">
        <v>84</v>
      </c>
      <c r="P18" s="6" t="s">
        <v>29</v>
      </c>
      <c r="Q18" s="6" t="s">
        <v>37</v>
      </c>
      <c r="R18" s="6" t="s">
        <v>31</v>
      </c>
      <c r="S18" s="6" t="s">
        <v>84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45624</v>
      </c>
      <c r="F19" s="6" t="s">
        <v>115</v>
      </c>
      <c r="G19" s="6" t="s">
        <v>116</v>
      </c>
      <c r="H19" s="7">
        <v>44160</v>
      </c>
      <c r="I19" s="6">
        <v>21</v>
      </c>
      <c r="J19" s="6" t="s">
        <v>25</v>
      </c>
      <c r="K19" s="6" t="s">
        <v>91</v>
      </c>
      <c r="L19" s="6" t="s">
        <v>92</v>
      </c>
      <c r="M19" s="6">
        <v>-2</v>
      </c>
      <c r="N19" s="8">
        <v>-137798</v>
      </c>
      <c r="O19" s="6" t="s">
        <v>84</v>
      </c>
      <c r="P19" s="6" t="s">
        <v>29</v>
      </c>
      <c r="Q19" s="6" t="s">
        <v>37</v>
      </c>
      <c r="R19" s="6" t="s">
        <v>31</v>
      </c>
      <c r="S19" s="6" t="s">
        <v>84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44331</v>
      </c>
      <c r="F20" s="6" t="s">
        <v>117</v>
      </c>
      <c r="G20" s="6" t="s">
        <v>118</v>
      </c>
      <c r="H20" s="7">
        <v>44165</v>
      </c>
      <c r="I20" s="6">
        <v>21</v>
      </c>
      <c r="J20" s="6" t="s">
        <v>25</v>
      </c>
      <c r="K20" s="6" t="s">
        <v>82</v>
      </c>
      <c r="L20" s="6" t="s">
        <v>83</v>
      </c>
      <c r="M20" s="6">
        <v>-1</v>
      </c>
      <c r="N20" s="8">
        <v>-166721</v>
      </c>
      <c r="O20" s="6" t="s">
        <v>84</v>
      </c>
      <c r="P20" s="6" t="s">
        <v>29</v>
      </c>
      <c r="Q20" s="6" t="s">
        <v>37</v>
      </c>
      <c r="R20" s="6" t="s">
        <v>119</v>
      </c>
      <c r="S20" s="6" t="s">
        <v>84</v>
      </c>
      <c r="U20" s="15" t="s">
        <v>120</v>
      </c>
      <c r="V20" s="16"/>
      <c r="W20" s="6"/>
      <c r="X20" s="17" t="s">
        <v>121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40038</v>
      </c>
      <c r="F21" s="6" t="s">
        <v>122</v>
      </c>
      <c r="G21" s="6" t="s">
        <v>123</v>
      </c>
      <c r="H21" s="7">
        <v>44174</v>
      </c>
      <c r="I21" s="6">
        <v>21</v>
      </c>
      <c r="J21" s="6" t="s">
        <v>25</v>
      </c>
      <c r="K21" s="6" t="s">
        <v>124</v>
      </c>
      <c r="L21" s="6" t="s">
        <v>125</v>
      </c>
      <c r="M21" s="6">
        <v>2</v>
      </c>
      <c r="N21" s="8">
        <v>305612</v>
      </c>
      <c r="O21" s="6" t="s">
        <v>84</v>
      </c>
      <c r="P21" s="6" t="s">
        <v>29</v>
      </c>
      <c r="Q21" s="6" t="s">
        <v>30</v>
      </c>
      <c r="R21" s="6" t="s">
        <v>119</v>
      </c>
      <c r="S21" s="6" t="s">
        <v>84</v>
      </c>
      <c r="U21" s="20" t="s">
        <v>77</v>
      </c>
      <c r="V21" s="21">
        <f>IF(SUMIFS(N2:N20000,S2:S20000,"Neumaticos",P2:P20000,"Actual")&lt;0,0,SUMIFS(N2:N20000,S2:S20000,"Neumaticos",P2:P20000,"Actual"))</f>
        <v>3542289</v>
      </c>
      <c r="W21" s="5"/>
      <c r="X21" s="42" t="s">
        <v>78</v>
      </c>
      <c r="Y21" s="43"/>
      <c r="Z21" s="22" t="s">
        <v>79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47241</v>
      </c>
      <c r="F22" s="6" t="s">
        <v>126</v>
      </c>
      <c r="G22" s="6" t="s">
        <v>127</v>
      </c>
      <c r="H22" s="7">
        <v>44174</v>
      </c>
      <c r="I22" s="6">
        <v>21</v>
      </c>
      <c r="J22" s="6" t="s">
        <v>25</v>
      </c>
      <c r="K22" s="6" t="s">
        <v>124</v>
      </c>
      <c r="L22" s="6" t="s">
        <v>125</v>
      </c>
      <c r="M22" s="6">
        <v>4</v>
      </c>
      <c r="N22" s="8">
        <v>262820</v>
      </c>
      <c r="O22" s="6" t="s">
        <v>84</v>
      </c>
      <c r="P22" s="6" t="s">
        <v>29</v>
      </c>
      <c r="Q22" s="6" t="s">
        <v>30</v>
      </c>
      <c r="R22" s="6" t="s">
        <v>119</v>
      </c>
      <c r="S22" s="6" t="s">
        <v>84</v>
      </c>
      <c r="U22" s="20" t="s">
        <v>85</v>
      </c>
      <c r="V22" s="21">
        <f>IF(SUMIFS(N2:N20000,S2:S20000,"Neumaticos",R2:R20000,"Venta Normal")&lt;0,0,SUMIFS(N2:N20000,S2:S20000,"Neumaticos",R2:R20000,"Venta Normal"))</f>
        <v>4417731</v>
      </c>
      <c r="W22" s="5"/>
      <c r="X22" s="23" t="s">
        <v>86</v>
      </c>
      <c r="Y22" s="23" t="s">
        <v>87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14082</v>
      </c>
      <c r="F23" s="6" t="s">
        <v>128</v>
      </c>
      <c r="G23" s="6" t="s">
        <v>129</v>
      </c>
      <c r="H23" s="7">
        <v>44182</v>
      </c>
      <c r="I23" s="6">
        <v>21</v>
      </c>
      <c r="J23" s="6" t="s">
        <v>25</v>
      </c>
      <c r="K23" s="6" t="s">
        <v>130</v>
      </c>
      <c r="L23" s="6" t="s">
        <v>131</v>
      </c>
      <c r="M23" s="6">
        <v>-2</v>
      </c>
      <c r="N23" s="8">
        <v>-20420</v>
      </c>
      <c r="O23" s="6" t="s">
        <v>28</v>
      </c>
      <c r="P23" s="6" t="s">
        <v>29</v>
      </c>
      <c r="Q23" s="6" t="s">
        <v>37</v>
      </c>
      <c r="R23" s="6" t="s">
        <v>31</v>
      </c>
      <c r="S23" s="6" t="s">
        <v>28</v>
      </c>
      <c r="U23" s="20" t="s">
        <v>93</v>
      </c>
      <c r="V23" s="44">
        <f>+IF(V21&lt;=Y28,Z28,IF(V21&lt;=Y27,Z27,IF(V21&lt;=Y26,Z26,IF(V21&lt;=Y25,Z25,IF(V21&lt;=Y24,Z24,IF(V21&gt;=X23,Z23))))))</f>
        <v>0.01</v>
      </c>
      <c r="W23" s="5"/>
      <c r="X23" s="25">
        <v>25000000</v>
      </c>
      <c r="Y23" s="26" t="s">
        <v>94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40038</v>
      </c>
      <c r="F24" s="6" t="s">
        <v>122</v>
      </c>
      <c r="G24" s="6" t="s">
        <v>132</v>
      </c>
      <c r="H24" s="7">
        <v>44182</v>
      </c>
      <c r="I24" s="6">
        <v>21</v>
      </c>
      <c r="J24" s="6" t="s">
        <v>25</v>
      </c>
      <c r="K24" s="6" t="s">
        <v>102</v>
      </c>
      <c r="L24" s="6" t="s">
        <v>103</v>
      </c>
      <c r="M24" s="6">
        <v>-6</v>
      </c>
      <c r="N24" s="8">
        <v>-909126</v>
      </c>
      <c r="O24" s="6" t="s">
        <v>84</v>
      </c>
      <c r="P24" s="6" t="s">
        <v>29</v>
      </c>
      <c r="Q24" s="6" t="s">
        <v>37</v>
      </c>
      <c r="R24" s="6" t="s">
        <v>31</v>
      </c>
      <c r="S24" s="6" t="s">
        <v>84</v>
      </c>
      <c r="U24" s="20" t="s">
        <v>99</v>
      </c>
      <c r="V24" s="21">
        <f>+V22*V23</f>
        <v>44177.31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45611</v>
      </c>
      <c r="F25" s="6" t="s">
        <v>133</v>
      </c>
      <c r="G25" s="6" t="s">
        <v>134</v>
      </c>
      <c r="H25" s="7">
        <v>44182</v>
      </c>
      <c r="I25" s="6">
        <v>21</v>
      </c>
      <c r="J25" s="6" t="s">
        <v>25</v>
      </c>
      <c r="K25" s="6" t="s">
        <v>124</v>
      </c>
      <c r="L25" s="6" t="s">
        <v>125</v>
      </c>
      <c r="M25" s="6">
        <v>4</v>
      </c>
      <c r="N25" s="8">
        <v>316548</v>
      </c>
      <c r="O25" s="6" t="s">
        <v>84</v>
      </c>
      <c r="P25" s="6" t="s">
        <v>29</v>
      </c>
      <c r="Q25" s="6" t="s">
        <v>30</v>
      </c>
      <c r="R25" s="6" t="s">
        <v>119</v>
      </c>
      <c r="S25" s="6" t="s">
        <v>84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47705</v>
      </c>
      <c r="F26" s="6" t="s">
        <v>135</v>
      </c>
      <c r="G26" s="6" t="s">
        <v>136</v>
      </c>
      <c r="H26" s="7">
        <v>44182</v>
      </c>
      <c r="I26" s="6">
        <v>21</v>
      </c>
      <c r="J26" s="6" t="s">
        <v>25</v>
      </c>
      <c r="K26" s="6" t="s">
        <v>91</v>
      </c>
      <c r="L26" s="6" t="s">
        <v>92</v>
      </c>
      <c r="M26" s="6">
        <v>-5</v>
      </c>
      <c r="N26" s="8">
        <v>-462145</v>
      </c>
      <c r="O26" s="6" t="s">
        <v>84</v>
      </c>
      <c r="P26" s="6" t="s">
        <v>29</v>
      </c>
      <c r="Q26" s="6" t="s">
        <v>37</v>
      </c>
      <c r="R26" s="6" t="s">
        <v>31</v>
      </c>
      <c r="S26" s="6" t="s">
        <v>84</v>
      </c>
      <c r="U26" s="34" t="s">
        <v>137</v>
      </c>
      <c r="V26" s="35">
        <f>+V24</f>
        <v>44177.31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3279</v>
      </c>
      <c r="F27" s="6" t="s">
        <v>138</v>
      </c>
      <c r="G27" s="6" t="s">
        <v>139</v>
      </c>
      <c r="H27" s="7">
        <v>44187</v>
      </c>
      <c r="I27" s="6">
        <v>21</v>
      </c>
      <c r="J27" s="6" t="s">
        <v>25</v>
      </c>
      <c r="K27" s="6" t="s">
        <v>124</v>
      </c>
      <c r="L27" s="6" t="s">
        <v>125</v>
      </c>
      <c r="M27" s="6">
        <v>-1</v>
      </c>
      <c r="N27" s="8">
        <v>-4145</v>
      </c>
      <c r="O27" s="6" t="s">
        <v>28</v>
      </c>
      <c r="P27" s="6" t="s">
        <v>29</v>
      </c>
      <c r="Q27" s="6" t="s">
        <v>37</v>
      </c>
      <c r="R27" s="6" t="s">
        <v>31</v>
      </c>
      <c r="S27" s="6" t="s">
        <v>28</v>
      </c>
      <c r="U27" s="20" t="s">
        <v>110</v>
      </c>
      <c r="V27" s="21">
        <f>IF(SUMIFS(N2:N20000,S2:S20000,"Neumaticos",R2:R20000,"Venta Pendiente")&lt;0,0,SUMIFS(N2:N20000,S2:S20000,"Neumaticos",R2:R20000,"Venta Pendiente"))</f>
        <v>1300349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47283</v>
      </c>
      <c r="F28" s="6" t="s">
        <v>140</v>
      </c>
      <c r="G28" s="6" t="s">
        <v>141</v>
      </c>
      <c r="H28" s="7">
        <v>44187</v>
      </c>
      <c r="I28" s="6">
        <v>21</v>
      </c>
      <c r="J28" s="6" t="s">
        <v>25</v>
      </c>
      <c r="K28" s="6" t="s">
        <v>124</v>
      </c>
      <c r="L28" s="6" t="s">
        <v>125</v>
      </c>
      <c r="M28" s="6">
        <v>4</v>
      </c>
      <c r="N28" s="8">
        <v>237692</v>
      </c>
      <c r="O28" s="6" t="s">
        <v>84</v>
      </c>
      <c r="P28" s="6" t="s">
        <v>29</v>
      </c>
      <c r="Q28" s="6" t="s">
        <v>30</v>
      </c>
      <c r="R28" s="6" t="s">
        <v>119</v>
      </c>
      <c r="S28" s="6" t="s">
        <v>84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 t="s">
        <v>142</v>
      </c>
      <c r="F29" s="6" t="s">
        <v>143</v>
      </c>
      <c r="G29" s="6" t="s">
        <v>139</v>
      </c>
      <c r="H29" s="7">
        <v>44187</v>
      </c>
      <c r="I29" s="6">
        <v>21</v>
      </c>
      <c r="J29" s="6" t="s">
        <v>25</v>
      </c>
      <c r="K29" s="6" t="s">
        <v>124</v>
      </c>
      <c r="L29" s="6" t="s">
        <v>125</v>
      </c>
      <c r="M29" s="6">
        <v>-1</v>
      </c>
      <c r="N29" s="8">
        <v>-3261</v>
      </c>
      <c r="O29" s="6" t="s">
        <v>28</v>
      </c>
      <c r="P29" s="6" t="s">
        <v>29</v>
      </c>
      <c r="Q29" s="6" t="s">
        <v>37</v>
      </c>
      <c r="R29" s="6" t="s">
        <v>31</v>
      </c>
      <c r="S29" s="6" t="s">
        <v>84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45624</v>
      </c>
      <c r="F30" s="6" t="s">
        <v>115</v>
      </c>
      <c r="G30" s="6" t="s">
        <v>144</v>
      </c>
      <c r="H30" s="7">
        <v>44194</v>
      </c>
      <c r="I30" s="6">
        <v>21</v>
      </c>
      <c r="J30" s="6" t="s">
        <v>25</v>
      </c>
      <c r="K30" s="6" t="s">
        <v>145</v>
      </c>
      <c r="L30" s="6" t="s">
        <v>146</v>
      </c>
      <c r="M30" s="6">
        <v>-1</v>
      </c>
      <c r="N30" s="8">
        <v>-71420</v>
      </c>
      <c r="O30" s="6" t="s">
        <v>84</v>
      </c>
      <c r="P30" s="6" t="s">
        <v>29</v>
      </c>
      <c r="Q30" s="6" t="s">
        <v>37</v>
      </c>
      <c r="R30" s="6" t="s">
        <v>31</v>
      </c>
      <c r="S30" s="6" t="s">
        <v>84</v>
      </c>
      <c r="U30" s="15" t="s">
        <v>147</v>
      </c>
      <c r="V30" s="16"/>
      <c r="W30" s="6"/>
      <c r="X30" s="17" t="s">
        <v>148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 t="s">
        <v>149</v>
      </c>
      <c r="F31" s="6" t="s">
        <v>150</v>
      </c>
      <c r="G31" s="6" t="s">
        <v>151</v>
      </c>
      <c r="H31" s="7">
        <v>44194</v>
      </c>
      <c r="I31" s="6">
        <v>21</v>
      </c>
      <c r="J31" s="6" t="s">
        <v>25</v>
      </c>
      <c r="K31" s="6" t="s">
        <v>152</v>
      </c>
      <c r="L31" s="6" t="s">
        <v>153</v>
      </c>
      <c r="M31" s="6">
        <v>-1</v>
      </c>
      <c r="N31" s="8">
        <v>-29000</v>
      </c>
      <c r="O31" s="6" t="s">
        <v>28</v>
      </c>
      <c r="P31" s="6" t="s">
        <v>29</v>
      </c>
      <c r="Q31" s="6" t="s">
        <v>37</v>
      </c>
      <c r="R31" s="6" t="s">
        <v>31</v>
      </c>
      <c r="S31" s="6" t="s">
        <v>84</v>
      </c>
      <c r="U31" s="20" t="s">
        <v>77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154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40063</v>
      </c>
      <c r="F32" s="6" t="s">
        <v>155</v>
      </c>
      <c r="G32" s="6" t="s">
        <v>156</v>
      </c>
      <c r="H32" s="7">
        <v>44198</v>
      </c>
      <c r="I32" s="6">
        <v>21</v>
      </c>
      <c r="J32" s="6" t="s">
        <v>25</v>
      </c>
      <c r="K32" s="6" t="s">
        <v>157</v>
      </c>
      <c r="L32" s="6" t="s">
        <v>158</v>
      </c>
      <c r="M32" s="6">
        <v>2</v>
      </c>
      <c r="N32" s="8">
        <v>170808</v>
      </c>
      <c r="O32" s="6" t="s">
        <v>84</v>
      </c>
      <c r="P32" s="6" t="s">
        <v>29</v>
      </c>
      <c r="Q32" s="6" t="s">
        <v>30</v>
      </c>
      <c r="R32" s="6" t="s">
        <v>119</v>
      </c>
      <c r="S32" s="6" t="s">
        <v>84</v>
      </c>
      <c r="U32" s="20" t="s">
        <v>85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52215</v>
      </c>
      <c r="F33" s="6" t="s">
        <v>159</v>
      </c>
      <c r="G33" s="6" t="s">
        <v>160</v>
      </c>
      <c r="H33" s="7">
        <v>44200</v>
      </c>
      <c r="I33" s="6">
        <v>21</v>
      </c>
      <c r="J33" s="6" t="s">
        <v>25</v>
      </c>
      <c r="K33" s="6" t="s">
        <v>91</v>
      </c>
      <c r="L33" s="6" t="s">
        <v>92</v>
      </c>
      <c r="M33" s="6">
        <v>-6</v>
      </c>
      <c r="N33" s="8">
        <v>-756252</v>
      </c>
      <c r="O33" s="6" t="s">
        <v>28</v>
      </c>
      <c r="P33" s="6" t="s">
        <v>29</v>
      </c>
      <c r="Q33" s="6" t="s">
        <v>37</v>
      </c>
      <c r="R33" s="6" t="s">
        <v>31</v>
      </c>
      <c r="S33" s="6" t="s">
        <v>28</v>
      </c>
      <c r="U33" s="20" t="s">
        <v>93</v>
      </c>
      <c r="V33" s="24">
        <f>+$Y$31</f>
        <v>2.5000000000000001E-2</v>
      </c>
      <c r="W33" s="36"/>
      <c r="X33" s="48" t="s">
        <v>161</v>
      </c>
      <c r="Y33" s="49">
        <f>+$V$16+$V$26+$V$36+$V$45</f>
        <v>47488.485000000001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40038</v>
      </c>
      <c r="F34" s="6" t="s">
        <v>122</v>
      </c>
      <c r="G34" s="6" t="s">
        <v>162</v>
      </c>
      <c r="H34" s="7">
        <v>44201</v>
      </c>
      <c r="I34" s="6">
        <v>21</v>
      </c>
      <c r="J34" s="6" t="s">
        <v>25</v>
      </c>
      <c r="K34" s="6" t="s">
        <v>124</v>
      </c>
      <c r="L34" s="6" t="s">
        <v>125</v>
      </c>
      <c r="M34" s="6">
        <v>2</v>
      </c>
      <c r="N34" s="8">
        <v>309630</v>
      </c>
      <c r="O34" s="6" t="s">
        <v>84</v>
      </c>
      <c r="P34" s="6" t="s">
        <v>29</v>
      </c>
      <c r="Q34" s="6" t="s">
        <v>30</v>
      </c>
      <c r="R34" s="6" t="s">
        <v>31</v>
      </c>
      <c r="S34" s="6" t="s">
        <v>84</v>
      </c>
      <c r="U34" s="20" t="s">
        <v>99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40004</v>
      </c>
      <c r="F35" s="6" t="s">
        <v>163</v>
      </c>
      <c r="G35" s="6" t="s">
        <v>164</v>
      </c>
      <c r="H35" s="7">
        <v>44210</v>
      </c>
      <c r="I35" s="6">
        <v>21</v>
      </c>
      <c r="J35" s="6" t="s">
        <v>25</v>
      </c>
      <c r="K35" s="6" t="s">
        <v>165</v>
      </c>
      <c r="L35" s="6" t="s">
        <v>166</v>
      </c>
      <c r="M35" s="6">
        <v>-5</v>
      </c>
      <c r="N35" s="8">
        <v>-373500</v>
      </c>
      <c r="O35" s="6" t="s">
        <v>84</v>
      </c>
      <c r="P35" s="6" t="s">
        <v>29</v>
      </c>
      <c r="Q35" s="6" t="s">
        <v>37</v>
      </c>
      <c r="R35" s="6" t="s">
        <v>31</v>
      </c>
      <c r="S35" s="6" t="s">
        <v>84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57</v>
      </c>
      <c r="F36" s="6" t="s">
        <v>167</v>
      </c>
      <c r="G36" s="6" t="s">
        <v>168</v>
      </c>
      <c r="H36" s="7">
        <v>44215</v>
      </c>
      <c r="I36" s="6">
        <v>21</v>
      </c>
      <c r="J36" s="6" t="s">
        <v>25</v>
      </c>
      <c r="K36" s="6" t="s">
        <v>169</v>
      </c>
      <c r="L36" s="6" t="s">
        <v>170</v>
      </c>
      <c r="M36" s="6">
        <v>4</v>
      </c>
      <c r="N36" s="8">
        <v>131060</v>
      </c>
      <c r="O36" s="6" t="s">
        <v>171</v>
      </c>
      <c r="P36" s="6" t="s">
        <v>29</v>
      </c>
      <c r="Q36" s="6" t="s">
        <v>30</v>
      </c>
      <c r="R36" s="6" t="s">
        <v>119</v>
      </c>
      <c r="S36" s="6" t="s">
        <v>84</v>
      </c>
      <c r="U36" s="34" t="s">
        <v>172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10616</v>
      </c>
      <c r="F37" s="6" t="s">
        <v>173</v>
      </c>
      <c r="G37" s="6" t="s">
        <v>168</v>
      </c>
      <c r="H37" s="7">
        <v>44215</v>
      </c>
      <c r="I37" s="6">
        <v>21</v>
      </c>
      <c r="J37" s="6" t="s">
        <v>25</v>
      </c>
      <c r="K37" s="6" t="s">
        <v>169</v>
      </c>
      <c r="L37" s="6" t="s">
        <v>170</v>
      </c>
      <c r="M37" s="6">
        <v>1</v>
      </c>
      <c r="N37" s="8">
        <v>10504</v>
      </c>
      <c r="O37" s="6" t="s">
        <v>28</v>
      </c>
      <c r="P37" s="6" t="s">
        <v>29</v>
      </c>
      <c r="Q37" s="6" t="s">
        <v>30</v>
      </c>
      <c r="R37" s="6" t="s">
        <v>119</v>
      </c>
      <c r="S37" s="6" t="s">
        <v>28</v>
      </c>
      <c r="U37" s="20" t="s">
        <v>110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10626</v>
      </c>
      <c r="F38" s="6" t="s">
        <v>173</v>
      </c>
      <c r="G38" s="6" t="s">
        <v>168</v>
      </c>
      <c r="H38" s="7">
        <v>44215</v>
      </c>
      <c r="I38" s="6">
        <v>21</v>
      </c>
      <c r="J38" s="6" t="s">
        <v>25</v>
      </c>
      <c r="K38" s="6" t="s">
        <v>169</v>
      </c>
      <c r="L38" s="6" t="s">
        <v>170</v>
      </c>
      <c r="M38" s="6">
        <v>1</v>
      </c>
      <c r="N38" s="8">
        <v>10916</v>
      </c>
      <c r="O38" s="6" t="s">
        <v>28</v>
      </c>
      <c r="P38" s="6" t="s">
        <v>29</v>
      </c>
      <c r="Q38" s="6" t="s">
        <v>30</v>
      </c>
      <c r="R38" s="6" t="s">
        <v>119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27141</v>
      </c>
      <c r="F39" s="6" t="s">
        <v>174</v>
      </c>
      <c r="G39" s="6" t="s">
        <v>168</v>
      </c>
      <c r="H39" s="7">
        <v>44215</v>
      </c>
      <c r="I39" s="6">
        <v>21</v>
      </c>
      <c r="J39" s="6" t="s">
        <v>25</v>
      </c>
      <c r="K39" s="6" t="s">
        <v>169</v>
      </c>
      <c r="L39" s="6" t="s">
        <v>170</v>
      </c>
      <c r="M39" s="6">
        <v>1</v>
      </c>
      <c r="N39" s="8">
        <v>5403</v>
      </c>
      <c r="O39" s="6" t="s">
        <v>28</v>
      </c>
      <c r="P39" s="6" t="s">
        <v>29</v>
      </c>
      <c r="Q39" s="6" t="s">
        <v>30</v>
      </c>
      <c r="R39" s="6" t="s">
        <v>119</v>
      </c>
      <c r="S39" s="6" t="s">
        <v>28</v>
      </c>
      <c r="U39" s="15" t="s">
        <v>175</v>
      </c>
      <c r="V39" s="16"/>
      <c r="W39" s="6"/>
      <c r="X39" s="17" t="s">
        <v>71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 t="s">
        <v>176</v>
      </c>
      <c r="F40" s="6" t="s">
        <v>177</v>
      </c>
      <c r="G40" s="6" t="s">
        <v>178</v>
      </c>
      <c r="H40" s="7">
        <v>44215</v>
      </c>
      <c r="I40" s="6">
        <v>21</v>
      </c>
      <c r="J40" s="6" t="s">
        <v>25</v>
      </c>
      <c r="K40" s="6" t="s">
        <v>124</v>
      </c>
      <c r="L40" s="6" t="s">
        <v>125</v>
      </c>
      <c r="M40" s="6">
        <v>2</v>
      </c>
      <c r="N40" s="8">
        <v>17816</v>
      </c>
      <c r="O40" s="6" t="s">
        <v>28</v>
      </c>
      <c r="P40" s="6" t="s">
        <v>29</v>
      </c>
      <c r="Q40" s="6" t="s">
        <v>30</v>
      </c>
      <c r="R40" s="6" t="s">
        <v>31</v>
      </c>
      <c r="S40" s="6" t="s">
        <v>84</v>
      </c>
      <c r="U40" s="20" t="s">
        <v>77</v>
      </c>
      <c r="V40" s="21">
        <f>IF(SUMIFS(N2:N20000,S2:S20000,"Impulso ",P2:P20000,"Actual")&lt;0,0,SUMIFS(N2:N20000,S2:S20000,"Impulso ",P2:P20000,"Actual"))</f>
        <v>0</v>
      </c>
      <c r="W40" s="6"/>
      <c r="X40" s="17" t="s">
        <v>78</v>
      </c>
      <c r="Y40" s="19"/>
      <c r="Z40" s="22" t="s">
        <v>79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 t="s">
        <v>179</v>
      </c>
      <c r="F41" s="6" t="s">
        <v>180</v>
      </c>
      <c r="G41" s="6" t="s">
        <v>168</v>
      </c>
      <c r="H41" s="7">
        <v>44215</v>
      </c>
      <c r="I41" s="6">
        <v>21</v>
      </c>
      <c r="J41" s="6" t="s">
        <v>25</v>
      </c>
      <c r="K41" s="6" t="s">
        <v>169</v>
      </c>
      <c r="L41" s="6" t="s">
        <v>170</v>
      </c>
      <c r="M41" s="6">
        <v>1</v>
      </c>
      <c r="N41" s="8">
        <v>14613</v>
      </c>
      <c r="O41" s="6" t="s">
        <v>28</v>
      </c>
      <c r="P41" s="6" t="s">
        <v>29</v>
      </c>
      <c r="Q41" s="6" t="s">
        <v>30</v>
      </c>
      <c r="R41" s="6" t="s">
        <v>119</v>
      </c>
      <c r="S41" s="6" t="s">
        <v>28</v>
      </c>
      <c r="U41" s="20" t="s">
        <v>85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86</v>
      </c>
      <c r="Y41" s="23" t="s">
        <v>87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 t="s">
        <v>181</v>
      </c>
      <c r="F42" s="6" t="s">
        <v>174</v>
      </c>
      <c r="G42" s="6" t="s">
        <v>168</v>
      </c>
      <c r="H42" s="7">
        <v>44215</v>
      </c>
      <c r="I42" s="6">
        <v>21</v>
      </c>
      <c r="J42" s="6" t="s">
        <v>25</v>
      </c>
      <c r="K42" s="6" t="s">
        <v>169</v>
      </c>
      <c r="L42" s="6" t="s">
        <v>170</v>
      </c>
      <c r="M42" s="6">
        <v>2</v>
      </c>
      <c r="N42" s="8">
        <v>10016</v>
      </c>
      <c r="O42" s="6" t="s">
        <v>28</v>
      </c>
      <c r="P42" s="6" t="s">
        <v>29</v>
      </c>
      <c r="Q42" s="6" t="s">
        <v>30</v>
      </c>
      <c r="R42" s="6" t="s">
        <v>119</v>
      </c>
      <c r="S42" s="6" t="s">
        <v>28</v>
      </c>
      <c r="U42" s="20" t="s">
        <v>93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94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 t="s">
        <v>182</v>
      </c>
      <c r="F43" s="6" t="s">
        <v>183</v>
      </c>
      <c r="G43" s="6" t="s">
        <v>168</v>
      </c>
      <c r="H43" s="7">
        <v>44215</v>
      </c>
      <c r="I43" s="6">
        <v>21</v>
      </c>
      <c r="J43" s="6" t="s">
        <v>25</v>
      </c>
      <c r="K43" s="6" t="s">
        <v>169</v>
      </c>
      <c r="L43" s="6" t="s">
        <v>170</v>
      </c>
      <c r="M43" s="6">
        <v>6</v>
      </c>
      <c r="N43" s="8">
        <v>120960</v>
      </c>
      <c r="O43" s="6" t="s">
        <v>28</v>
      </c>
      <c r="P43" s="6" t="s">
        <v>29</v>
      </c>
      <c r="Q43" s="6" t="s">
        <v>30</v>
      </c>
      <c r="R43" s="6" t="s">
        <v>119</v>
      </c>
      <c r="S43" s="6" t="s">
        <v>28</v>
      </c>
      <c r="U43" s="20" t="s">
        <v>99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 t="s">
        <v>184</v>
      </c>
      <c r="F44" s="6" t="s">
        <v>185</v>
      </c>
      <c r="G44" s="6" t="s">
        <v>168</v>
      </c>
      <c r="H44" s="7">
        <v>44215</v>
      </c>
      <c r="I44" s="6">
        <v>21</v>
      </c>
      <c r="J44" s="6" t="s">
        <v>25</v>
      </c>
      <c r="K44" s="6" t="s">
        <v>169</v>
      </c>
      <c r="L44" s="6" t="s">
        <v>170</v>
      </c>
      <c r="M44" s="6">
        <v>1</v>
      </c>
      <c r="N44" s="8">
        <v>16798</v>
      </c>
      <c r="O44" s="6" t="s">
        <v>28</v>
      </c>
      <c r="P44" s="6" t="s">
        <v>29</v>
      </c>
      <c r="Q44" s="6" t="s">
        <v>30</v>
      </c>
      <c r="R44" s="6" t="s">
        <v>119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81363</v>
      </c>
      <c r="F45" s="6" t="s">
        <v>186</v>
      </c>
      <c r="G45" s="6" t="s">
        <v>187</v>
      </c>
      <c r="H45" s="7">
        <v>44239</v>
      </c>
      <c r="I45" s="6">
        <v>21</v>
      </c>
      <c r="J45" s="6" t="s">
        <v>25</v>
      </c>
      <c r="K45" s="6" t="s">
        <v>97</v>
      </c>
      <c r="L45" s="6" t="s">
        <v>98</v>
      </c>
      <c r="M45" s="6">
        <v>-5</v>
      </c>
      <c r="N45" s="8">
        <v>-30320</v>
      </c>
      <c r="O45" s="6" t="s">
        <v>28</v>
      </c>
      <c r="P45" s="6" t="s">
        <v>29</v>
      </c>
      <c r="Q45" s="6" t="s">
        <v>37</v>
      </c>
      <c r="R45" s="6" t="s">
        <v>31</v>
      </c>
      <c r="S45" s="6" t="s">
        <v>28</v>
      </c>
      <c r="U45" s="34" t="s">
        <v>108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45602</v>
      </c>
      <c r="F46" s="6" t="s">
        <v>188</v>
      </c>
      <c r="G46" s="6" t="s">
        <v>189</v>
      </c>
      <c r="H46" s="7">
        <v>44244</v>
      </c>
      <c r="I46" s="6">
        <v>21</v>
      </c>
      <c r="J46" s="6" t="s">
        <v>25</v>
      </c>
      <c r="K46" s="6" t="s">
        <v>157</v>
      </c>
      <c r="L46" s="6" t="s">
        <v>158</v>
      </c>
      <c r="M46" s="6">
        <v>2</v>
      </c>
      <c r="N46" s="8">
        <v>150842</v>
      </c>
      <c r="O46" s="6" t="s">
        <v>84</v>
      </c>
      <c r="P46" s="6" t="s">
        <v>29</v>
      </c>
      <c r="Q46" s="6" t="s">
        <v>30</v>
      </c>
      <c r="R46" s="6" t="s">
        <v>119</v>
      </c>
      <c r="S46" s="6" t="s">
        <v>84</v>
      </c>
      <c r="U46" s="20" t="s">
        <v>110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47534</v>
      </c>
      <c r="F47" s="6" t="s">
        <v>190</v>
      </c>
      <c r="G47" s="6" t="s">
        <v>189</v>
      </c>
      <c r="H47" s="7">
        <v>44244</v>
      </c>
      <c r="I47" s="6">
        <v>21</v>
      </c>
      <c r="J47" s="6" t="s">
        <v>25</v>
      </c>
      <c r="K47" s="6" t="s">
        <v>157</v>
      </c>
      <c r="L47" s="6" t="s">
        <v>158</v>
      </c>
      <c r="M47" s="6">
        <v>2</v>
      </c>
      <c r="N47" s="8">
        <v>513430</v>
      </c>
      <c r="O47" s="6" t="s">
        <v>84</v>
      </c>
      <c r="P47" s="6" t="s">
        <v>29</v>
      </c>
      <c r="Q47" s="6" t="s">
        <v>30</v>
      </c>
      <c r="R47" s="6" t="s">
        <v>119</v>
      </c>
      <c r="S47" s="6" t="s">
        <v>84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50657</v>
      </c>
      <c r="F48" s="6" t="s">
        <v>191</v>
      </c>
      <c r="G48" s="6" t="s">
        <v>189</v>
      </c>
      <c r="H48" s="7">
        <v>44244</v>
      </c>
      <c r="I48" s="6">
        <v>21</v>
      </c>
      <c r="J48" s="6" t="s">
        <v>25</v>
      </c>
      <c r="K48" s="6" t="s">
        <v>157</v>
      </c>
      <c r="L48" s="6" t="s">
        <v>158</v>
      </c>
      <c r="M48" s="6">
        <v>20</v>
      </c>
      <c r="N48" s="8">
        <v>2495640</v>
      </c>
      <c r="O48" s="6" t="s">
        <v>84</v>
      </c>
      <c r="P48" s="6" t="s">
        <v>29</v>
      </c>
      <c r="Q48" s="6" t="s">
        <v>30</v>
      </c>
      <c r="R48" s="6" t="s">
        <v>119</v>
      </c>
      <c r="S48" s="6" t="s">
        <v>84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47575</v>
      </c>
      <c r="F49" s="6" t="s">
        <v>192</v>
      </c>
      <c r="G49" s="6" t="s">
        <v>193</v>
      </c>
      <c r="H49" s="7">
        <v>44278</v>
      </c>
      <c r="I49" s="6">
        <v>58</v>
      </c>
      <c r="J49" s="6" t="s">
        <v>194</v>
      </c>
      <c r="K49" s="6" t="s">
        <v>157</v>
      </c>
      <c r="L49" s="6" t="s">
        <v>158</v>
      </c>
      <c r="M49" s="6">
        <v>4</v>
      </c>
      <c r="N49" s="8">
        <v>979464</v>
      </c>
      <c r="O49" s="6" t="s">
        <v>84</v>
      </c>
      <c r="P49" s="6" t="s">
        <v>195</v>
      </c>
      <c r="Q49" s="6" t="s">
        <v>30</v>
      </c>
      <c r="R49" s="6" t="s">
        <v>31</v>
      </c>
      <c r="S49" s="6" t="s">
        <v>84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 t="s">
        <v>196</v>
      </c>
      <c r="F50" s="6" t="s">
        <v>197</v>
      </c>
      <c r="G50" s="6" t="s">
        <v>198</v>
      </c>
      <c r="H50" s="7">
        <v>44278</v>
      </c>
      <c r="I50" s="6">
        <v>58</v>
      </c>
      <c r="J50" s="6" t="s">
        <v>194</v>
      </c>
      <c r="K50" s="6" t="s">
        <v>68</v>
      </c>
      <c r="L50" s="6" t="s">
        <v>69</v>
      </c>
      <c r="M50" s="6">
        <v>1</v>
      </c>
      <c r="N50" s="8">
        <v>497414</v>
      </c>
      <c r="O50" s="6" t="s">
        <v>28</v>
      </c>
      <c r="P50" s="6" t="s">
        <v>195</v>
      </c>
      <c r="Q50" s="6" t="s">
        <v>30</v>
      </c>
      <c r="R50" s="6" t="s">
        <v>31</v>
      </c>
      <c r="S50" s="6" t="s">
        <v>28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50657</v>
      </c>
      <c r="F51" s="6" t="s">
        <v>191</v>
      </c>
      <c r="G51" s="6" t="s">
        <v>199</v>
      </c>
      <c r="H51" s="7">
        <v>44286</v>
      </c>
      <c r="I51" s="6">
        <v>58</v>
      </c>
      <c r="J51" s="6" t="s">
        <v>194</v>
      </c>
      <c r="K51" s="6" t="s">
        <v>157</v>
      </c>
      <c r="L51" s="6" t="s">
        <v>158</v>
      </c>
      <c r="M51" s="6">
        <v>20</v>
      </c>
      <c r="N51" s="8">
        <v>2495640</v>
      </c>
      <c r="O51" s="6" t="s">
        <v>84</v>
      </c>
      <c r="P51" s="6" t="s">
        <v>195</v>
      </c>
      <c r="Q51" s="6" t="s">
        <v>30</v>
      </c>
      <c r="R51" s="6" t="s">
        <v>31</v>
      </c>
      <c r="S51" s="6" t="s">
        <v>84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73</v>
      </c>
      <c r="F52" s="6" t="s">
        <v>200</v>
      </c>
      <c r="G52" s="6" t="s">
        <v>199</v>
      </c>
      <c r="H52" s="7">
        <v>44286</v>
      </c>
      <c r="I52" s="6">
        <v>58</v>
      </c>
      <c r="J52" s="6" t="s">
        <v>194</v>
      </c>
      <c r="K52" s="6" t="s">
        <v>157</v>
      </c>
      <c r="L52" s="6" t="s">
        <v>158</v>
      </c>
      <c r="M52" s="6">
        <v>5</v>
      </c>
      <c r="N52" s="8">
        <v>67185</v>
      </c>
      <c r="O52" s="6" t="s">
        <v>171</v>
      </c>
      <c r="P52" s="6" t="s">
        <v>195</v>
      </c>
      <c r="Q52" s="6" t="s">
        <v>30</v>
      </c>
      <c r="R52" s="6" t="s">
        <v>31</v>
      </c>
      <c r="S52" s="6" t="s">
        <v>84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2021_04_18140210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2021-05-04T20:18:53Z</dcterms:created>
  <dcterms:modified xsi:type="dcterms:W3CDTF">2021-05-04T20:18:54Z</dcterms:modified>
</cp:coreProperties>
</file>