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tatus and trends/Status-and-Trends/data/"/>
    </mc:Choice>
  </mc:AlternateContent>
  <xr:revisionPtr revIDLastSave="22" documentId="13_ncr:1_{CDA6AC95-EEFA-4F1D-8645-584F1D101C7E}" xr6:coauthVersionLast="47" xr6:coauthVersionMax="47" xr10:uidLastSave="{4B8F8370-5E0F-4745-89A8-4ED34E779835}"/>
  <bookViews>
    <workbookView xWindow="-110" yWindow="-110" windowWidth="19420" windowHeight="10420" activeTab="1" xr2:uid="{00000000-000D-0000-FFFF-FFFF00000000}"/>
  </bookViews>
  <sheets>
    <sheet name="Micro and Meso-zooplankton" sheetId="2" r:id="rId1"/>
    <sheet name="Macro-zooplankton" sheetId="3" r:id="rId2"/>
  </sheets>
  <definedNames>
    <definedName name="_xlnm._FilterDatabase" localSheetId="1" hidden="1">'Macro-zooplankton'!$A$1:$M$24</definedName>
    <definedName name="_xlnm._FilterDatabase" localSheetId="0" hidden="1">'Micro and Meso-zooplankton'!$A$1:$A$47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L11" i="3" s="1"/>
  <c r="K12" i="3"/>
  <c r="L12" i="3" s="1"/>
  <c r="K13" i="3"/>
  <c r="L13" i="3" s="1"/>
  <c r="K14" i="3"/>
  <c r="K15" i="3"/>
  <c r="K16" i="3"/>
  <c r="K17" i="3"/>
  <c r="K18" i="3"/>
  <c r="K19" i="3"/>
  <c r="L19" i="3" s="1"/>
  <c r="K20" i="3"/>
  <c r="L20" i="3" s="1"/>
  <c r="K21" i="3"/>
  <c r="L21" i="3" s="1"/>
  <c r="K22" i="3"/>
  <c r="K23" i="3"/>
  <c r="K5" i="3"/>
  <c r="L5" i="3" s="1"/>
  <c r="L3" i="3"/>
  <c r="L4" i="3"/>
  <c r="L6" i="3"/>
  <c r="L7" i="3"/>
  <c r="L8" i="3"/>
  <c r="L9" i="3"/>
  <c r="L10" i="3"/>
  <c r="L14" i="3"/>
  <c r="L15" i="3"/>
  <c r="L16" i="3"/>
  <c r="L17" i="3"/>
  <c r="L18" i="3"/>
  <c r="L22" i="3"/>
  <c r="L23" i="3"/>
  <c r="L24" i="3"/>
  <c r="L2" i="3"/>
  <c r="J2" i="3"/>
  <c r="K3" i="3"/>
  <c r="K2" i="3"/>
  <c r="J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4" i="3"/>
  <c r="J4" i="3" s="1"/>
  <c r="K4" i="3" l="1"/>
  <c r="H24" i="3"/>
  <c r="J24" i="3" l="1"/>
  <c r="K24" i="3"/>
</calcChain>
</file>

<file path=xl/sharedStrings.xml><?xml version="1.0" encoding="utf-8"?>
<sst xmlns="http://schemas.openxmlformats.org/spreadsheetml/2006/main" count="289" uniqueCount="91">
  <si>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</si>
  <si>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</si>
  <si>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</si>
  <si>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</si>
  <si>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</si>
  <si>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</si>
  <si>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</si>
  <si>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</si>
  <si>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</si>
  <si>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</si>
  <si>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</si>
  <si>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</si>
  <si>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</si>
  <si>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</si>
  <si>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</si>
  <si>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</si>
  <si>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</si>
  <si>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</si>
  <si>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</si>
  <si>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</si>
  <si>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</si>
  <si>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</si>
  <si>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</si>
  <si>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</si>
  <si>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</si>
  <si>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</si>
  <si>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</si>
  <si>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</si>
  <si>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</si>
  <si>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</si>
  <si>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</si>
  <si>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</si>
  <si>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</si>
  <si>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</si>
  <si>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</si>
  <si>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</si>
  <si>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</si>
  <si>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</si>
  <si>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</si>
  <si>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</si>
  <si>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</si>
  <si>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</si>
  <si>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</si>
  <si>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</si>
  <si>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</si>
  <si>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</si>
  <si>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</si>
  <si>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</si>
  <si>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</si>
  <si>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</si>
  <si>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</si>
  <si>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</si>
  <si>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</si>
  <si>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</si>
  <si>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</si>
  <si>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</si>
  <si>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</si>
  <si>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</si>
  <si>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</si>
  <si>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</si>
  <si>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</si>
  <si>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</si>
  <si>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</si>
  <si>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Preservative</t>
  </si>
  <si>
    <t>Monocorophium</t>
  </si>
  <si>
    <t>Crangonyx</t>
  </si>
  <si>
    <t>Hyalella</t>
  </si>
  <si>
    <t>Sinocorophium alienense</t>
  </si>
  <si>
    <t>Gammaridae</t>
  </si>
  <si>
    <t>Acanthocyclops</t>
  </si>
  <si>
    <t>Asplanchna</t>
  </si>
  <si>
    <t>Keratella</t>
  </si>
  <si>
    <t>Polyarthra</t>
  </si>
  <si>
    <t>Synchaeta</t>
  </si>
  <si>
    <t>Trichocerca</t>
  </si>
  <si>
    <t>J. Orsi, CDFW unpub</t>
  </si>
  <si>
    <t>Use copepodid to adult ratio of 0.5; Culver, D.A., M.M. Boucherle, D.J. Bean &amp; J.W. Fletcher. 1985. Biomass of freshwater crustacean zooplankton from length-weight regression. Can. J. Fish. aquat. Sci., 42: 1380-1390.</t>
  </si>
  <si>
    <t>Larvae</t>
  </si>
  <si>
    <t xml:space="preserve">Average of male and female; Hooff, R.C. &amp; S.M. Bollens, 2004, Functional response and potential predatory impact of Tortanus dextrilobatus, a carnivorous copepod recently introduced to the San Francisco Estuary.  Mar. Ecol. Prog. Ser. 277: 167-179. </t>
  </si>
  <si>
    <t xml:space="preserve">Use copepodid to adult ratio of 0.5; Hooff, R.C. &amp; S.M. Bollens, 2004, Functional response and potential predatory impact of Tortanus dextrilobatus, a carnivorous copepod recently introduced to the San Francisco Estuary.  Mar. Ecol. Prog. Ser. 277: 167-179. </t>
  </si>
  <si>
    <t>Kimmerer et al. 2011 Length, weight, carbon, and nitrogen content of common copepods in the San Francisco Estuary; Gould, A. L., and W. J. Kimmerer. 2010. Development, growth, and reproduction of the cyclopoid copepod Limnoithona tetraspina in the upper San Francisco Estuary. Marine Ecology Progress Series 412:163–177.</t>
  </si>
  <si>
    <t>Sabatini, M and T Kiørboe. 1994. Egg production, growth and development of the cyclopoid copepod Oithona similis. Journal of Plankton Research 16(10): 1329–1351. DOI:10.1093/plankt/16.10.1329</t>
  </si>
  <si>
    <t xml:space="preserve">Kimmerer, W. J. 2006. Response of anchovies dampens effects of the invasive bivalve Corbula amurensis on the San Francisco Estuary foodweb. Marine Ecology Progress Series 324: 207-218; J. Orsi, CDFW Unpublished. </t>
  </si>
  <si>
    <t>Kimmerer, W. J. 2006. Response of anchovies dampens effects of the invasive bivalve Corbula amurensis on the San Francisco Estuary foodweb. Marine Ecology Progress Series 324: 207-218; Waltz, N. 1995. Rotifer Populations in Plankton Communities: Energetics and Life History Strategies. Cellular and Molecular Life Sciences 51(5): 437-453. DOI: 10.1007/BF02143197; Hutchinson, A. 1982. Plankton Studies in San Francisco Bay. V. Zooplankton Species Composition and Abundance in the South Bay, 1980-1981. U.S. Geological Survey Open File Report 82-2002.</t>
  </si>
  <si>
    <t xml:space="preserve">Sinocalanus </t>
  </si>
  <si>
    <t>Kimoto, K, S. Uye, and T. Onbe. 1986. Growth Characteristics of a Brakish-water Calanoid Copepod Sinocalanus tenellus in Relation to Temperature and Salinity. Bulletin of Plankton Society of Japan 33(1): 43-57.</t>
  </si>
  <si>
    <t>Average of males and females; Gould, A. L., and W. J. Kimmerer. 2010. Development, growth, and reproduction of the cyclopoid copepod Limnoithona tetraspina in the upper San Francisco Estuary. Marine Ecology Progress Series 412:163–177.</t>
  </si>
  <si>
    <t>Burdi, C. E., S. B. Slater, T. L. Bippus, and J. A. Jimenez. 2021. Mysid and Amphipod Length-Weight Relationships in the San Francisco Estuary. Interagency Ecological Program Newsletter 40(1): 15-25.</t>
  </si>
  <si>
    <t>test</t>
  </si>
  <si>
    <t>a2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</si>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</sst>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1" fillId="2" borderId="1" xfId="1" applyFont="1" applyBorder="1"/>
    <xf numFmtId="0" fontId="1" fillId="2" borderId="2" xfId="1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1" fillId="0" borderId="0" xfId="0" applyFont="1" applyAlignment="1"/>
    <xf numFmtId="0" fontId="5" fillId="0" borderId="0" xfId="2" applyFont="1"/>
    <xf numFmtId="0" fontId="5" fillId="0" borderId="0" xfId="2" applyFont="1" applyFill="1"/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2" borderId="2" xfId="1" applyFont="1" applyBorder="1" applyAlignment="1">
      <alignment horizontal="center"/>
    </xf>
    <xf numFmtId="0" fontId="5" fillId="0" borderId="0" xfId="2" applyFont="1" applyFill="1" applyAlignment="1"/>
    <xf numFmtId="0" fontId="4" fillId="0" borderId="0" xfId="3" applyFont="1" applyAlignment="1"/>
    <xf numFmtId="0" fontId="0" fillId="0" borderId="0" xfId="0" applyFont="1" applyAlignment="1"/>
    <xf numFmtId="0" fontId="0" fillId="0" borderId="0" xfId="0" applyFill="1"/>
    <xf numFmtId="2" fontId="4" fillId="0" borderId="0" xfId="3" applyNumberFormat="1" applyFont="1" applyFill="1" applyAlignment="1">
      <alignment horizontal="right" wrapText="1"/>
    </xf>
    <xf numFmtId="2" fontId="0" fillId="0" borderId="0" xfId="0" applyNumberFormat="1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4" fillId="0" borderId="0" xfId="4" applyFont="1" applyAlignment="1"/>
    <xf numFmtId="0" fontId="4" fillId="0" borderId="0" xfId="4" applyFont="1" applyAlignment="1">
      <alignment wrapText="1"/>
    </xf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left" vertical="top"/>
    </xf>
  </cellXfs>
  <cellStyles count="5">
    <cellStyle name="20% - Accent3" xfId="1" builtinId="38"/>
    <cellStyle name="Normal" xfId="0" builtinId="0"/>
    <cellStyle name="Normal 2" xfId="2" xr:uid="{B306B269-8F87-4F2F-A05E-37F21910816D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40"/>
  <sheetViews>
    <sheetView workbookViewId="0">
      <pane ySplit="1" topLeftCell="A11" activePane="bottomLeft" state="frozen"/>
      <selection pane="bottomLeft" activeCell="D24" sqref="D24"/>
    </sheetView>
  </sheetViews>
  <sheetFormatPr defaultColWidth="9.1796875" defaultRowHeight="14.5" x14ac:dyDescent="0.35"/>
  <cols>
    <col min="1" max="1" width="27.1796875" style="3" bestFit="1" customWidth="1"/>
    <col min="2" max="2" width="9.1796875" style="3"/>
    <col min="3" max="3" width="13.453125" style="3" bestFit="1" customWidth="1"/>
    <col min="4" max="4" width="19" style="3" customWidth="1"/>
    <col min="5" max="5" width="213" style="6" bestFit="1" customWidth="1"/>
    <col min="6" max="16384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11" t="s">
        <v>47</v>
      </c>
    </row>
    <row r="2" spans="1:5" x14ac:dyDescent="0.35">
      <c r="A2" s="8" t="s">
        <v>69</v>
      </c>
      <c r="B2" s="7" t="s">
        <v>5</v>
      </c>
      <c r="C2" s="8" t="s">
        <v>8</v>
      </c>
      <c r="D2" s="5">
        <v>3.36</v>
      </c>
      <c r="E2" s="6" t="s">
        <v>75</v>
      </c>
    </row>
    <row r="3" spans="1:5" x14ac:dyDescent="0.35">
      <c r="A3" s="7" t="s">
        <v>7</v>
      </c>
      <c r="B3" s="7" t="s">
        <v>5</v>
      </c>
      <c r="C3" s="7" t="s">
        <v>8</v>
      </c>
      <c r="D3" s="4">
        <v>2.984</v>
      </c>
      <c r="E3" s="6" t="s">
        <v>46</v>
      </c>
    </row>
    <row r="4" spans="1:5" x14ac:dyDescent="0.35">
      <c r="A4" s="7" t="s">
        <v>7</v>
      </c>
      <c r="B4" s="7" t="s">
        <v>5</v>
      </c>
      <c r="C4" s="7" t="s">
        <v>6</v>
      </c>
      <c r="D4" s="4">
        <v>1.3009999999999999</v>
      </c>
      <c r="E4" s="6" t="s">
        <v>46</v>
      </c>
    </row>
    <row r="5" spans="1:5" x14ac:dyDescent="0.35">
      <c r="A5" s="7" t="s">
        <v>9</v>
      </c>
      <c r="B5" s="7" t="s">
        <v>10</v>
      </c>
      <c r="C5" s="7" t="s">
        <v>8</v>
      </c>
      <c r="D5" s="4">
        <v>2.6659999999999999</v>
      </c>
      <c r="E5" s="6" t="s">
        <v>46</v>
      </c>
    </row>
    <row r="6" spans="1:5" x14ac:dyDescent="0.35">
      <c r="A6" s="7" t="s">
        <v>9</v>
      </c>
      <c r="B6" s="7" t="s">
        <v>10</v>
      </c>
      <c r="C6" s="7" t="s">
        <v>6</v>
      </c>
      <c r="D6" s="5">
        <v>1.1619999999999999</v>
      </c>
      <c r="E6" s="6" t="s">
        <v>46</v>
      </c>
    </row>
    <row r="7" spans="1:5" x14ac:dyDescent="0.35">
      <c r="A7" t="s">
        <v>70</v>
      </c>
      <c r="B7" s="3" t="s">
        <v>5</v>
      </c>
      <c r="C7" s="8" t="s">
        <v>8</v>
      </c>
      <c r="D7" s="9">
        <v>0.3</v>
      </c>
      <c r="E7" s="14" t="s">
        <v>82</v>
      </c>
    </row>
    <row r="8" spans="1:5" x14ac:dyDescent="0.35">
      <c r="A8" s="7" t="s">
        <v>11</v>
      </c>
      <c r="B8" s="7" t="s">
        <v>10</v>
      </c>
      <c r="C8" s="7" t="s">
        <v>8</v>
      </c>
      <c r="D8" s="5">
        <v>0.6</v>
      </c>
      <c r="E8" s="6" t="s">
        <v>12</v>
      </c>
    </row>
    <row r="9" spans="1:5" x14ac:dyDescent="0.35">
      <c r="A9" s="7" t="s">
        <v>13</v>
      </c>
      <c r="B9" s="7" t="s">
        <v>14</v>
      </c>
      <c r="C9" s="7" t="s">
        <v>15</v>
      </c>
      <c r="D9" s="5">
        <v>3.8</v>
      </c>
      <c r="E9" s="6" t="s">
        <v>16</v>
      </c>
    </row>
    <row r="10" spans="1:5" x14ac:dyDescent="0.35">
      <c r="A10" s="7" t="s">
        <v>17</v>
      </c>
      <c r="B10" s="7" t="s">
        <v>5</v>
      </c>
      <c r="C10" s="7" t="s">
        <v>8</v>
      </c>
      <c r="D10" s="5">
        <v>4</v>
      </c>
      <c r="E10" s="6" t="s">
        <v>18</v>
      </c>
    </row>
    <row r="11" spans="1:5" x14ac:dyDescent="0.35">
      <c r="A11" s="7" t="s">
        <v>19</v>
      </c>
      <c r="B11" s="7" t="s">
        <v>5</v>
      </c>
      <c r="C11" s="7" t="s">
        <v>8</v>
      </c>
      <c r="D11" s="5">
        <v>1</v>
      </c>
      <c r="E11" s="6" t="s">
        <v>18</v>
      </c>
    </row>
    <row r="12" spans="1:5" x14ac:dyDescent="0.35">
      <c r="A12" s="7" t="s">
        <v>20</v>
      </c>
      <c r="B12" s="7" t="s">
        <v>21</v>
      </c>
      <c r="C12" s="7" t="s">
        <v>8</v>
      </c>
      <c r="D12" s="5">
        <v>4</v>
      </c>
      <c r="E12" s="6" t="s">
        <v>22</v>
      </c>
    </row>
    <row r="13" spans="1:5" x14ac:dyDescent="0.35">
      <c r="A13" s="7" t="s">
        <v>20</v>
      </c>
      <c r="B13" s="8" t="s">
        <v>21</v>
      </c>
      <c r="C13" s="7" t="s">
        <v>6</v>
      </c>
      <c r="D13" s="5">
        <v>2</v>
      </c>
      <c r="E13" s="6" t="s">
        <v>76</v>
      </c>
    </row>
    <row r="14" spans="1:5" x14ac:dyDescent="0.35">
      <c r="A14" s="7" t="s">
        <v>23</v>
      </c>
      <c r="B14" s="7" t="s">
        <v>10</v>
      </c>
      <c r="C14" s="7" t="s">
        <v>8</v>
      </c>
      <c r="D14" s="10">
        <v>3.55</v>
      </c>
      <c r="E14" s="6" t="s">
        <v>24</v>
      </c>
    </row>
    <row r="15" spans="1:5" x14ac:dyDescent="0.35">
      <c r="A15" s="7" t="s">
        <v>23</v>
      </c>
      <c r="B15" s="7" t="s">
        <v>10</v>
      </c>
      <c r="C15" s="7" t="s">
        <v>6</v>
      </c>
      <c r="D15" s="5">
        <v>1.4430000000000001</v>
      </c>
      <c r="E15" s="6" t="s">
        <v>46</v>
      </c>
    </row>
    <row r="16" spans="1:5" x14ac:dyDescent="0.35">
      <c r="A16" s="7" t="s">
        <v>23</v>
      </c>
      <c r="B16" s="8" t="s">
        <v>10</v>
      </c>
      <c r="C16" s="8" t="s">
        <v>15</v>
      </c>
      <c r="D16" s="5">
        <v>0.1</v>
      </c>
      <c r="E16" s="6" t="s">
        <v>46</v>
      </c>
    </row>
    <row r="17" spans="1:5" x14ac:dyDescent="0.35">
      <c r="A17" s="7" t="s">
        <v>25</v>
      </c>
      <c r="B17" s="7" t="s">
        <v>26</v>
      </c>
      <c r="C17" s="7" t="s">
        <v>27</v>
      </c>
      <c r="D17" s="5">
        <v>1</v>
      </c>
      <c r="E17" s="6" t="s">
        <v>12</v>
      </c>
    </row>
    <row r="18" spans="1:5" x14ac:dyDescent="0.35">
      <c r="A18" t="s">
        <v>71</v>
      </c>
      <c r="B18" s="3" t="s">
        <v>5</v>
      </c>
      <c r="C18" s="8" t="s">
        <v>8</v>
      </c>
      <c r="D18" s="9">
        <v>0.04</v>
      </c>
      <c r="E18" s="6" t="s">
        <v>83</v>
      </c>
    </row>
    <row r="19" spans="1:5" x14ac:dyDescent="0.35">
      <c r="A19" s="7" t="s">
        <v>4</v>
      </c>
      <c r="B19" s="7" t="s">
        <v>5</v>
      </c>
      <c r="C19" s="7" t="s">
        <v>8</v>
      </c>
      <c r="D19" s="10">
        <v>0.13300000000000001</v>
      </c>
      <c r="E19" s="6" t="s">
        <v>46</v>
      </c>
    </row>
    <row r="20" spans="1:5" x14ac:dyDescent="0.35">
      <c r="A20" s="7" t="s">
        <v>4</v>
      </c>
      <c r="B20" s="8" t="s">
        <v>5</v>
      </c>
      <c r="C20" s="8" t="s">
        <v>6</v>
      </c>
      <c r="D20" s="17">
        <v>0.04</v>
      </c>
      <c r="E20" s="6" t="s">
        <v>46</v>
      </c>
    </row>
    <row r="21" spans="1:5" x14ac:dyDescent="0.35">
      <c r="A21" s="7" t="s">
        <v>4</v>
      </c>
      <c r="B21" s="7" t="s">
        <v>5</v>
      </c>
      <c r="C21" s="7" t="s">
        <v>15</v>
      </c>
      <c r="D21" s="10">
        <v>1.4999999999999999E-2</v>
      </c>
      <c r="E21" s="6" t="s">
        <v>46</v>
      </c>
    </row>
    <row r="22" spans="1:5" x14ac:dyDescent="0.35">
      <c r="A22" s="7" t="s">
        <v>28</v>
      </c>
      <c r="B22" s="7" t="s">
        <v>10</v>
      </c>
      <c r="C22" s="7" t="s">
        <v>8</v>
      </c>
      <c r="D22" s="10">
        <v>0.13300000000000001</v>
      </c>
      <c r="E22" s="6" t="s">
        <v>46</v>
      </c>
    </row>
    <row r="23" spans="1:5" x14ac:dyDescent="0.35">
      <c r="A23" s="7" t="s">
        <v>29</v>
      </c>
      <c r="B23" s="7" t="s">
        <v>10</v>
      </c>
      <c r="C23" s="7" t="s">
        <v>8</v>
      </c>
      <c r="D23" s="10">
        <v>8.8663036902600939E-2</v>
      </c>
      <c r="E23" s="6" t="s">
        <v>86</v>
      </c>
    </row>
    <row r="24" spans="1:5" x14ac:dyDescent="0.35">
      <c r="A24" s="7" t="s">
        <v>29</v>
      </c>
      <c r="B24" s="7" t="s">
        <v>10</v>
      </c>
      <c r="C24" s="7" t="s">
        <v>6</v>
      </c>
      <c r="D24" s="10">
        <v>0.04</v>
      </c>
      <c r="E24" s="6" t="s">
        <v>80</v>
      </c>
    </row>
    <row r="25" spans="1:5" x14ac:dyDescent="0.35">
      <c r="A25" s="7" t="s">
        <v>30</v>
      </c>
      <c r="B25" s="7" t="s">
        <v>5</v>
      </c>
      <c r="C25" s="7" t="s">
        <v>8</v>
      </c>
      <c r="D25" s="5">
        <v>0.20100000000000001</v>
      </c>
      <c r="E25" s="6" t="s">
        <v>46</v>
      </c>
    </row>
    <row r="26" spans="1:5" x14ac:dyDescent="0.35">
      <c r="A26" s="7" t="s">
        <v>30</v>
      </c>
      <c r="B26" s="7" t="s">
        <v>5</v>
      </c>
      <c r="C26" s="7" t="s">
        <v>6</v>
      </c>
      <c r="D26" s="5">
        <v>6.6000000000000003E-2</v>
      </c>
      <c r="E26" s="6" t="s">
        <v>48</v>
      </c>
    </row>
    <row r="27" spans="1:5" x14ac:dyDescent="0.35">
      <c r="A27" s="7" t="s">
        <v>31</v>
      </c>
      <c r="B27" s="7" t="s">
        <v>10</v>
      </c>
      <c r="C27" s="7" t="s">
        <v>8</v>
      </c>
      <c r="D27" s="10">
        <v>0.21</v>
      </c>
      <c r="E27" s="6" t="s">
        <v>46</v>
      </c>
    </row>
    <row r="28" spans="1:5" x14ac:dyDescent="0.35">
      <c r="A28" s="7" t="s">
        <v>32</v>
      </c>
      <c r="B28" s="7" t="s">
        <v>10</v>
      </c>
      <c r="C28" s="7" t="s">
        <v>8</v>
      </c>
      <c r="D28" s="16">
        <v>0.5</v>
      </c>
      <c r="E28" s="15" t="s">
        <v>81</v>
      </c>
    </row>
    <row r="29" spans="1:5" x14ac:dyDescent="0.35">
      <c r="A29" t="s">
        <v>72</v>
      </c>
      <c r="B29" s="3" t="s">
        <v>5</v>
      </c>
      <c r="C29" s="8" t="s">
        <v>8</v>
      </c>
      <c r="D29" s="9">
        <v>0.28000000000000003</v>
      </c>
      <c r="E29" s="14" t="s">
        <v>82</v>
      </c>
    </row>
    <row r="30" spans="1:5" x14ac:dyDescent="0.35">
      <c r="A30" s="7" t="s">
        <v>33</v>
      </c>
      <c r="B30" s="7" t="s">
        <v>5</v>
      </c>
      <c r="C30" s="7" t="s">
        <v>6</v>
      </c>
      <c r="D30" s="5">
        <v>1.1499999999999999</v>
      </c>
      <c r="E30" s="12" t="s">
        <v>46</v>
      </c>
    </row>
    <row r="31" spans="1:5" x14ac:dyDescent="0.35">
      <c r="A31" s="7" t="s">
        <v>33</v>
      </c>
      <c r="B31" s="7" t="s">
        <v>5</v>
      </c>
      <c r="C31" s="7" t="s">
        <v>15</v>
      </c>
      <c r="D31" s="5">
        <v>0.1</v>
      </c>
      <c r="E31" s="6" t="s">
        <v>49</v>
      </c>
    </row>
    <row r="32" spans="1:5" x14ac:dyDescent="0.35">
      <c r="A32" s="7" t="s">
        <v>34</v>
      </c>
      <c r="B32" s="7" t="s">
        <v>10</v>
      </c>
      <c r="C32" s="7" t="s">
        <v>8</v>
      </c>
      <c r="D32" s="10">
        <v>2.6619999999999999</v>
      </c>
      <c r="E32" s="6" t="s">
        <v>46</v>
      </c>
    </row>
    <row r="33" spans="1:5" x14ac:dyDescent="0.35">
      <c r="A33" s="7" t="s">
        <v>35</v>
      </c>
      <c r="B33" s="7" t="s">
        <v>10</v>
      </c>
      <c r="C33" s="7" t="s">
        <v>8</v>
      </c>
      <c r="D33" s="5">
        <v>4.9000000000000004</v>
      </c>
      <c r="E33" s="6" t="s">
        <v>49</v>
      </c>
    </row>
    <row r="34" spans="1:5" x14ac:dyDescent="0.35">
      <c r="A34" s="7" t="s">
        <v>84</v>
      </c>
      <c r="B34" s="3" t="s">
        <v>5</v>
      </c>
      <c r="C34" s="8" t="s">
        <v>77</v>
      </c>
      <c r="D34" s="9">
        <v>7.0000000000000007E-2</v>
      </c>
      <c r="E34" s="14" t="s">
        <v>85</v>
      </c>
    </row>
    <row r="35" spans="1:5" x14ac:dyDescent="0.35">
      <c r="A35" s="7" t="s">
        <v>36</v>
      </c>
      <c r="B35" s="7" t="s">
        <v>10</v>
      </c>
      <c r="C35" s="7" t="s">
        <v>8</v>
      </c>
      <c r="D35" s="5">
        <v>3.4129999999999998</v>
      </c>
      <c r="E35" s="6" t="s">
        <v>46</v>
      </c>
    </row>
    <row r="36" spans="1:5" x14ac:dyDescent="0.35">
      <c r="A36" s="7" t="s">
        <v>36</v>
      </c>
      <c r="B36" s="7" t="s">
        <v>10</v>
      </c>
      <c r="C36" s="7" t="s">
        <v>6</v>
      </c>
      <c r="D36" s="5">
        <v>1.8109999999999999</v>
      </c>
      <c r="E36" s="6" t="s">
        <v>46</v>
      </c>
    </row>
    <row r="37" spans="1:5" x14ac:dyDescent="0.35">
      <c r="A37" t="s">
        <v>73</v>
      </c>
      <c r="B37" s="3" t="s">
        <v>5</v>
      </c>
      <c r="C37" s="8" t="s">
        <v>8</v>
      </c>
      <c r="D37" s="3">
        <v>0.12</v>
      </c>
      <c r="E37" s="6" t="s">
        <v>83</v>
      </c>
    </row>
    <row r="38" spans="1:5" x14ac:dyDescent="0.35">
      <c r="A38" s="7" t="s">
        <v>37</v>
      </c>
      <c r="B38" s="7" t="s">
        <v>5</v>
      </c>
      <c r="C38" s="7" t="s">
        <v>8</v>
      </c>
      <c r="D38" s="10">
        <v>15.89</v>
      </c>
      <c r="E38" s="13" t="s">
        <v>78</v>
      </c>
    </row>
    <row r="39" spans="1:5" x14ac:dyDescent="0.35">
      <c r="A39" s="8" t="s">
        <v>37</v>
      </c>
      <c r="B39" s="3" t="s">
        <v>5</v>
      </c>
      <c r="C39" s="8" t="s">
        <v>6</v>
      </c>
      <c r="D39" s="9">
        <v>7.95</v>
      </c>
      <c r="E39" s="14" t="s">
        <v>79</v>
      </c>
    </row>
    <row r="40" spans="1:5" x14ac:dyDescent="0.35">
      <c r="A40" t="s">
        <v>74</v>
      </c>
      <c r="B40" s="3" t="s">
        <v>5</v>
      </c>
      <c r="C40" s="8" t="s">
        <v>8</v>
      </c>
      <c r="D40" s="3">
        <v>0.12</v>
      </c>
      <c r="E40" s="14" t="s">
        <v>82</v>
      </c>
    </row>
  </sheetData>
  <sortState xmlns:xlrd2="http://schemas.microsoft.com/office/spreadsheetml/2017/richdata2" ref="A2:E46">
    <sortCondition ref="A2:A46"/>
    <sortCondition ref="C2:C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M24"/>
  <sheetViews>
    <sheetView tabSelected="1" topLeftCell="C1" workbookViewId="0">
      <selection activeCell="K24" sqref="K24"/>
    </sheetView>
  </sheetViews>
  <sheetFormatPr defaultColWidth="27.7265625" defaultRowHeight="14.5" x14ac:dyDescent="0.35"/>
  <cols>
    <col min="1" max="1" width="29.26953125" style="3" bestFit="1" customWidth="1"/>
    <col min="2" max="2" width="7.7265625" style="3" bestFit="1" customWidth="1"/>
    <col min="3" max="3" width="12.1796875" style="3" bestFit="1" customWidth="1"/>
    <col min="4" max="4" width="12.453125" style="3" bestFit="1" customWidth="1"/>
    <col min="5" max="5" width="4.453125" style="3" bestFit="1" customWidth="1"/>
    <col min="6" max="6" width="11.26953125" style="3" bestFit="1" customWidth="1"/>
    <col min="7" max="7" width="11.54296875" style="3" bestFit="1" customWidth="1"/>
    <col min="8" max="8" width="12.54296875" style="3" bestFit="1" customWidth="1"/>
    <col min="9" max="9" width="11.54296875" style="3" bestFit="1" customWidth="1"/>
    <col min="10" max="12" width="21.1796875" style="3" customWidth="1"/>
    <col min="13" max="13" width="178.54296875" style="3" bestFit="1" customWidth="1"/>
    <col min="14" max="16384" width="27.7265625" style="3"/>
  </cols>
  <sheetData>
    <row r="1" spans="1:13" x14ac:dyDescent="0.35">
      <c r="A1" s="1" t="s">
        <v>0</v>
      </c>
      <c r="B1" s="1" t="s">
        <v>1</v>
      </c>
      <c r="C1" s="2" t="s">
        <v>63</v>
      </c>
      <c r="D1" s="1" t="s">
        <v>54</v>
      </c>
      <c r="E1" s="1" t="s">
        <v>60</v>
      </c>
      <c r="F1" s="1" t="s">
        <v>61</v>
      </c>
      <c r="G1" s="1" t="s">
        <v>62</v>
      </c>
      <c r="H1" s="2" t="s">
        <v>57</v>
      </c>
      <c r="I1" s="2" t="s">
        <v>58</v>
      </c>
      <c r="J1" s="2" t="s">
        <v>88</v>
      </c>
      <c r="K1" s="2" t="s">
        <v>89</v>
      </c>
      <c r="L1" s="2" t="s">
        <v>90</v>
      </c>
      <c r="M1" s="2" t="s">
        <v>47</v>
      </c>
    </row>
    <row r="2" spans="1:13" x14ac:dyDescent="0.35">
      <c r="A2" s="7" t="s">
        <v>42</v>
      </c>
      <c r="B2" s="7" t="s">
        <v>10</v>
      </c>
      <c r="C2" s="3" t="s">
        <v>52</v>
      </c>
      <c r="D2" s="7" t="s">
        <v>56</v>
      </c>
      <c r="E2" s="7">
        <v>200</v>
      </c>
      <c r="F2" s="7">
        <v>2</v>
      </c>
      <c r="G2" s="7">
        <v>9</v>
      </c>
      <c r="H2" s="3">
        <v>1.03E-2</v>
      </c>
      <c r="I2" s="3">
        <v>2.2593000000000001</v>
      </c>
      <c r="J2" s="3">
        <f>(2^I2)*H2</f>
        <v>4.9312190400753811E-2</v>
      </c>
      <c r="K2" s="3">
        <f>H2</f>
        <v>1.03E-2</v>
      </c>
      <c r="L2" s="3">
        <f>K2*2^I2</f>
        <v>4.9312190400753811E-2</v>
      </c>
      <c r="M2" s="18" t="s">
        <v>59</v>
      </c>
    </row>
    <row r="3" spans="1:13" x14ac:dyDescent="0.35">
      <c r="A3" s="7" t="s">
        <v>41</v>
      </c>
      <c r="B3" s="7" t="s">
        <v>10</v>
      </c>
      <c r="C3" s="3" t="s">
        <v>52</v>
      </c>
      <c r="D3" s="7" t="s">
        <v>56</v>
      </c>
      <c r="E3" s="7">
        <v>700</v>
      </c>
      <c r="F3" s="7">
        <v>2</v>
      </c>
      <c r="G3" s="7">
        <v>16</v>
      </c>
      <c r="H3" s="3">
        <v>1.1999999999999999E-3</v>
      </c>
      <c r="I3" s="3">
        <v>3.2532999999999999</v>
      </c>
      <c r="J3" s="3">
        <f t="shared" ref="J3:J24" si="0">(2^I3)*H3</f>
        <v>1.1442531876148559E-2</v>
      </c>
      <c r="K3" s="3">
        <f>H3</f>
        <v>1.1999999999999999E-3</v>
      </c>
      <c r="L3" s="3">
        <f t="shared" ref="L3:L24" si="1">K3*2^I3</f>
        <v>1.1442531876148559E-2</v>
      </c>
      <c r="M3" s="18" t="s">
        <v>59</v>
      </c>
    </row>
    <row r="4" spans="1:13" x14ac:dyDescent="0.35">
      <c r="A4" s="7" t="s">
        <v>41</v>
      </c>
      <c r="B4" s="7" t="s">
        <v>10</v>
      </c>
      <c r="C4" s="3" t="s">
        <v>51</v>
      </c>
      <c r="D4" s="7" t="s">
        <v>56</v>
      </c>
      <c r="E4" s="7">
        <v>63</v>
      </c>
      <c r="F4" s="7">
        <v>7.4</v>
      </c>
      <c r="G4" s="7">
        <v>16.399999999999999</v>
      </c>
      <c r="H4" s="3">
        <f>EXP(-5.02)</f>
        <v>6.6045267093148112E-3</v>
      </c>
      <c r="I4" s="3">
        <v>2.57</v>
      </c>
      <c r="J4" s="3">
        <f t="shared" si="0"/>
        <v>3.9218302291307787E-2</v>
      </c>
      <c r="K4" s="3">
        <f>H4</f>
        <v>6.6045267093148112E-3</v>
      </c>
      <c r="L4" s="3">
        <f t="shared" si="1"/>
        <v>3.9218302291307787E-2</v>
      </c>
      <c r="M4" s="19" t="s">
        <v>50</v>
      </c>
    </row>
    <row r="5" spans="1:13" x14ac:dyDescent="0.35">
      <c r="A5" s="20" t="s">
        <v>43</v>
      </c>
      <c r="B5" s="7" t="s">
        <v>10</v>
      </c>
      <c r="C5" s="3" t="s">
        <v>53</v>
      </c>
      <c r="D5" s="7" t="s">
        <v>55</v>
      </c>
      <c r="E5" s="3">
        <v>108</v>
      </c>
      <c r="F5" s="22">
        <v>2</v>
      </c>
      <c r="G5" s="22">
        <v>6.5</v>
      </c>
      <c r="H5" s="23">
        <v>3.3000000000000003E-5</v>
      </c>
      <c r="I5" s="24">
        <v>2.6458651999999998</v>
      </c>
      <c r="J5" s="3">
        <f t="shared" si="0"/>
        <v>2.0653741139771309E-4</v>
      </c>
      <c r="K5" s="3">
        <f>H5*1000</f>
        <v>3.3000000000000002E-2</v>
      </c>
      <c r="L5" s="3">
        <f t="shared" si="1"/>
        <v>0.20653741139771309</v>
      </c>
      <c r="M5" s="25" t="s">
        <v>87</v>
      </c>
    </row>
    <row r="6" spans="1:13" x14ac:dyDescent="0.35">
      <c r="A6" s="20" t="s">
        <v>43</v>
      </c>
      <c r="B6" s="7" t="s">
        <v>10</v>
      </c>
      <c r="C6" s="3" t="s">
        <v>52</v>
      </c>
      <c r="D6" s="7" t="s">
        <v>55</v>
      </c>
      <c r="E6" s="3">
        <v>113</v>
      </c>
      <c r="F6" s="22">
        <v>2.1</v>
      </c>
      <c r="G6" s="22">
        <v>7.5</v>
      </c>
      <c r="H6" s="23">
        <v>2.1999999999999999E-5</v>
      </c>
      <c r="I6" s="24">
        <v>2.8256119000000002</v>
      </c>
      <c r="J6" s="3">
        <f t="shared" si="0"/>
        <v>1.559612182216601E-4</v>
      </c>
      <c r="K6" s="3">
        <f t="shared" ref="K6:K23" si="2">H6*1000</f>
        <v>2.1999999999999999E-2</v>
      </c>
      <c r="L6" s="3">
        <f t="shared" si="1"/>
        <v>0.15596121822166009</v>
      </c>
      <c r="M6" s="25" t="s">
        <v>87</v>
      </c>
    </row>
    <row r="7" spans="1:13" x14ac:dyDescent="0.35">
      <c r="A7" s="20" t="s">
        <v>45</v>
      </c>
      <c r="B7" s="7" t="s">
        <v>10</v>
      </c>
      <c r="C7" s="3" t="s">
        <v>53</v>
      </c>
      <c r="D7" s="7" t="s">
        <v>55</v>
      </c>
      <c r="E7" s="3">
        <v>25</v>
      </c>
      <c r="F7" s="22">
        <v>2.1</v>
      </c>
      <c r="G7" s="22">
        <v>5.9</v>
      </c>
      <c r="H7" s="23">
        <v>3.1699999999999998E-5</v>
      </c>
      <c r="I7" s="24">
        <v>2.4761397999999999</v>
      </c>
      <c r="J7" s="3">
        <f t="shared" si="0"/>
        <v>1.7638092484486377E-4</v>
      </c>
      <c r="K7" s="3">
        <f t="shared" si="2"/>
        <v>3.1699999999999999E-2</v>
      </c>
      <c r="L7" s="3">
        <f t="shared" si="1"/>
        <v>0.17638092484486376</v>
      </c>
      <c r="M7" s="25" t="s">
        <v>87</v>
      </c>
    </row>
    <row r="8" spans="1:13" x14ac:dyDescent="0.35">
      <c r="A8" s="20" t="s">
        <v>45</v>
      </c>
      <c r="B8" s="7" t="s">
        <v>10</v>
      </c>
      <c r="C8" s="3" t="s">
        <v>52</v>
      </c>
      <c r="D8" s="7" t="s">
        <v>55</v>
      </c>
      <c r="E8" s="3">
        <v>57</v>
      </c>
      <c r="F8" s="22">
        <v>2.2000000000000002</v>
      </c>
      <c r="G8" s="22">
        <v>7.8</v>
      </c>
      <c r="H8" s="23">
        <v>4.4299999999999999E-5</v>
      </c>
      <c r="I8" s="24">
        <v>2.202537</v>
      </c>
      <c r="J8" s="3">
        <f t="shared" si="0"/>
        <v>2.0390760787514497E-4</v>
      </c>
      <c r="K8" s="3">
        <f t="shared" si="2"/>
        <v>4.4299999999999999E-2</v>
      </c>
      <c r="L8" s="3">
        <f t="shared" si="1"/>
        <v>0.20390760787514497</v>
      </c>
      <c r="M8" s="25" t="s">
        <v>87</v>
      </c>
    </row>
    <row r="9" spans="1:13" x14ac:dyDescent="0.35">
      <c r="A9" s="21" t="s">
        <v>44</v>
      </c>
      <c r="B9" s="7" t="s">
        <v>10</v>
      </c>
      <c r="C9" s="3" t="s">
        <v>52</v>
      </c>
      <c r="D9" s="7" t="s">
        <v>55</v>
      </c>
      <c r="E9" s="3">
        <v>196</v>
      </c>
      <c r="F9" s="22">
        <v>2.1</v>
      </c>
      <c r="G9" s="22">
        <v>6.2</v>
      </c>
      <c r="H9" s="23">
        <v>2.3900000000000002E-5</v>
      </c>
      <c r="I9" s="24">
        <v>2.7388843999999999</v>
      </c>
      <c r="J9" s="3">
        <f t="shared" si="0"/>
        <v>1.5954539002137479E-4</v>
      </c>
      <c r="K9" s="3">
        <f t="shared" si="2"/>
        <v>2.3900000000000001E-2</v>
      </c>
      <c r="L9" s="3">
        <f t="shared" si="1"/>
        <v>0.1595453900213748</v>
      </c>
      <c r="M9" s="25" t="s">
        <v>87</v>
      </c>
    </row>
    <row r="10" spans="1:13" x14ac:dyDescent="0.35">
      <c r="A10" s="7" t="s">
        <v>40</v>
      </c>
      <c r="B10" s="7" t="s">
        <v>26</v>
      </c>
      <c r="C10" s="3" t="s">
        <v>53</v>
      </c>
      <c r="D10" s="7" t="s">
        <v>55</v>
      </c>
      <c r="E10" s="3">
        <v>367</v>
      </c>
      <c r="F10" s="22">
        <v>1.9</v>
      </c>
      <c r="G10" s="22">
        <v>10.199999999999999</v>
      </c>
      <c r="H10" s="23">
        <v>2.0999999999999999E-5</v>
      </c>
      <c r="I10" s="24">
        <v>2.8963214000000002</v>
      </c>
      <c r="J10" s="3">
        <f t="shared" si="0"/>
        <v>1.5635036995971741E-4</v>
      </c>
      <c r="K10" s="3">
        <f t="shared" si="2"/>
        <v>2.0999999999999998E-2</v>
      </c>
      <c r="L10" s="3">
        <f t="shared" si="1"/>
        <v>0.15635036995971741</v>
      </c>
      <c r="M10" s="25" t="s">
        <v>87</v>
      </c>
    </row>
    <row r="11" spans="1:13" x14ac:dyDescent="0.35">
      <c r="A11" s="7" t="s">
        <v>40</v>
      </c>
      <c r="B11" s="7" t="s">
        <v>26</v>
      </c>
      <c r="C11" s="3" t="s">
        <v>52</v>
      </c>
      <c r="D11" s="7" t="s">
        <v>55</v>
      </c>
      <c r="E11" s="3">
        <v>599</v>
      </c>
      <c r="F11" s="22">
        <v>2.1</v>
      </c>
      <c r="G11" s="22">
        <v>9.6999999999999993</v>
      </c>
      <c r="H11" s="23">
        <v>2.2500000000000001E-5</v>
      </c>
      <c r="I11" s="24">
        <v>2.7443140000000001</v>
      </c>
      <c r="J11" s="3">
        <f t="shared" si="0"/>
        <v>1.5076597812680364E-4</v>
      </c>
      <c r="K11" s="3">
        <f t="shared" si="2"/>
        <v>2.2500000000000003E-2</v>
      </c>
      <c r="L11" s="3">
        <f t="shared" si="1"/>
        <v>0.15076597812680365</v>
      </c>
      <c r="M11" s="25" t="s">
        <v>87</v>
      </c>
    </row>
    <row r="12" spans="1:13" x14ac:dyDescent="0.35">
      <c r="A12" s="7" t="s">
        <v>39</v>
      </c>
      <c r="B12" s="7" t="s">
        <v>21</v>
      </c>
      <c r="C12" s="3" t="s">
        <v>53</v>
      </c>
      <c r="D12" s="7" t="s">
        <v>55</v>
      </c>
      <c r="E12" s="3">
        <v>156</v>
      </c>
      <c r="F12" s="22">
        <v>2</v>
      </c>
      <c r="G12" s="22">
        <v>6.5</v>
      </c>
      <c r="H12" s="23">
        <v>3.0700000000000001E-5</v>
      </c>
      <c r="I12" s="24">
        <v>2.6305483999999999</v>
      </c>
      <c r="J12" s="3">
        <f t="shared" si="0"/>
        <v>1.901132336799901E-4</v>
      </c>
      <c r="K12" s="3">
        <f t="shared" si="2"/>
        <v>3.0700000000000002E-2</v>
      </c>
      <c r="L12" s="3">
        <f t="shared" si="1"/>
        <v>0.19011323367999011</v>
      </c>
      <c r="M12" s="25" t="s">
        <v>87</v>
      </c>
    </row>
    <row r="13" spans="1:13" x14ac:dyDescent="0.35">
      <c r="A13" s="7" t="s">
        <v>39</v>
      </c>
      <c r="B13" s="7" t="s">
        <v>21</v>
      </c>
      <c r="C13" s="3" t="s">
        <v>52</v>
      </c>
      <c r="D13" s="7" t="s">
        <v>55</v>
      </c>
      <c r="E13" s="3">
        <v>292</v>
      </c>
      <c r="F13" s="22">
        <v>2.1</v>
      </c>
      <c r="G13" s="22">
        <v>7.8</v>
      </c>
      <c r="H13" s="23">
        <v>1.9899999999999999E-5</v>
      </c>
      <c r="I13" s="24">
        <v>2.8436471000000001</v>
      </c>
      <c r="J13" s="3">
        <f t="shared" si="0"/>
        <v>1.428486533488451E-4</v>
      </c>
      <c r="K13" s="3">
        <f t="shared" si="2"/>
        <v>1.9899999999999998E-2</v>
      </c>
      <c r="L13" s="3">
        <f t="shared" si="1"/>
        <v>0.14284865334884508</v>
      </c>
      <c r="M13" s="25" t="s">
        <v>87</v>
      </c>
    </row>
    <row r="14" spans="1:13" x14ac:dyDescent="0.35">
      <c r="A14" s="3" t="s">
        <v>65</v>
      </c>
      <c r="B14" s="8" t="s">
        <v>5</v>
      </c>
      <c r="C14" s="3" t="s">
        <v>53</v>
      </c>
      <c r="D14" s="8" t="s">
        <v>55</v>
      </c>
      <c r="E14" s="3">
        <v>37</v>
      </c>
      <c r="F14" s="22">
        <v>2.2999999999999998</v>
      </c>
      <c r="G14" s="22">
        <v>5.5</v>
      </c>
      <c r="H14" s="23">
        <v>9.3000000000000007E-6</v>
      </c>
      <c r="I14" s="24">
        <v>3.2843296999999998</v>
      </c>
      <c r="J14" s="3">
        <f t="shared" si="0"/>
        <v>9.0607616037820414E-5</v>
      </c>
      <c r="K14" s="3">
        <f t="shared" si="2"/>
        <v>9.300000000000001E-3</v>
      </c>
      <c r="L14" s="3">
        <f t="shared" si="1"/>
        <v>9.0607616037820415E-2</v>
      </c>
      <c r="M14" s="25" t="s">
        <v>87</v>
      </c>
    </row>
    <row r="15" spans="1:13" x14ac:dyDescent="0.35">
      <c r="A15" s="7" t="s">
        <v>68</v>
      </c>
      <c r="B15" s="7" t="s">
        <v>5</v>
      </c>
      <c r="C15" s="3" t="s">
        <v>53</v>
      </c>
      <c r="D15" s="7" t="s">
        <v>55</v>
      </c>
      <c r="E15" s="3">
        <v>209</v>
      </c>
      <c r="F15" s="22">
        <v>1.9</v>
      </c>
      <c r="G15" s="22">
        <v>10.199999999999999</v>
      </c>
      <c r="H15" s="23">
        <v>1.63E-5</v>
      </c>
      <c r="I15" s="24">
        <v>3.0492894000000001</v>
      </c>
      <c r="J15" s="3">
        <f t="shared" si="0"/>
        <v>1.3493206885590412E-4</v>
      </c>
      <c r="K15" s="3">
        <f t="shared" si="2"/>
        <v>1.6299999999999999E-2</v>
      </c>
      <c r="L15" s="3">
        <f t="shared" si="1"/>
        <v>0.13493206885590409</v>
      </c>
      <c r="M15" s="25" t="s">
        <v>87</v>
      </c>
    </row>
    <row r="16" spans="1:13" x14ac:dyDescent="0.35">
      <c r="A16" s="7" t="s">
        <v>68</v>
      </c>
      <c r="B16" s="7" t="s">
        <v>5</v>
      </c>
      <c r="C16" s="3" t="s">
        <v>52</v>
      </c>
      <c r="D16" s="7" t="s">
        <v>55</v>
      </c>
      <c r="E16" s="3">
        <v>307</v>
      </c>
      <c r="F16" s="22">
        <v>2.1</v>
      </c>
      <c r="G16" s="22">
        <v>9.6999999999999993</v>
      </c>
      <c r="H16" s="23">
        <v>2.51E-5</v>
      </c>
      <c r="I16" s="24">
        <v>2.6718519000000001</v>
      </c>
      <c r="J16" s="3">
        <f t="shared" si="0"/>
        <v>1.5994891092030371E-4</v>
      </c>
      <c r="K16" s="3">
        <f t="shared" si="2"/>
        <v>2.5100000000000001E-2</v>
      </c>
      <c r="L16" s="3">
        <f t="shared" si="1"/>
        <v>0.15994891092030372</v>
      </c>
      <c r="M16" s="25" t="s">
        <v>87</v>
      </c>
    </row>
    <row r="17" spans="1:13" x14ac:dyDescent="0.35">
      <c r="A17" s="21" t="s">
        <v>38</v>
      </c>
      <c r="B17" s="7" t="s">
        <v>10</v>
      </c>
      <c r="C17" s="3" t="s">
        <v>53</v>
      </c>
      <c r="D17" s="7" t="s">
        <v>55</v>
      </c>
      <c r="E17" s="3">
        <v>84</v>
      </c>
      <c r="F17" s="22">
        <v>2</v>
      </c>
      <c r="G17" s="22">
        <v>10.199999999999999</v>
      </c>
      <c r="H17" s="23">
        <v>1.2E-5</v>
      </c>
      <c r="I17" s="24">
        <v>3.2246939999999999</v>
      </c>
      <c r="J17" s="3">
        <f t="shared" si="0"/>
        <v>1.1217881986995801E-4</v>
      </c>
      <c r="K17" s="3">
        <f t="shared" si="2"/>
        <v>1.2E-2</v>
      </c>
      <c r="L17" s="3">
        <f t="shared" si="1"/>
        <v>0.11217881986995801</v>
      </c>
      <c r="M17" s="25" t="s">
        <v>87</v>
      </c>
    </row>
    <row r="18" spans="1:13" x14ac:dyDescent="0.35">
      <c r="A18" s="21" t="s">
        <v>38</v>
      </c>
      <c r="B18" s="7" t="s">
        <v>10</v>
      </c>
      <c r="C18" s="3" t="s">
        <v>52</v>
      </c>
      <c r="D18" s="7" t="s">
        <v>55</v>
      </c>
      <c r="E18" s="3">
        <v>106</v>
      </c>
      <c r="F18" s="22">
        <v>3.3</v>
      </c>
      <c r="G18" s="22">
        <v>9.6999999999999993</v>
      </c>
      <c r="H18" s="23">
        <v>7.4000000000000003E-6</v>
      </c>
      <c r="I18" s="24">
        <v>3.2745017999999999</v>
      </c>
      <c r="J18" s="3">
        <f t="shared" si="0"/>
        <v>7.1606918086478293E-5</v>
      </c>
      <c r="K18" s="3">
        <f t="shared" si="2"/>
        <v>7.4000000000000003E-3</v>
      </c>
      <c r="L18" s="3">
        <f t="shared" si="1"/>
        <v>7.1606918086478288E-2</v>
      </c>
      <c r="M18" s="25" t="s">
        <v>87</v>
      </c>
    </row>
    <row r="19" spans="1:13" x14ac:dyDescent="0.35">
      <c r="A19" s="3" t="s">
        <v>66</v>
      </c>
      <c r="B19" s="8" t="s">
        <v>5</v>
      </c>
      <c r="C19" s="3" t="s">
        <v>53</v>
      </c>
      <c r="D19" s="8" t="s">
        <v>55</v>
      </c>
      <c r="E19" s="3">
        <v>39</v>
      </c>
      <c r="F19" s="22">
        <v>1.9</v>
      </c>
      <c r="G19" s="22">
        <v>10</v>
      </c>
      <c r="H19" s="23">
        <v>3.3399999999999999E-5</v>
      </c>
      <c r="I19" s="24">
        <v>2.5935991999999999</v>
      </c>
      <c r="J19" s="3">
        <f t="shared" si="0"/>
        <v>2.0160329351932556E-4</v>
      </c>
      <c r="K19" s="3">
        <f t="shared" si="2"/>
        <v>3.3399999999999999E-2</v>
      </c>
      <c r="L19" s="3">
        <f t="shared" si="1"/>
        <v>0.20160329351932557</v>
      </c>
      <c r="M19" s="25" t="s">
        <v>87</v>
      </c>
    </row>
    <row r="20" spans="1:13" x14ac:dyDescent="0.35">
      <c r="A20" s="7" t="s">
        <v>42</v>
      </c>
      <c r="B20" s="7" t="s">
        <v>10</v>
      </c>
      <c r="C20" s="3" t="s">
        <v>53</v>
      </c>
      <c r="D20" s="7" t="s">
        <v>55</v>
      </c>
      <c r="E20" s="3">
        <v>50</v>
      </c>
      <c r="F20" s="3">
        <v>3.3</v>
      </c>
      <c r="G20" s="3">
        <v>9.5</v>
      </c>
      <c r="H20" s="23">
        <v>1.1600000000000001E-5</v>
      </c>
      <c r="I20" s="24">
        <v>3.0595469</v>
      </c>
      <c r="J20" s="3">
        <f t="shared" si="0"/>
        <v>9.6710444471416365E-5</v>
      </c>
      <c r="K20" s="3">
        <f t="shared" si="2"/>
        <v>1.1600000000000001E-2</v>
      </c>
      <c r="L20" s="3">
        <f t="shared" si="1"/>
        <v>9.6710444471416371E-2</v>
      </c>
      <c r="M20" s="25" t="s">
        <v>87</v>
      </c>
    </row>
    <row r="21" spans="1:13" x14ac:dyDescent="0.35">
      <c r="A21" s="7" t="s">
        <v>42</v>
      </c>
      <c r="B21" s="7" t="s">
        <v>10</v>
      </c>
      <c r="C21" s="3" t="s">
        <v>52</v>
      </c>
      <c r="D21" s="7" t="s">
        <v>55</v>
      </c>
      <c r="E21" s="3">
        <v>107</v>
      </c>
      <c r="F21" s="3">
        <v>2.9</v>
      </c>
      <c r="G21" s="22">
        <v>11</v>
      </c>
      <c r="H21" s="23">
        <v>5.4E-6</v>
      </c>
      <c r="I21" s="24">
        <v>3.2323621999999999</v>
      </c>
      <c r="J21" s="3">
        <f t="shared" si="0"/>
        <v>5.0749496619685328E-5</v>
      </c>
      <c r="K21" s="3">
        <f t="shared" si="2"/>
        <v>5.4000000000000003E-3</v>
      </c>
      <c r="L21" s="3">
        <f t="shared" si="1"/>
        <v>5.0749496619685329E-2</v>
      </c>
      <c r="M21" s="25" t="s">
        <v>87</v>
      </c>
    </row>
    <row r="22" spans="1:13" x14ac:dyDescent="0.35">
      <c r="A22" s="3" t="s">
        <v>64</v>
      </c>
      <c r="B22" s="8" t="s">
        <v>5</v>
      </c>
      <c r="C22" s="3" t="s">
        <v>52</v>
      </c>
      <c r="D22" s="8" t="s">
        <v>55</v>
      </c>
      <c r="E22" s="3">
        <v>109</v>
      </c>
      <c r="F22" s="22">
        <v>2.1</v>
      </c>
      <c r="G22" s="22">
        <v>4.3</v>
      </c>
      <c r="H22" s="23">
        <v>1.7399999999999999E-5</v>
      </c>
      <c r="I22" s="24">
        <v>2.8712141999999998</v>
      </c>
      <c r="J22" s="3">
        <f t="shared" si="0"/>
        <v>1.2731244140407093E-4</v>
      </c>
      <c r="K22" s="3">
        <f t="shared" si="2"/>
        <v>1.7399999999999999E-2</v>
      </c>
      <c r="L22" s="3">
        <f t="shared" si="1"/>
        <v>0.12731244140407091</v>
      </c>
      <c r="M22" s="25" t="s">
        <v>87</v>
      </c>
    </row>
    <row r="23" spans="1:13" x14ac:dyDescent="0.35">
      <c r="A23" s="3" t="s">
        <v>67</v>
      </c>
      <c r="B23" s="8" t="s">
        <v>10</v>
      </c>
      <c r="C23" s="3" t="s">
        <v>53</v>
      </c>
      <c r="D23" s="8" t="s">
        <v>55</v>
      </c>
      <c r="E23" s="3">
        <v>19</v>
      </c>
      <c r="F23" s="22">
        <v>2</v>
      </c>
      <c r="G23" s="22">
        <v>5.0999999999999996</v>
      </c>
      <c r="H23" s="23">
        <v>2.5000000000000001E-5</v>
      </c>
      <c r="I23" s="24">
        <v>2.6410646999999998</v>
      </c>
      <c r="J23" s="3">
        <f t="shared" si="0"/>
        <v>1.5594796210484317E-4</v>
      </c>
      <c r="K23" s="3">
        <f t="shared" si="2"/>
        <v>2.5000000000000001E-2</v>
      </c>
      <c r="L23" s="3">
        <f t="shared" si="1"/>
        <v>0.15594796210484319</v>
      </c>
      <c r="M23" s="25" t="s">
        <v>87</v>
      </c>
    </row>
    <row r="24" spans="1:13" x14ac:dyDescent="0.35">
      <c r="A24" s="7" t="s">
        <v>41</v>
      </c>
      <c r="B24" s="7" t="s">
        <v>10</v>
      </c>
      <c r="C24" s="3" t="s">
        <v>51</v>
      </c>
      <c r="D24" s="7" t="s">
        <v>55</v>
      </c>
      <c r="E24" s="7">
        <v>63</v>
      </c>
      <c r="F24" s="7">
        <v>7.4</v>
      </c>
      <c r="G24" s="7">
        <v>16.399999999999999</v>
      </c>
      <c r="H24" s="3">
        <f>EXP(-6.08)</f>
        <v>2.2881766529221693E-3</v>
      </c>
      <c r="I24" s="3">
        <v>3.45</v>
      </c>
      <c r="J24" s="3">
        <f t="shared" si="0"/>
        <v>2.5005931379657703E-2</v>
      </c>
      <c r="K24" s="3">
        <f>H24</f>
        <v>2.2881766529221693E-3</v>
      </c>
      <c r="L24" s="3">
        <f t="shared" si="1"/>
        <v>2.5005931379657703E-2</v>
      </c>
      <c r="M24" s="19" t="s">
        <v>50</v>
      </c>
    </row>
  </sheetData>
  <sortState xmlns:xlrd2="http://schemas.microsoft.com/office/spreadsheetml/2017/richdata2" ref="A2:M24">
    <sortCondition ref="D2:D24"/>
    <sortCondition ref="C2:C24"/>
    <sortCondition ref="A2:A24"/>
    <sortCondition ref="M2:M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Hartman, Rosemary@DWR</cp:lastModifiedBy>
  <dcterms:created xsi:type="dcterms:W3CDTF">2015-06-05T18:17:20Z</dcterms:created>
  <dcterms:modified xsi:type="dcterms:W3CDTF">2022-07-19T17:16:09Z</dcterms:modified>
</cp:coreProperties>
</file>