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C6297584-4408-490C-B364-247D08CFB702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5" l="1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34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3" i="5"/>
  <c r="E32" i="5"/>
  <c r="E31" i="5"/>
  <c r="D57" i="5"/>
  <c r="D56" i="5"/>
  <c r="D55" i="5"/>
  <c r="D54" i="5"/>
  <c r="D53" i="5"/>
  <c r="D52" i="5"/>
  <c r="D48" i="5"/>
  <c r="D47" i="5"/>
  <c r="D46" i="5"/>
  <c r="D45" i="5"/>
  <c r="D44" i="5"/>
  <c r="D43" i="5"/>
  <c r="D39" i="5"/>
  <c r="D38" i="5"/>
  <c r="D37" i="5"/>
  <c r="D36" i="5"/>
  <c r="D35" i="5"/>
  <c r="D34" i="5"/>
  <c r="E30" i="5"/>
  <c r="E29" i="5"/>
  <c r="E28" i="5"/>
  <c r="E27" i="5"/>
  <c r="E26" i="5"/>
  <c r="E25" i="5"/>
  <c r="E24" i="5"/>
  <c r="E23" i="5"/>
  <c r="E22" i="5"/>
  <c r="D30" i="5"/>
  <c r="D29" i="5"/>
  <c r="D28" i="5"/>
  <c r="D27" i="5"/>
  <c r="D26" i="5"/>
  <c r="D25" i="5"/>
  <c r="E21" i="5"/>
  <c r="E20" i="5"/>
  <c r="E19" i="5"/>
  <c r="E18" i="5"/>
  <c r="E17" i="5"/>
  <c r="E16" i="5"/>
  <c r="E15" i="5"/>
  <c r="E14" i="5"/>
  <c r="E13" i="5"/>
  <c r="D21" i="5"/>
  <c r="D20" i="5"/>
  <c r="D19" i="5"/>
  <c r="D18" i="5"/>
  <c r="D17" i="5"/>
  <c r="D16" i="5"/>
  <c r="E11" i="5"/>
  <c r="E12" i="5"/>
  <c r="E10" i="5"/>
  <c r="E8" i="5"/>
  <c r="E9" i="5"/>
  <c r="E7" i="5"/>
  <c r="E5" i="5"/>
  <c r="E6" i="5"/>
  <c r="E4" i="5"/>
  <c r="F4" i="5" s="1"/>
  <c r="D12" i="5"/>
  <c r="D11" i="5"/>
  <c r="D10" i="5"/>
  <c r="D9" i="5"/>
  <c r="D8" i="5"/>
  <c r="D7" i="5"/>
  <c r="D51" i="5"/>
  <c r="D50" i="5"/>
  <c r="D49" i="5"/>
  <c r="D42" i="5"/>
  <c r="D41" i="5"/>
  <c r="D40" i="5"/>
  <c r="D33" i="5"/>
  <c r="D32" i="5"/>
  <c r="D31" i="5"/>
  <c r="D24" i="5"/>
  <c r="D23" i="5"/>
  <c r="D22" i="5"/>
  <c r="D15" i="5"/>
  <c r="D14" i="5"/>
  <c r="D13" i="5"/>
  <c r="D6" i="5"/>
  <c r="D5" i="5"/>
  <c r="D4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N3" i="6"/>
  <c r="M3" i="6"/>
  <c r="L3" i="6"/>
</calcChain>
</file>

<file path=xl/sharedStrings.xml><?xml version="1.0" encoding="utf-8"?>
<sst xmlns="http://schemas.openxmlformats.org/spreadsheetml/2006/main" count="2039" uniqueCount="1010">
  <si>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</si>
  <si>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</si>
  <si>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</si>
  <si>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</si>
  <si>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</si>
  <si>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</si>
  <si>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</si>
  <si>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</si>
  <si>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</si>
  <si>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</si>
  <si>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</si>
  <si>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</si>
  <si>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</si>
  <si>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</si>
  <si>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</si>
  <si>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</si>
  <si>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</si>
  <si>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</si>
  <si>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</si>
  <si>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</si>
  <si>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</si>
  <si>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</si>
  <si>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</si>
  <si>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</si>
  <si>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</si>
  <si>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</si>
  <si>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</si>
  <si>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</si>
  <si>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</si>
  <si>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</si>
  <si>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</si>
  <si>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</si>
  <si>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</si>
  <si>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</si>
  <si>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</si>
  <si>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</si>
  <si>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</si>
  <si>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</si>
  <si>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</si>
  <si>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</si>
  <si>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</si>
  <si>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</si>
  <si>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</si>
  <si>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</si>
  <si>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</si>
  <si>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</si>
  <si>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</si>
  <si>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</si>
  <si>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</si>
  <si>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</si>
  <si>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</si>
  <si>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</si>
  <si>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</si>
  <si>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</si>
  <si>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</si>
  <si>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</si>
  <si>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</si>
  <si>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</si>
  <si>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</si>
  <si>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</si>
  <si>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</si>
  <si>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</si>
  <si>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</si>
  <si>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</si>
  <si>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</si>
  <si>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</si>
  <si>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</si>
  <si>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</si>
  <si>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</si>
  <si>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</si>
  <si>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</si>
  <si>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</si>
  <si>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</si>
  <si>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</si>
  <si>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</si>
  <si>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</si>
  <si>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</si>
  <si>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</si>
  <si>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</si>
  <si>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</si>
  <si>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</si>
  <si>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</si>
  <si>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</si>
  <si>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</si>
  <si>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</si>
  <si>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</si>
  <si>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</si>
  <si>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</si>
  <si>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</si>
  <si>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</si>
  <si>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</si>
  <si>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</si>
  <si>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</si>
  <si>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</si>
  <si>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</si>
  <si>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</si>
  <si>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</si>
  <si>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</si>
  <si>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</si>
  <si>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</si>
  <si>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</si>
  <si>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</si>
  <si>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</si>
  <si>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</si>
  <si>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</si>
  <si>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</si>
  <si>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</si>
  <si>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</si>
  <si>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</si>
  <si>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</si>
  <si>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</si>
  <si>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</si>
  <si>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</si>
  <si>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</si>
  <si>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</si>
  <si>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</si>
  <si>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</si>
  <si>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</si>
  <si>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</si>
  <si>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</si>
  <si>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</si>
  <si>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</si>
  <si>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</si>
  <si>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</si>
  <si>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</si>
  <si>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</si>
  <si>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</si>
  <si>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</si>
  <si>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</si>
  <si>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</si>
  <si>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</si>
  <si>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</si>
  <si>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</si>
  <si>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</si>
  <si>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</si>
  <si>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</si>
  <si>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</si>
  <si>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</si>
  <si>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</si>
  <si>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</si>
  <si>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</si>
  <si>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</si>
  <si>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</si>
  <si>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</si>
  <si>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</si>
  <si>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</si>
  <si>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</si>
  <si>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</si>
  <si>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</si>
  <si>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</si>
  <si>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</si>
  <si>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</si>
  <si>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</si>
  <si>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</si>
  <si>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</si>
  <si>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</si>
  <si>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</si>
  <si>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</si>
  <si>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</si>
  <si>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</si>
  <si>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</si>
  <si>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</si>
  <si>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</si>
  <si>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</si>
  <si>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</si>
  <si>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</si>
  <si>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</si>
  <si>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</si>
  <si>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</si>
  <si>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</si>
  <si>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</si>
  <si>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</si>
  <si>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</si>
  <si>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</si>
  <si>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</si>
  <si>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</si>
  <si>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</si>
  <si>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</si>
  <si>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</si>
  <si>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</si>
  <si>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</si>
  <si>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</si>
  <si>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</si>
  <si>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</si>
  <si>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</si>
  <si>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</si>
  <si>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</si>
  <si>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</si>
  <si>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</si>
  <si>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</si>
  <si>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</si>
  <si>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</si>
  <si>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</si>
  <si>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</si>
  <si>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</si>
  <si>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</si>
  <si>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</si>
  <si>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</si>
  <si>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</si>
  <si>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</si>
  <si>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</si>
  <si>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</si>
  <si>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</si>
  <si>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</si>
  <si>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</si>
  <si>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</si>
  <si>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</si>
  <si>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</si>
  <si>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</si>
  <si>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</si>
  <si>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</si>
  <si>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</si>
  <si>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</si>
  <si>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</si>
  <si>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</si>
  <si>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</si>
  <si>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</si>
  <si>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</si>
  <si>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</si>
  <si>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</si>
  <si>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</si>
  <si>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</si>
  <si>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</si>
  <si>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</si>
  <si>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</si>
  <si>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</si>
  <si>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</si>
  <si>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</si>
  <si>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</si>
  <si>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</si>
  <si>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</si>
  <si>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</si>
  <si>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</si>
  <si>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</si>
  <si>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</si>
  <si>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</si>
  <si>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</si>
  <si>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</si>
  <si>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</si>
  <si>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</si>
  <si>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</si>
  <si>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</si>
  <si>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</si>
  <si>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</si>
  <si>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</si>
  <si>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</si>
  <si>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</si>
  <si>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</si>
  <si>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</si>
  <si>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</si>
  <si>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</si>
  <si>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</si>
  <si>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</si>
  <si>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</si>
  <si>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</si>
  <si>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</si>
  <si>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</si>
  <si>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</si>
  <si>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</si>
  <si>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</si>
  <si>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</si>
  <si>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</si>
  <si>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</si>
  <si>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</si>
  <si>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</si>
  <si>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</si>
  <si>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</si>
  <si>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</si>
  <si>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</si>
  <si>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</si>
  <si>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</si>
  <si>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</si>
  <si>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</si>
  <si>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</si>
  <si>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</si>
  <si>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</si>
  <si>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</si>
  <si>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</si>
  <si>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</si>
  <si>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</si>
  <si>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</si>
  <si>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</si>
  <si>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</si>
  <si>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</si>
  <si>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</si>
  <si>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</si>
  <si>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</si>
  <si>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</si>
  <si>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</si>
  <si>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</si>
  <si>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</si>
  <si>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</si>
  <si>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</si>
  <si>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</si>
  <si>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</si>
  <si>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</si>
  <si>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</si>
  <si>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</si>
  <si>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</si>
  <si>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</si>
  <si>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</si>
  <si>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</si>
  <si>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</si>
  <si>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</si>
  <si>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</si>
  <si>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</si>
  <si>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</si>
  <si>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</si>
  <si>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</si>
  <si>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</si>
  <si>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</si>
  <si>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</si>
  <si>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</si>
  <si>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</si>
  <si>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</si>
  <si>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</si>
  <si>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</si>
  <si>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</si>
  <si>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</si>
  <si>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</si>
  <si>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</si>
  <si>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</si>
  <si>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</si>
  <si>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</si>
  <si>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</si>
  <si>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</si>
  <si>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</si>
  <si>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</si>
  <si>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</si>
  <si>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</si>
  <si>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</si>
  <si>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</si>
  <si>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</si>
  <si>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</si>
  <si>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</si>
  <si>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</si>
  <si>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</si>
  <si>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</si>
  <si>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</si>
  <si>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</si>
  <si>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</si>
  <si>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</si>
  <si>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</si>
  <si>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</si>
  <si>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</si>
  <si>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</si>
  <si>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</si>
  <si>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</si>
  <si>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</si>
  <si>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</si>
  <si>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</si>
  <si>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</si>
  <si>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</si>
  <si>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</si>
  <si>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</si>
  <si>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</si>
  <si>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</si>
  <si>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</si>
  <si>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</si>
  <si>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</si>
  <si>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</si>
  <si>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</si>
  <si>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</si>
  <si>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</si>
  <si>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</si>
  <si>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</si>
  <si>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</si>
  <si>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</si>
  <si>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</si>
  <si>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</si>
  <si>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</si>
  <si>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</si>
  <si>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</si>
  <si>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</si>
  <si>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</si>
  <si>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</si>
  <si>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</si>
  <si>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</si>
  <si>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</si>
  <si>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</si>
  <si>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</si>
  <si>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</si>
  <si>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</si>
  <si>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</si>
  <si>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</si>
  <si>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</si>
  <si>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</si>
  <si>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</si>
  <si>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</si>
  <si>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</si>
  <si>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</si>
  <si>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</si>
  <si>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</si>
  <si>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</si>
  <si>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</si>
  <si>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</si>
  <si>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</si>
  <si>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</si>
  <si>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</si>
  <si>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</si>
  <si>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</si>
  <si>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</si>
  <si>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</si>
  <si>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</si>
  <si>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</si>
  <si>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</si>
  <si>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</si>
  <si>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</si>
  <si>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</si>
  <si>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</si>
  <si>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</si>
  <si>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</si>
  <si>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</si>
  <si>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</si>
  <si>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</si>
  <si>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</si>
  <si>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</si>
  <si>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</si>
  <si>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</si>
  <si>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</si>
  <si>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</si>
  <si>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</si>
  <si>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</si>
  <si>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</si>
  <si>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</si>
  <si>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</si>
  <si>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</si>
  <si>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</si>
  <si>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</si>
  <si>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</si>
  <si>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</si>
  <si>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</si>
  <si>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</si>
  <si>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</si>
  <si>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</si>
  <si>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</si>
  <si>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</si>
  <si>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</si>
  <si>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</si>
  <si>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</si>
  <si>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</si>
  <si>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</si>
  <si>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</si>
  <si>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</si>
  <si>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</si>
  <si>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</si>
  <si>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</si>
  <si>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</si>
  <si>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</si>
  <si>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</si>
  <si>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</si>
  <si>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</si>
  <si>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</si>
  <si>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</si>
  <si>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</si>
  <si>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</si>
  <si>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</si>
  <si>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</si>
  <si>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</si>
  <si>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</si>
  <si>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</si>
  <si>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</si>
  <si>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</si>
  <si>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</si>
  <si>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</si>
  <si>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</si>
  <si>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</si>
  <si>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</si>
  <si>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</si>
  <si>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</si>
  <si>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</si>
  <si>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</si>
  <si>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</si>
  <si>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</si>
  <si>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</si>
  <si>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</si>
  <si>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</si>
  <si>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</si>
  <si>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</si>
  <si>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</si>
  <si>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</si>
  <si>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</si>
  <si>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</si>
  <si>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</si>
  <si>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</si>
  <si>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</si>
  <si>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</si>
  <si>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</si>
  <si>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</si>
  <si>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</si>
  <si>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</si>
  <si>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</si>
  <si>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</si>
  <si>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</si>
  <si>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</si>
  <si>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</si>
  <si>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</si>
  <si>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</si>
  <si>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</si>
  <si>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</si>
  <si>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</si>
  <si>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</si>
  <si>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</si>
  <si>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</si>
  <si>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</si>
  <si>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</si>
  <si>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</si>
  <si>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</si>
  <si>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</si>
  <si>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</si>
  <si>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</si>
  <si>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</si>
  <si>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</si>
  <si>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</si>
  <si>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</si>
  <si>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</si>
  <si>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</si>
  <si>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</si>
  <si>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</si>
  <si>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</si>
  <si>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</si>
  <si>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</si>
  <si>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</si>
  <si>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</si>
  <si>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</si>
  <si>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</si>
  <si>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</si>
  <si>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</si>
  <si>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</si>
  <si>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</si>
  <si>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</si>
  <si>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</si>
  <si>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</si>
  <si>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</si>
  <si>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</si>
  <si>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</si>
  <si>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</si>
  <si>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</si>
  <si>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</si>
  <si>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</si>
  <si>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</si>
  <si>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</si>
  <si>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</si>
  <si>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</si>
  <si>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</si>
  <si>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</si>
  <si>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</si>
  <si>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</si>
  <si>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</si>
  <si>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</si>
  <si>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</si>
  <si>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</si>
  <si>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</si>
  <si>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</si>
  <si>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</si>
  <si>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</si>
  <si>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</si>
  <si>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</si>
  <si>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</si>
  <si>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</si>
  <si>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</si>
  <si>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</si>
  <si>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</si>
  <si>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</si>
  <si>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</si>
  <si>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</si>
  <si>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</si>
  <si>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</si>
  <si>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</si>
  <si>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</si>
  <si>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</si>
  <si>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</si>
  <si>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</si>
  <si>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</si>
  <si>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</si>
  <si>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</si>
  <si>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</si>
  <si>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</si>
  <si>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</si>
  <si>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</si>
  <si>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</si>
  <si>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</si>
  <si>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</si>
  <si>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</si>
  <si>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</si>
  <si>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</si>
  <si>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</si>
  <si>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</si>
  <si>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</si>
  <si>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</si>
  <si>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</si>
  <si>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</si>
  <si>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</si>
  <si>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</si>
  <si>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</si>
  <si>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</si>
  <si>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</si>
  <si>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</si>
  <si>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</si>
  <si>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</si>
  <si>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</si>
  <si>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</si>
  <si>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</si>
  <si>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</si>
  <si>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</si>
  <si>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</si>
  <si>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</si>
  <si>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</si>
  <si>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</si>
  <si>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</si>
  <si>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</si>
  <si>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</si>
  <si>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</si>
  <si>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</si>
  <si>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</si>
  <si>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</si>
  <si>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</si>
  <si>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</si>
  <si>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</si>
  <si>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</si>
  <si>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</si>
  <si>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</si>
  <si>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</si>
  <si>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</si>
  <si>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</si>
  <si>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</si>
  <si>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</si>
  <si>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</si>
  <si>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</si>
  <si>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</si>
  <si>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</si>
  <si>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</si>
  <si>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</si>
  <si>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</si>
  <si>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</si>
  <si>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</si>
  <si>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</si>
  <si>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</si>
  <si>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</si>
  <si>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</si>
  <si>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</si>
  <si>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</si>
  <si>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</si>
  <si>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</si>
  <si>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</si>
  <si>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</si>
  <si>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</si>
  <si>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</si>
  <si>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</si>
  <si>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</si>
  <si>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</si>
  <si>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</si>
  <si>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</si>
  <si>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</si>
  <si>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</si>
  <si>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</si>
  <si>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</si>
  <si>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</si>
  <si>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</si>
  <si>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</si>
  <si>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</si>
  <si>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</si>
  <si>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</si>
  <si>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</si>
  <si>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</si>
  <si>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</si>
  <si>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</si>
  <si>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</si>
  <si>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</si>
  <si>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</si>
  <si>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</si>
  <si>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</si>
  <si>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</si>
  <si>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</si>
  <si>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</si>
  <si>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</si>
  <si>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</si>
  <si>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</si>
  <si>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</si>
  <si>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</si>
  <si>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</si>
  <si>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</si>
  <si>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</si>
  <si>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</si>
  <si>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</si>
  <si>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</si>
  <si>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</si>
  <si>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</si>
  <si>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</si>
  <si>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</si>
  <si>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</si>
  <si>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</si>
  <si>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</si>
  <si>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</si>
  <si>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</si>
  <si>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</si>
  <si>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</si>
  <si>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</si>
  <si>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</si>
  <si>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</si>
  <si>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</si>
  <si>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</si>
  <si>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</si>
  <si>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</si>
  <si>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</si>
  <si>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</si>
  <si>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</si>
  <si>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</si>
  <si>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</si>
  <si>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</si>
  <si>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</si>
  <si>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</si>
  <si>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</si>
  <si>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</si>
  <si>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</si>
  <si>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</si>
  <si>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</si>
  <si>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</si>
  <si>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</si>
  <si>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</si>
  <si>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</si>
  <si>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</si>
  <si>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</si>
  <si>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</si>
  <si>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</si>
  <si>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</si>
  <si>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</si>
  <si>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</si>
  <si>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</si>
  <si>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</si>
  <si>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</si>
  <si>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</si>
  <si>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</si>
  <si>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</si>
  <si>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</si>
  <si>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</si>
  <si>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</si>
  <si>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</si>
  <si>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</si>
  <si>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</si>
  <si>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</si>
  <si>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</si>
  <si>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</si>
  <si>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</si>
  <si>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</si>
  <si>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</si>
  <si>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</si>
  <si>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</si>
  <si>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</si>
  <si>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</si>
  <si>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</si>
  <si>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</si>
  <si>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</si>
  <si>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</si>
  <si>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</si>
  <si>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</si>
  <si>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</si>
  <si>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</si>
  <si>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</si>
  <si>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</si>
  <si>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</si>
  <si>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</si>
  <si>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</si>
  <si>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</si>
  <si>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</si>
  <si>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</si>
  <si>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</si>
  <si>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</si>
  <si>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</si>
  <si>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</si>
  <si>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</si>
  <si>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</si>
  <si>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</si>
  <si>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</si>
  <si>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</si>
  <si>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</si>
  <si>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</si>
  <si>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</si>
  <si>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</si>
  <si>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</si>
  <si>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</si>
  <si>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</si>
  <si>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</si>
  <si>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</si>
  <si>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</si>
  <si>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</si>
  <si>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</si>
  <si>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</si>
  <si>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</si>
  <si>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</si>
  <si>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</si>
  <si>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</si>
  <si>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</si>
  <si>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</si>
  <si>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</si>
  <si>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</si>
  <si>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</si>
  <si>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</si>
  <si>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</si>
  <si>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</si>
  <si>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</si>
  <si>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</si>
  <si>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</si>
  <si>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</si>
  <si>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</si>
  <si>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</si>
  <si>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</si>
  <si>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</si>
  <si>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</si>
  <si>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</si>
  <si>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</si>
  <si>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</si>
  <si>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</si>
  <si>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</si>
  <si>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</si>
  <si>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</si>
  <si>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</si>
  <si>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</si>
  <si>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</si>
  <si>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</si>
  <si>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</si>
  <si>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</si>
  <si>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</si>
  <si>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</si>
  <si>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</si>
  <si>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</si>
  <si>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</si>
  <si>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</si>
  <si>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</si>
  <si>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</si>
  <si>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</si>
  <si>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</si>
  <si>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</si>
  <si>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</si>
  <si>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</si>
  <si>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</si>
  <si>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</si>
  <si>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</si>
  <si>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</si>
  <si>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</si>
  <si>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</si>
  <si>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</si>
  <si>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</si>
  <si>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</si>
  <si>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</si>
  <si>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</si>
  <si>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</si>
  <si>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</si>
  <si>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</si>
  <si>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</si>
  <si>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</si>
  <si>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</si>
  <si>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</si>
  <si>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</si>
  <si>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</si>
  <si>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</si>
  <si>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</si>
  <si>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</si>
  <si>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</si>
  <si>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</si>
  <si>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</si>
  <si>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</si>
  <si>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</si>
  <si>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</si>
  <si>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</si>
  <si>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</si>
  <si>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</si>
  <si>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</si>
  <si>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</si>
  <si>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</si>
  <si>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</si>
  <si>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</si>
  <si>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</si>
  <si>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</si>
  <si>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</si>
  <si>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</si>
  <si>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</si>
  <si>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</si>
  <si>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</si>
  <si>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</si>
  <si>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</si>
  <si>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</si>
  <si>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</si>
  <si>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</si>
  <si>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</si>
  <si>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</si>
  <si>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</si>
  <si>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</si>
  <si>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</si>
  <si>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</si>
  <si>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</si>
  <si>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</si>
  <si>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</si>
  <si>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</si>
  <si>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</si>
  <si>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</si>
  <si>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</si>
  <si>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</si>
  <si>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</si>
  <si>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</si>
  <si>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</si>
  <si>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</si>
  <si>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</si>
  <si>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</si>
  <si>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</si>
  <si>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</si>
  <si>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</si>
  <si>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</si>
  <si>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</si>
  <si>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</si>
  <si>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</si>
  <si>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</si>
  <si>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</si>
  <si>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</si>
  <si>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</si>
  <si>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</si>
  <si>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</si>
  <si>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</si>
  <si>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</si>
  <si>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</si>
  <si>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</si>
  <si>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</si>
  <si>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</si>
  <si>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</si>
  <si>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</si>
  <si>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</si>
  <si>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</si>
  <si>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</si>
  <si>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</si>
  <si>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</si>
  <si>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</si>
  <si>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</si>
  <si>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</si>
  <si>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</si>
  <si>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</si>
  <si>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</si>
  <si>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</si>
  <si>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</si>
  <si>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</si>
  <si>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</si>
  <si>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</si>
  <si>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</si>
  <si>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</si>
  <si>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</si>
  <si>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</si>
  <si>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</si>
  <si>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</si>
  <si>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</si>
  <si>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</si>
  <si>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</si>
  <si>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</si>
  <si>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</si>
  <si>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</si>
  <si>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</si>
  <si>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</si>
  <si>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</si>
  <si>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</si>
  <si>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</si>
  <si>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</si>
  <si>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</si>
  <si>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</si>
  <si>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</si>
  <si>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</si>
  <si>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</si>
  <si>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</si>
  <si>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</si>
  <si>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</si>
  <si>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</si>
  <si>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</si>
  <si>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</si>
  <si>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</si>
  <si>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</si>
  <si>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</si>
  <si>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</si>
  <si>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</si>
  <si>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</si>
  <si>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</si>
  <si>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</si>
  <si>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</si>
  <si>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</si>
  <si>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</si>
  <si>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</si>
  <si>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</si>
  <si>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</si>
  <si>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</si>
  <si>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</si>
  <si>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</si>
  <si>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</si>
  <si>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</si>
  <si>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Waldchen_2013</t>
  </si>
  <si>
    <t>10.1016/j.foreco.2012.10.014</t>
  </si>
  <si>
    <t>Caitlin Hicks Pries</t>
  </si>
  <si>
    <t>Dartmouth College</t>
  </si>
  <si>
    <t>Jana Wäldchen</t>
  </si>
  <si>
    <t>jwald@bgc-jena.mpg.de</t>
  </si>
  <si>
    <t>0000-0002-2631-1531</t>
  </si>
  <si>
    <r>
      <t xml:space="preserve">Wäldchen, J., Schulze, E.-D., Schöning, I., Schrumpf, M., &amp; Sierra, C. (2013). The influence of changes in forest management over the past 200 years on present soil organic carbon stocks. </t>
    </r>
    <r>
      <rPr>
        <i/>
        <sz val="10"/>
        <color theme="1"/>
        <rFont val="Calibri"/>
        <family val="2"/>
        <scheme val="minor"/>
      </rPr>
      <t>Forest Ecology and Management, 289</t>
    </r>
    <r>
      <rPr>
        <sz val="10"/>
        <color theme="1"/>
        <rFont val="Calibri"/>
        <family val="2"/>
        <scheme val="minor"/>
      </rPr>
      <t>, 243–254. https://doi.org/10.1016/j.foreco.2012.10.014</t>
    </r>
  </si>
  <si>
    <t>140yrsSF</t>
  </si>
  <si>
    <t>140yrsACF</t>
  </si>
  <si>
    <t>110yrsACF</t>
  </si>
  <si>
    <t>210yrsACFCwS</t>
  </si>
  <si>
    <t>210yrsACFSF</t>
  </si>
  <si>
    <t>250yrs</t>
  </si>
  <si>
    <t>coordinates based on apprx locations from map</t>
  </si>
  <si>
    <t>combo of two sites, this coordinate is from northern site</t>
  </si>
  <si>
    <t>Fagus sylvatica</t>
  </si>
  <si>
    <t>Ah</t>
  </si>
  <si>
    <t>Inf</t>
  </si>
  <si>
    <t>entire sample was sonicated with 60 J per ml  and then for oLF again at 450 J per ml</t>
  </si>
  <si>
    <t>caitlin.hicks.pries@dartmouth.edu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</si>
</sst>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30" fillId="0" borderId="1" xfId="251" applyFont="1" applyBorder="1" applyAlignment="1">
      <alignment horizontal="left" wrapText="1" readingOrder="1"/>
    </xf>
    <xf numFmtId="0" fontId="31" fillId="5" borderId="1" xfId="252" applyFont="1" applyFill="1" applyBorder="1" applyAlignment="1"/>
    <xf numFmtId="1" fontId="30" fillId="0" borderId="1" xfId="251" applyNumberFormat="1" applyFont="1" applyBorder="1" applyAlignment="1">
      <alignment horizontal="left" wrapText="1" readingOrder="1"/>
    </xf>
    <xf numFmtId="0" fontId="30" fillId="0" borderId="1" xfId="251" applyFont="1" applyBorder="1"/>
    <xf numFmtId="0" fontId="30" fillId="0" borderId="0" xfId="0" applyFont="1" applyAlignment="1">
      <alignment wrapText="1"/>
    </xf>
    <xf numFmtId="1" fontId="30" fillId="0" borderId="1" xfId="251" applyNumberFormat="1" applyFont="1" applyBorder="1" applyAlignment="1">
      <alignment horizontal="center"/>
    </xf>
    <xf numFmtId="0" fontId="30" fillId="0" borderId="1" xfId="0" applyFont="1" applyBorder="1"/>
    <xf numFmtId="0" fontId="13" fillId="0" borderId="1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15" fillId="0" borderId="1" xfId="189" applyBorder="1" applyAlignment="1">
      <alignment horizontal="left" wrapText="1" readingOrder="1"/>
    </xf>
    <xf numFmtId="1" fontId="13" fillId="0" borderId="1" xfId="0" applyNumberFormat="1" applyFont="1" applyFill="1" applyBorder="1" applyAlignment="1">
      <alignment wrapText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itlin.hicks.pries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40" zoomScaleNormal="140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1" t="s">
        <v>839</v>
      </c>
      <c r="Q2" s="129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0" t="s">
        <v>840</v>
      </c>
    </row>
    <row r="4" spans="1:17" s="175" customFormat="1" ht="78.5" x14ac:dyDescent="0.35">
      <c r="A4" s="169" t="s">
        <v>989</v>
      </c>
      <c r="B4" s="168" t="s">
        <v>990</v>
      </c>
      <c r="C4" s="170"/>
      <c r="D4" s="169" t="s">
        <v>991</v>
      </c>
      <c r="E4" s="169" t="s">
        <v>992</v>
      </c>
      <c r="F4" s="178" t="s">
        <v>1009</v>
      </c>
      <c r="G4" s="171">
        <v>2025</v>
      </c>
      <c r="H4" s="172">
        <v>6</v>
      </c>
      <c r="I4" s="172">
        <v>23</v>
      </c>
      <c r="J4" s="169" t="s">
        <v>993</v>
      </c>
      <c r="K4" s="168" t="s">
        <v>994</v>
      </c>
      <c r="L4" s="168" t="s">
        <v>995</v>
      </c>
      <c r="M4" s="173" t="s">
        <v>996</v>
      </c>
      <c r="N4" s="169"/>
      <c r="O4" s="172"/>
      <c r="P4" s="174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1675836F-1BA1-4B71-8E28-BA110480C925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68" zoomScaleNormal="168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69" t="s">
        <v>989</v>
      </c>
      <c r="B4" s="124" t="s">
        <v>998</v>
      </c>
      <c r="C4" s="124">
        <v>51.360100000000003</v>
      </c>
      <c r="D4" s="124">
        <v>10.257199999999999</v>
      </c>
      <c r="E4" s="125" t="s">
        <v>220</v>
      </c>
      <c r="F4" s="126"/>
      <c r="G4" s="126" t="s">
        <v>1003</v>
      </c>
    </row>
    <row r="5" spans="1:7" ht="14.5" x14ac:dyDescent="0.35">
      <c r="A5" s="169" t="s">
        <v>989</v>
      </c>
      <c r="B5" s="124" t="s">
        <v>999</v>
      </c>
      <c r="C5" s="124">
        <v>51.191000000000003</v>
      </c>
      <c r="D5" s="124">
        <v>10.3764</v>
      </c>
      <c r="E5" s="125" t="s">
        <v>220</v>
      </c>
      <c r="F5" s="126"/>
      <c r="G5" s="126" t="s">
        <v>1003</v>
      </c>
    </row>
    <row r="6" spans="1:7" ht="14.5" x14ac:dyDescent="0.35">
      <c r="A6" s="169" t="s">
        <v>989</v>
      </c>
      <c r="B6" s="124" t="s">
        <v>997</v>
      </c>
      <c r="C6" s="124">
        <v>51.155000000000001</v>
      </c>
      <c r="D6" s="124">
        <v>10.3591</v>
      </c>
      <c r="E6" s="125" t="s">
        <v>220</v>
      </c>
      <c r="F6" s="126"/>
      <c r="G6" s="126" t="s">
        <v>1003</v>
      </c>
    </row>
    <row r="7" spans="1:7" ht="14.5" x14ac:dyDescent="0.35">
      <c r="A7" s="169" t="s">
        <v>989</v>
      </c>
      <c r="B7" s="124" t="s">
        <v>1000</v>
      </c>
      <c r="C7" s="124">
        <v>51.329900000000002</v>
      </c>
      <c r="D7" s="124">
        <v>10.363300000000001</v>
      </c>
      <c r="E7" s="125" t="s">
        <v>220</v>
      </c>
      <c r="F7" s="126"/>
      <c r="G7" s="126" t="s">
        <v>1003</v>
      </c>
    </row>
    <row r="8" spans="1:7" ht="14.5" x14ac:dyDescent="0.35">
      <c r="A8" s="169" t="s">
        <v>989</v>
      </c>
      <c r="B8" s="124" t="s">
        <v>1001</v>
      </c>
      <c r="C8" s="124">
        <v>51.343200000000003</v>
      </c>
      <c r="D8" s="124">
        <v>10.347899999999999</v>
      </c>
      <c r="E8" s="125" t="s">
        <v>220</v>
      </c>
      <c r="F8" s="126"/>
      <c r="G8" s="126" t="s">
        <v>1004</v>
      </c>
    </row>
    <row r="9" spans="1:7" ht="14.5" x14ac:dyDescent="0.35">
      <c r="A9" s="169" t="s">
        <v>989</v>
      </c>
      <c r="B9" s="7" t="s">
        <v>1002</v>
      </c>
      <c r="C9" s="7">
        <v>51.351199999999999</v>
      </c>
      <c r="D9" s="7">
        <v>10.5214</v>
      </c>
      <c r="E9" s="125" t="s">
        <v>220</v>
      </c>
      <c r="F9" s="12"/>
      <c r="G9" s="126" t="s">
        <v>1003</v>
      </c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C18" sqref="C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169" t="s">
        <v>989</v>
      </c>
      <c r="B4" s="124" t="s">
        <v>998</v>
      </c>
      <c r="C4" s="7"/>
      <c r="D4" s="124" t="s">
        <v>998</v>
      </c>
      <c r="E4" s="12"/>
      <c r="F4" s="12"/>
      <c r="G4" s="12"/>
      <c r="H4" s="12"/>
      <c r="I4" s="12" t="s">
        <v>292</v>
      </c>
      <c r="J4" s="12"/>
      <c r="K4" s="12" t="s">
        <v>768</v>
      </c>
      <c r="L4" s="12">
        <v>8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187</v>
      </c>
      <c r="Z4" s="3" t="s">
        <v>850</v>
      </c>
      <c r="AA4" s="3" t="s">
        <v>851</v>
      </c>
      <c r="AB4" s="3" t="s">
        <v>852</v>
      </c>
      <c r="AC4" s="12" t="s">
        <v>1005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169" t="s">
        <v>989</v>
      </c>
      <c r="B5" s="124" t="s">
        <v>999</v>
      </c>
      <c r="C5" s="7"/>
      <c r="D5" s="124" t="s">
        <v>999</v>
      </c>
      <c r="E5" s="12"/>
      <c r="F5" s="12"/>
      <c r="G5" s="12"/>
      <c r="H5" s="12"/>
      <c r="I5" s="12" t="s">
        <v>292</v>
      </c>
      <c r="J5" s="12"/>
      <c r="K5" s="12" t="s">
        <v>768</v>
      </c>
      <c r="L5" s="12">
        <v>35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187</v>
      </c>
      <c r="Z5" s="3" t="s">
        <v>850</v>
      </c>
      <c r="AA5" s="3" t="s">
        <v>851</v>
      </c>
      <c r="AB5" s="3" t="s">
        <v>852</v>
      </c>
      <c r="AC5" s="12" t="s">
        <v>1005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169" t="s">
        <v>989</v>
      </c>
      <c r="B6" s="124" t="s">
        <v>997</v>
      </c>
      <c r="C6" s="7"/>
      <c r="D6" s="124" t="s">
        <v>997</v>
      </c>
      <c r="E6" s="12"/>
      <c r="F6" s="12"/>
      <c r="G6" s="12"/>
      <c r="H6" s="12"/>
      <c r="I6" s="12" t="s">
        <v>292</v>
      </c>
      <c r="J6" s="12"/>
      <c r="K6" s="12" t="s">
        <v>768</v>
      </c>
      <c r="L6" s="12">
        <v>14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187</v>
      </c>
      <c r="Z6" s="3" t="s">
        <v>850</v>
      </c>
      <c r="AA6" s="3" t="s">
        <v>851</v>
      </c>
      <c r="AB6" s="3" t="s">
        <v>852</v>
      </c>
      <c r="AC6" s="12" t="s">
        <v>1005</v>
      </c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169" t="s">
        <v>989</v>
      </c>
      <c r="B7" s="124" t="s">
        <v>1000</v>
      </c>
      <c r="C7" s="7"/>
      <c r="D7" s="124" t="s">
        <v>1000</v>
      </c>
      <c r="E7" s="12"/>
      <c r="F7" s="12"/>
      <c r="G7" s="12"/>
      <c r="H7" s="12"/>
      <c r="I7" s="12" t="s">
        <v>292</v>
      </c>
      <c r="J7" s="12"/>
      <c r="K7" s="12" t="s">
        <v>768</v>
      </c>
      <c r="L7" s="12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3" t="s">
        <v>187</v>
      </c>
      <c r="Z7" s="3" t="s">
        <v>850</v>
      </c>
      <c r="AA7" s="3" t="s">
        <v>851</v>
      </c>
      <c r="AB7" s="3" t="s">
        <v>852</v>
      </c>
      <c r="AC7" s="12" t="s">
        <v>1005</v>
      </c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169" t="s">
        <v>989</v>
      </c>
      <c r="B8" s="124" t="s">
        <v>1001</v>
      </c>
      <c r="C8" s="7"/>
      <c r="D8" s="124" t="s">
        <v>1001</v>
      </c>
      <c r="E8" s="12"/>
      <c r="F8" s="12"/>
      <c r="G8" s="12"/>
      <c r="H8" s="12"/>
      <c r="I8" s="12" t="s">
        <v>292</v>
      </c>
      <c r="J8" s="12"/>
      <c r="K8" s="12" t="s">
        <v>768</v>
      </c>
      <c r="L8" s="12">
        <v>46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 t="s">
        <v>187</v>
      </c>
      <c r="Z8" s="3" t="s">
        <v>850</v>
      </c>
      <c r="AA8" s="3" t="s">
        <v>851</v>
      </c>
      <c r="AB8" s="3" t="s">
        <v>852</v>
      </c>
      <c r="AC8" s="12" t="s">
        <v>1005</v>
      </c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169" t="s">
        <v>989</v>
      </c>
      <c r="B9" s="7" t="s">
        <v>1002</v>
      </c>
      <c r="C9" s="7"/>
      <c r="D9" s="7" t="s">
        <v>1002</v>
      </c>
      <c r="E9" s="12"/>
      <c r="F9" s="12"/>
      <c r="G9" s="12"/>
      <c r="H9" s="12"/>
      <c r="I9" s="12" t="s">
        <v>292</v>
      </c>
      <c r="J9" s="12"/>
      <c r="K9" s="12" t="s">
        <v>768</v>
      </c>
      <c r="L9" s="12">
        <v>16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 t="s">
        <v>187</v>
      </c>
      <c r="Z9" s="3" t="s">
        <v>850</v>
      </c>
      <c r="AA9" s="3" t="s">
        <v>851</v>
      </c>
      <c r="AB9" s="3" t="s">
        <v>852</v>
      </c>
      <c r="AC9" s="12" t="s">
        <v>1005</v>
      </c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E4" sqref="E4:E2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7.36328125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9" t="s">
        <v>543</v>
      </c>
      <c r="DE1" s="89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2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67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35">
      <c r="A4" s="169" t="s">
        <v>989</v>
      </c>
      <c r="B4" s="124" t="s">
        <v>998</v>
      </c>
      <c r="C4" s="124" t="s">
        <v>998</v>
      </c>
      <c r="D4" s="9" t="str">
        <f>C4&amp;"_Ah"</f>
        <v>140yrsACF_Ah</v>
      </c>
      <c r="E4" s="179">
        <v>2010</v>
      </c>
      <c r="F4" s="113"/>
      <c r="G4" s="113"/>
      <c r="H4" s="5"/>
      <c r="I4" s="8">
        <v>0</v>
      </c>
      <c r="J4" s="8">
        <v>5.3</v>
      </c>
      <c r="K4" s="5" t="s">
        <v>1006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>
        <v>6.07</v>
      </c>
      <c r="AU4" s="11">
        <v>0.19</v>
      </c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169" t="s">
        <v>989</v>
      </c>
      <c r="B5" s="124" t="s">
        <v>998</v>
      </c>
      <c r="C5" s="124" t="s">
        <v>998</v>
      </c>
      <c r="D5" s="9" t="str">
        <f>C5&amp;"_10"</f>
        <v>140yrsACF_10</v>
      </c>
      <c r="E5" s="179">
        <v>2010</v>
      </c>
      <c r="F5" s="113"/>
      <c r="G5" s="113"/>
      <c r="H5" s="5"/>
      <c r="I5" s="8">
        <v>0</v>
      </c>
      <c r="J5" s="8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>
        <v>4.2300000000000004</v>
      </c>
      <c r="AU5" s="11">
        <v>0.33</v>
      </c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169" t="s">
        <v>989</v>
      </c>
      <c r="B6" s="124" t="s">
        <v>998</v>
      </c>
      <c r="C6" s="124" t="s">
        <v>998</v>
      </c>
      <c r="D6" s="9" t="str">
        <f>C6&amp;"_30"</f>
        <v>140yrsACF_30</v>
      </c>
      <c r="E6" s="179">
        <v>2010</v>
      </c>
      <c r="F6" s="113"/>
      <c r="G6" s="113"/>
      <c r="H6" s="5"/>
      <c r="I6" s="8">
        <v>10</v>
      </c>
      <c r="J6" s="8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>
        <v>1.7</v>
      </c>
      <c r="AU6" s="11">
        <v>0.37</v>
      </c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169" t="s">
        <v>989</v>
      </c>
      <c r="B7" s="124" t="s">
        <v>999</v>
      </c>
      <c r="C7" s="124" t="s">
        <v>999</v>
      </c>
      <c r="D7" s="9" t="str">
        <f>C7&amp;"_Ah"</f>
        <v>110yrsACF_Ah</v>
      </c>
      <c r="E7" s="179">
        <v>2010</v>
      </c>
      <c r="F7" s="113"/>
      <c r="G7" s="113"/>
      <c r="H7" s="5"/>
      <c r="I7" s="8">
        <v>0</v>
      </c>
      <c r="J7" s="8">
        <v>7</v>
      </c>
      <c r="K7" s="5" t="s">
        <v>1006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>
        <v>4.6900000000000004</v>
      </c>
      <c r="AU7" s="11">
        <v>0.25</v>
      </c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169" t="s">
        <v>989</v>
      </c>
      <c r="B8" s="124" t="s">
        <v>999</v>
      </c>
      <c r="C8" s="124" t="s">
        <v>999</v>
      </c>
      <c r="D8" s="9" t="str">
        <f>C8&amp;"_10"</f>
        <v>110yrsACF_10</v>
      </c>
      <c r="E8" s="179">
        <v>2010</v>
      </c>
      <c r="F8" s="113"/>
      <c r="G8" s="113"/>
      <c r="H8" s="5"/>
      <c r="I8" s="8">
        <v>0</v>
      </c>
      <c r="J8" s="8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>
        <v>3.57</v>
      </c>
      <c r="AU8" s="11">
        <v>0.34</v>
      </c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169" t="s">
        <v>989</v>
      </c>
      <c r="B9" s="124" t="s">
        <v>999</v>
      </c>
      <c r="C9" s="124" t="s">
        <v>999</v>
      </c>
      <c r="D9" s="9" t="str">
        <f>C9&amp;"_30"</f>
        <v>110yrsACF_30</v>
      </c>
      <c r="E9" s="179">
        <v>2010</v>
      </c>
      <c r="H9" s="5"/>
      <c r="I9" s="8">
        <v>10</v>
      </c>
      <c r="J9" s="8">
        <v>30</v>
      </c>
      <c r="AB9" s="5"/>
      <c r="AT9" s="6">
        <v>1.47</v>
      </c>
      <c r="AU9" s="6">
        <v>0.36</v>
      </c>
    </row>
    <row r="10" spans="1:114" ht="14.5" x14ac:dyDescent="0.35">
      <c r="A10" s="169" t="s">
        <v>989</v>
      </c>
      <c r="B10" s="124" t="s">
        <v>997</v>
      </c>
      <c r="C10" s="124" t="s">
        <v>997</v>
      </c>
      <c r="D10" s="9" t="str">
        <f>C10&amp;"_Ah"</f>
        <v>140yrsSF_Ah</v>
      </c>
      <c r="E10" s="179">
        <v>2010</v>
      </c>
      <c r="H10" s="5"/>
      <c r="I10" s="9">
        <v>0</v>
      </c>
      <c r="J10" s="9">
        <v>6</v>
      </c>
      <c r="K10" s="5" t="s">
        <v>1006</v>
      </c>
      <c r="AB10" s="5"/>
      <c r="AT10" s="6">
        <v>4.53</v>
      </c>
      <c r="AU10" s="6">
        <v>0.24</v>
      </c>
    </row>
    <row r="11" spans="1:114" ht="14.5" x14ac:dyDescent="0.35">
      <c r="A11" s="169" t="s">
        <v>989</v>
      </c>
      <c r="B11" s="124" t="s">
        <v>997</v>
      </c>
      <c r="C11" s="124" t="s">
        <v>997</v>
      </c>
      <c r="D11" s="9" t="str">
        <f>C11&amp;"_10"</f>
        <v>140yrsSF_10</v>
      </c>
      <c r="E11" s="179">
        <v>2010</v>
      </c>
      <c r="H11" s="5"/>
      <c r="I11" s="8">
        <v>0</v>
      </c>
      <c r="J11" s="8">
        <v>10</v>
      </c>
      <c r="AB11" s="5"/>
      <c r="AT11" s="6">
        <v>3.5</v>
      </c>
      <c r="AU11" s="6">
        <v>0.35</v>
      </c>
    </row>
    <row r="12" spans="1:114" ht="14.5" x14ac:dyDescent="0.35">
      <c r="A12" s="169" t="s">
        <v>989</v>
      </c>
      <c r="B12" s="124" t="s">
        <v>997</v>
      </c>
      <c r="C12" s="124" t="s">
        <v>997</v>
      </c>
      <c r="D12" s="9" t="str">
        <f>C12&amp;"_30"</f>
        <v>140yrsSF_30</v>
      </c>
      <c r="E12" s="179">
        <v>2010</v>
      </c>
      <c r="H12" s="5"/>
      <c r="I12" s="8">
        <v>10</v>
      </c>
      <c r="J12" s="8">
        <v>30</v>
      </c>
      <c r="AB12" s="5"/>
      <c r="AT12" s="6">
        <v>1.4</v>
      </c>
      <c r="AU12" s="6">
        <v>0.35</v>
      </c>
    </row>
    <row r="13" spans="1:114" ht="14.5" x14ac:dyDescent="0.35">
      <c r="A13" s="169" t="s">
        <v>989</v>
      </c>
      <c r="B13" s="124" t="s">
        <v>1000</v>
      </c>
      <c r="C13" s="124" t="s">
        <v>1000</v>
      </c>
      <c r="D13" s="9" t="str">
        <f>C13&amp;"_Ah"</f>
        <v>210yrsACFCwS_Ah</v>
      </c>
      <c r="E13" s="179">
        <v>2010</v>
      </c>
      <c r="H13" s="5"/>
      <c r="I13" s="9">
        <v>0</v>
      </c>
      <c r="J13" s="9">
        <v>7</v>
      </c>
      <c r="K13" s="5" t="s">
        <v>1006</v>
      </c>
      <c r="AB13" s="5"/>
      <c r="AT13" s="6">
        <v>6.03</v>
      </c>
      <c r="AU13" s="6">
        <v>0.26</v>
      </c>
    </row>
    <row r="14" spans="1:114" ht="14.5" x14ac:dyDescent="0.35">
      <c r="A14" s="169" t="s">
        <v>989</v>
      </c>
      <c r="B14" s="124" t="s">
        <v>1000</v>
      </c>
      <c r="C14" s="124" t="s">
        <v>1000</v>
      </c>
      <c r="D14" s="9" t="str">
        <f>C14&amp;"_10"</f>
        <v>210yrsACFCwS_10</v>
      </c>
      <c r="E14" s="179">
        <v>2010</v>
      </c>
      <c r="H14" s="5"/>
      <c r="I14" s="8">
        <v>0</v>
      </c>
      <c r="J14" s="8">
        <v>10</v>
      </c>
      <c r="AB14" s="5"/>
      <c r="AT14" s="6">
        <v>4.21</v>
      </c>
      <c r="AU14" s="6">
        <v>0.36</v>
      </c>
    </row>
    <row r="15" spans="1:114" ht="14.5" x14ac:dyDescent="0.35">
      <c r="A15" s="169" t="s">
        <v>989</v>
      </c>
      <c r="B15" s="124" t="s">
        <v>1000</v>
      </c>
      <c r="C15" s="124" t="s">
        <v>1000</v>
      </c>
      <c r="D15" s="9" t="str">
        <f>C15&amp;"_30"</f>
        <v>210yrsACFCwS_30</v>
      </c>
      <c r="E15" s="179">
        <v>2010</v>
      </c>
      <c r="H15" s="5"/>
      <c r="I15" s="8">
        <v>10</v>
      </c>
      <c r="J15" s="8">
        <v>30</v>
      </c>
      <c r="AB15" s="5"/>
      <c r="AT15" s="6">
        <v>1.89</v>
      </c>
      <c r="AU15" s="6">
        <v>0.44</v>
      </c>
    </row>
    <row r="16" spans="1:114" ht="14.5" x14ac:dyDescent="0.35">
      <c r="A16" s="169" t="s">
        <v>989</v>
      </c>
      <c r="B16" s="124" t="s">
        <v>1001</v>
      </c>
      <c r="C16" s="124" t="s">
        <v>1001</v>
      </c>
      <c r="D16" s="9" t="str">
        <f>C16&amp;"_Ah"</f>
        <v>210yrsACFSF_Ah</v>
      </c>
      <c r="E16" s="179">
        <v>2010</v>
      </c>
      <c r="H16" s="5"/>
      <c r="I16" s="9">
        <v>0</v>
      </c>
      <c r="J16" s="9">
        <v>6.4</v>
      </c>
      <c r="K16" s="5" t="s">
        <v>1006</v>
      </c>
      <c r="AB16" s="5"/>
      <c r="AT16" s="6">
        <v>5.0599999999999996</v>
      </c>
      <c r="AU16" s="6">
        <v>0.25</v>
      </c>
    </row>
    <row r="17" spans="1:47" ht="14.5" x14ac:dyDescent="0.35">
      <c r="A17" s="169" t="s">
        <v>989</v>
      </c>
      <c r="B17" s="124" t="s">
        <v>1001</v>
      </c>
      <c r="C17" s="124" t="s">
        <v>1001</v>
      </c>
      <c r="D17" s="9" t="str">
        <f>C17&amp;"_10"</f>
        <v>210yrsACFSF_10</v>
      </c>
      <c r="E17" s="179">
        <v>2010</v>
      </c>
      <c r="H17" s="5"/>
      <c r="I17" s="8">
        <v>0</v>
      </c>
      <c r="J17" s="8">
        <v>10</v>
      </c>
      <c r="AB17" s="5"/>
      <c r="AT17" s="6">
        <v>3.89</v>
      </c>
      <c r="AU17" s="6">
        <v>0.35</v>
      </c>
    </row>
    <row r="18" spans="1:47" ht="14.5" x14ac:dyDescent="0.35">
      <c r="A18" s="169" t="s">
        <v>989</v>
      </c>
      <c r="B18" s="124" t="s">
        <v>1001</v>
      </c>
      <c r="C18" s="124" t="s">
        <v>1001</v>
      </c>
      <c r="D18" s="9" t="str">
        <f>C18&amp;"_30"</f>
        <v>210yrsACFSF_30</v>
      </c>
      <c r="E18" s="179">
        <v>2010</v>
      </c>
      <c r="H18" s="5"/>
      <c r="I18" s="8">
        <v>10</v>
      </c>
      <c r="J18" s="8">
        <v>30</v>
      </c>
      <c r="AB18" s="5"/>
      <c r="AT18" s="6">
        <v>1.62</v>
      </c>
      <c r="AU18" s="6">
        <v>0.34</v>
      </c>
    </row>
    <row r="19" spans="1:47" ht="14.5" x14ac:dyDescent="0.35">
      <c r="A19" s="169" t="s">
        <v>989</v>
      </c>
      <c r="B19" s="7" t="s">
        <v>1002</v>
      </c>
      <c r="C19" s="7" t="s">
        <v>1002</v>
      </c>
      <c r="D19" s="9" t="str">
        <f>C19&amp;"_Ah"</f>
        <v>250yrs_Ah</v>
      </c>
      <c r="E19" s="179">
        <v>2010</v>
      </c>
      <c r="H19" s="5"/>
      <c r="I19" s="9">
        <v>0</v>
      </c>
      <c r="J19" s="9">
        <v>10.6</v>
      </c>
      <c r="K19" s="5" t="s">
        <v>1006</v>
      </c>
      <c r="AB19" s="5"/>
      <c r="AT19" s="6">
        <v>4.2</v>
      </c>
      <c r="AU19" s="6">
        <v>0.32</v>
      </c>
    </row>
    <row r="20" spans="1:47" ht="14.5" x14ac:dyDescent="0.35">
      <c r="A20" s="169" t="s">
        <v>989</v>
      </c>
      <c r="B20" s="7" t="s">
        <v>1002</v>
      </c>
      <c r="C20" s="7" t="s">
        <v>1002</v>
      </c>
      <c r="D20" s="9" t="str">
        <f>C20&amp;"_10"</f>
        <v>250yrs_10</v>
      </c>
      <c r="E20" s="179">
        <v>2010</v>
      </c>
      <c r="H20" s="5"/>
      <c r="I20" s="8">
        <v>0</v>
      </c>
      <c r="J20" s="8">
        <v>10</v>
      </c>
      <c r="AB20" s="5"/>
      <c r="AT20" s="6">
        <v>4.05</v>
      </c>
      <c r="AU20" s="6">
        <v>0.37</v>
      </c>
    </row>
    <row r="21" spans="1:47" ht="14.5" x14ac:dyDescent="0.35">
      <c r="A21" s="169" t="s">
        <v>989</v>
      </c>
      <c r="B21" s="7" t="s">
        <v>1002</v>
      </c>
      <c r="C21" s="7" t="s">
        <v>1002</v>
      </c>
      <c r="D21" s="9" t="str">
        <f>C21&amp;"_30"</f>
        <v>250yrs_30</v>
      </c>
      <c r="E21" s="179">
        <v>2010</v>
      </c>
      <c r="H21" s="5"/>
      <c r="I21" s="8">
        <v>10</v>
      </c>
      <c r="J21" s="8">
        <v>30</v>
      </c>
      <c r="AB21" s="5"/>
      <c r="AT21" s="6">
        <v>1.76</v>
      </c>
      <c r="AU21" s="6">
        <v>0.35</v>
      </c>
    </row>
    <row r="22" spans="1:47" ht="14.5" x14ac:dyDescent="0.35">
      <c r="H22" s="5"/>
      <c r="AB22" s="5"/>
    </row>
    <row r="23" spans="1:47" ht="14.5" x14ac:dyDescent="0.35">
      <c r="H23" s="5"/>
      <c r="AB23" s="5"/>
    </row>
    <row r="24" spans="1:47" ht="14.5" x14ac:dyDescent="0.35">
      <c r="H24" s="5"/>
      <c r="AB24" s="5"/>
    </row>
    <row r="25" spans="1:47" ht="14.5" x14ac:dyDescent="0.35">
      <c r="H25" s="5"/>
      <c r="AB25" s="5"/>
    </row>
    <row r="26" spans="1:47" ht="14.5" x14ac:dyDescent="0.35">
      <c r="H26" s="5"/>
      <c r="AB26" s="5"/>
    </row>
    <row r="27" spans="1:47" ht="14.5" x14ac:dyDescent="0.35">
      <c r="H27" s="5"/>
      <c r="AB27" s="5"/>
    </row>
    <row r="28" spans="1:47" ht="14.5" x14ac:dyDescent="0.35">
      <c r="H28" s="5"/>
      <c r="AB28" s="5"/>
    </row>
    <row r="29" spans="1:47" ht="14.5" x14ac:dyDescent="0.35">
      <c r="H29" s="5"/>
      <c r="AB29" s="5"/>
    </row>
    <row r="30" spans="1:47" ht="14.5" x14ac:dyDescent="0.35">
      <c r="H30" s="5"/>
      <c r="AB30" s="5"/>
    </row>
    <row r="31" spans="1:47" ht="14.5" x14ac:dyDescent="0.35">
      <c r="H31" s="5"/>
      <c r="AB31" s="5"/>
    </row>
    <row r="32" spans="1:47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W39" sqref="W3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19.81640625" style="9" customWidth="1"/>
    <col min="6" max="6" width="20.816406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4.7265625" style="9" bestFit="1" customWidth="1"/>
    <col min="14" max="14" width="18.36328125" style="3" hidden="1" customWidth="1"/>
    <col min="15" max="15" width="11.81640625" style="3" hidden="1" customWidth="1"/>
    <col min="16" max="17" width="14.36328125" style="3" hidden="1" customWidth="1"/>
    <col min="18" max="18" width="13.81640625" style="3" hidden="1" customWidth="1"/>
    <col min="19" max="19" width="14.36328125" style="108" hidden="1" customWidth="1"/>
    <col min="20" max="20" width="15.54296875" style="108" bestFit="1" customWidth="1"/>
    <col min="21" max="21" width="15.6328125" style="108" customWidth="1"/>
    <col min="22" max="22" width="20.81640625" style="3" bestFit="1" customWidth="1"/>
    <col min="23" max="23" width="11.81640625" style="3" bestFit="1" customWidth="1"/>
    <col min="24" max="24" width="9.453125" style="3" bestFit="1" customWidth="1"/>
    <col min="25" max="25" width="10" style="3" bestFit="1" customWidth="1"/>
    <col min="26" max="26" width="11.7265625" style="3" bestFit="1" customWidth="1"/>
    <col min="27" max="27" width="9.6328125" style="3" bestFit="1" customWidth="1"/>
    <col min="28" max="28" width="10.6328125" style="3" bestFit="1" customWidth="1"/>
    <col min="29" max="29" width="7.7265625" style="3" bestFit="1" customWidth="1"/>
    <col min="30" max="30" width="8.08984375" style="3" bestFit="1" customWidth="1"/>
    <col min="31" max="31" width="10.81640625" style="3" bestFit="1" customWidth="1"/>
    <col min="32" max="32" width="18" style="3" bestFit="1" customWidth="1"/>
    <col min="33" max="33" width="11.453125" style="3" bestFit="1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1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69" t="s">
        <v>989</v>
      </c>
      <c r="B4" s="124" t="s">
        <v>998</v>
      </c>
      <c r="C4" s="124" t="s">
        <v>998</v>
      </c>
      <c r="D4" s="9" t="str">
        <f>C4&amp;"_Ah"</f>
        <v>140yrsACF_Ah</v>
      </c>
      <c r="E4" s="8" t="str">
        <f>D4&amp;"_fLF"</f>
        <v>140yrsACF_Ah_fLF</v>
      </c>
      <c r="F4" s="9" t="str">
        <f>E4&amp;"_Ah"</f>
        <v>140yrsACF_Ah_fLF_Ah</v>
      </c>
      <c r="G4" s="5" t="s">
        <v>965</v>
      </c>
      <c r="H4" s="8" t="s">
        <v>919</v>
      </c>
      <c r="I4" s="8" t="s">
        <v>173</v>
      </c>
      <c r="J4" s="8">
        <v>0</v>
      </c>
      <c r="K4" s="8">
        <v>1.6</v>
      </c>
      <c r="L4" s="4" t="s">
        <v>239</v>
      </c>
      <c r="M4" s="8" t="s">
        <v>267</v>
      </c>
      <c r="N4" s="5"/>
      <c r="O4" s="5"/>
      <c r="P4" s="12" t="s">
        <v>1008</v>
      </c>
      <c r="Q4" s="5"/>
      <c r="S4" s="109"/>
      <c r="T4" s="109"/>
      <c r="U4" s="110"/>
      <c r="V4" s="12"/>
      <c r="W4" s="3">
        <v>29.411764705882355</v>
      </c>
      <c r="X4" s="5"/>
      <c r="Y4" s="5">
        <v>34.58</v>
      </c>
      <c r="Z4" s="5"/>
      <c r="AA4" s="5">
        <v>1.3199999999999998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69" t="s">
        <v>989</v>
      </c>
      <c r="B5" s="124" t="s">
        <v>998</v>
      </c>
      <c r="C5" s="124" t="s">
        <v>998</v>
      </c>
      <c r="D5" s="9" t="str">
        <f>C5&amp;"_10"</f>
        <v>140yrsACF_10</v>
      </c>
      <c r="E5" s="8" t="str">
        <f>D5&amp;"_fLF"</f>
        <v>140yrsACF_10_fLF</v>
      </c>
      <c r="F5" s="9" t="str">
        <f>E5&amp;"_10"</f>
        <v>140yrsACF_10_fLF_10</v>
      </c>
      <c r="G5" s="5" t="s">
        <v>965</v>
      </c>
      <c r="H5" s="8" t="s">
        <v>919</v>
      </c>
      <c r="I5" s="8" t="s">
        <v>173</v>
      </c>
      <c r="J5" s="8">
        <v>0</v>
      </c>
      <c r="K5" s="8">
        <v>1.6</v>
      </c>
      <c r="L5" s="4" t="s">
        <v>239</v>
      </c>
      <c r="M5" s="8" t="s">
        <v>267</v>
      </c>
      <c r="N5" s="5"/>
      <c r="O5" s="5"/>
      <c r="P5" s="12" t="s">
        <v>1008</v>
      </c>
      <c r="Q5" s="5"/>
      <c r="S5" s="109"/>
      <c r="T5" s="109"/>
      <c r="U5" s="110"/>
      <c r="V5" s="12"/>
      <c r="W5" s="3">
        <v>25.806451612903224</v>
      </c>
      <c r="X5" s="5"/>
      <c r="Y5" s="5">
        <v>31.369999999999997</v>
      </c>
      <c r="Z5" s="5"/>
      <c r="AA5" s="5">
        <v>1.0699999999999998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69" t="s">
        <v>989</v>
      </c>
      <c r="B6" s="124" t="s">
        <v>998</v>
      </c>
      <c r="C6" s="124" t="s">
        <v>998</v>
      </c>
      <c r="D6" s="9" t="str">
        <f>C6&amp;"_30"</f>
        <v>140yrsACF_30</v>
      </c>
      <c r="E6" s="8" t="str">
        <f t="shared" ref="E6" si="0">D6&amp;"_fLF"</f>
        <v>140yrsACF_30_fLF</v>
      </c>
      <c r="F6" s="9" t="str">
        <f>E6&amp;"_30"</f>
        <v>140yrsACF_30_fLF_30</v>
      </c>
      <c r="G6" s="5" t="s">
        <v>965</v>
      </c>
      <c r="H6" s="8" t="s">
        <v>919</v>
      </c>
      <c r="I6" s="8" t="s">
        <v>173</v>
      </c>
      <c r="J6" s="8">
        <v>0</v>
      </c>
      <c r="K6" s="8">
        <v>1.6</v>
      </c>
      <c r="L6" s="4" t="s">
        <v>239</v>
      </c>
      <c r="M6" s="8" t="s">
        <v>267</v>
      </c>
      <c r="N6" s="5"/>
      <c r="O6" s="5"/>
      <c r="P6" s="12" t="s">
        <v>1008</v>
      </c>
      <c r="Q6" s="5"/>
      <c r="S6" s="109"/>
      <c r="T6" s="109"/>
      <c r="U6" s="110"/>
      <c r="V6" s="12"/>
      <c r="W6" s="3">
        <v>75</v>
      </c>
      <c r="X6" s="5"/>
      <c r="Y6" s="5">
        <v>21.46</v>
      </c>
      <c r="Z6" s="5"/>
      <c r="AA6" s="5">
        <v>0.67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69" t="s">
        <v>989</v>
      </c>
      <c r="B7" s="124" t="s">
        <v>998</v>
      </c>
      <c r="C7" s="124" t="s">
        <v>998</v>
      </c>
      <c r="D7" s="9" t="str">
        <f>C7&amp;"_Ah"</f>
        <v>140yrsACF_Ah</v>
      </c>
      <c r="E7" s="8" t="str">
        <f>D7&amp;"_oLF"</f>
        <v>140yrsACF_Ah_oLF</v>
      </c>
      <c r="F7" s="9" t="str">
        <f>E7&amp;"_Ah"</f>
        <v>140yrsACF_Ah_oLF_Ah</v>
      </c>
      <c r="G7" s="5" t="s">
        <v>965</v>
      </c>
      <c r="H7" s="8" t="s">
        <v>919</v>
      </c>
      <c r="I7" s="8" t="s">
        <v>173</v>
      </c>
      <c r="J7" s="8">
        <v>0</v>
      </c>
      <c r="K7" s="8">
        <v>1.6</v>
      </c>
      <c r="L7" s="4" t="s">
        <v>239</v>
      </c>
      <c r="M7" s="8" t="s">
        <v>268</v>
      </c>
      <c r="N7" s="5"/>
      <c r="O7" s="5"/>
      <c r="P7" s="12" t="s">
        <v>1008</v>
      </c>
      <c r="Q7" s="5"/>
      <c r="S7" s="109"/>
      <c r="T7" s="109"/>
      <c r="U7" s="110"/>
      <c r="V7" s="12"/>
      <c r="W7" s="3">
        <v>11.764705882352942</v>
      </c>
      <c r="X7" s="5"/>
      <c r="Y7" s="5">
        <v>39.31</v>
      </c>
      <c r="Z7" s="5"/>
      <c r="AA7" s="5">
        <v>1.59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69" t="s">
        <v>989</v>
      </c>
      <c r="B8" s="124" t="s">
        <v>998</v>
      </c>
      <c r="C8" s="124" t="s">
        <v>998</v>
      </c>
      <c r="D8" s="9" t="str">
        <f>C8&amp;"_10"</f>
        <v>140yrsACF_10</v>
      </c>
      <c r="E8" s="8" t="str">
        <f t="shared" ref="E8:E9" si="1">D8&amp;"_oLF"</f>
        <v>140yrsACF_10_oLF</v>
      </c>
      <c r="F8" s="9" t="str">
        <f>E8&amp;"_10"</f>
        <v>140yrsACF_10_oLF_10</v>
      </c>
      <c r="G8" s="5" t="s">
        <v>965</v>
      </c>
      <c r="H8" s="8" t="s">
        <v>919</v>
      </c>
      <c r="I8" s="8" t="s">
        <v>173</v>
      </c>
      <c r="J8" s="8">
        <v>0</v>
      </c>
      <c r="K8" s="8">
        <v>1.6</v>
      </c>
      <c r="L8" s="4" t="s">
        <v>239</v>
      </c>
      <c r="M8" s="8" t="s">
        <v>268</v>
      </c>
      <c r="N8" s="5"/>
      <c r="O8" s="5"/>
      <c r="P8" s="12" t="s">
        <v>1008</v>
      </c>
      <c r="Q8" s="5"/>
      <c r="S8" s="109"/>
      <c r="T8" s="109"/>
      <c r="U8" s="110"/>
      <c r="V8" s="12"/>
      <c r="W8" s="3">
        <v>9.67741935483871</v>
      </c>
      <c r="X8" s="5"/>
      <c r="Y8" s="5">
        <v>25.380000000000003</v>
      </c>
      <c r="Z8" s="5"/>
      <c r="AA8" s="5">
        <v>0.96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69" t="s">
        <v>989</v>
      </c>
      <c r="B9" s="124" t="s">
        <v>998</v>
      </c>
      <c r="C9" s="124" t="s">
        <v>998</v>
      </c>
      <c r="D9" s="9" t="str">
        <f>C9&amp;"_30"</f>
        <v>140yrsACF_30</v>
      </c>
      <c r="E9" s="8" t="str">
        <f t="shared" si="1"/>
        <v>140yrsACF_30_oLF</v>
      </c>
      <c r="F9" s="9" t="str">
        <f>E9&amp;"_30"</f>
        <v>140yrsACF_30_oLF_30</v>
      </c>
      <c r="G9" s="5" t="s">
        <v>965</v>
      </c>
      <c r="H9" s="8" t="s">
        <v>919</v>
      </c>
      <c r="I9" s="8" t="s">
        <v>173</v>
      </c>
      <c r="J9" s="8">
        <v>0</v>
      </c>
      <c r="K9" s="8">
        <v>1.6</v>
      </c>
      <c r="L9" s="4" t="s">
        <v>239</v>
      </c>
      <c r="M9" s="8" t="s">
        <v>268</v>
      </c>
      <c r="N9" s="5"/>
      <c r="O9" s="5"/>
      <c r="P9" s="12" t="s">
        <v>1008</v>
      </c>
      <c r="Q9" s="5"/>
      <c r="S9" s="109"/>
      <c r="T9" s="109"/>
      <c r="U9" s="110"/>
      <c r="V9" s="12"/>
      <c r="W9" s="3">
        <v>25</v>
      </c>
      <c r="X9" s="5"/>
      <c r="Y9" s="5">
        <v>15.709999999999999</v>
      </c>
      <c r="Z9" s="5"/>
      <c r="AA9" s="5">
        <v>0.52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69" t="s">
        <v>989</v>
      </c>
      <c r="B10" s="124" t="s">
        <v>998</v>
      </c>
      <c r="C10" s="124" t="s">
        <v>998</v>
      </c>
      <c r="D10" s="9" t="str">
        <f>C10&amp;"_Ah"</f>
        <v>140yrsACF_Ah</v>
      </c>
      <c r="E10" s="8" t="str">
        <f>D10&amp;"_HF"</f>
        <v>140yrsACF_Ah_HF</v>
      </c>
      <c r="F10" s="9" t="str">
        <f>E10&amp;"_Ah"</f>
        <v>140yrsACF_Ah_HF_Ah</v>
      </c>
      <c r="G10" s="5" t="s">
        <v>965</v>
      </c>
      <c r="H10" s="8" t="s">
        <v>919</v>
      </c>
      <c r="I10" s="8" t="s">
        <v>173</v>
      </c>
      <c r="J10" s="8">
        <v>1.6</v>
      </c>
      <c r="K10" s="8" t="s">
        <v>1007</v>
      </c>
      <c r="L10" s="4" t="s">
        <v>239</v>
      </c>
      <c r="M10" s="8" t="s">
        <v>269</v>
      </c>
      <c r="N10" s="5"/>
      <c r="O10" s="5"/>
      <c r="P10" s="12" t="s">
        <v>1008</v>
      </c>
      <c r="Q10" s="5"/>
      <c r="S10" s="109"/>
      <c r="T10" s="109"/>
      <c r="U10" s="110"/>
      <c r="V10" s="12"/>
      <c r="W10" s="3">
        <v>58.82352941176471</v>
      </c>
      <c r="X10" s="5"/>
      <c r="Y10" s="5">
        <v>3.47</v>
      </c>
      <c r="Z10" s="5"/>
      <c r="AA10" s="5">
        <v>0.3</v>
      </c>
      <c r="AB10" s="5"/>
      <c r="AC10" s="5"/>
      <c r="AD10" s="5"/>
      <c r="AE10" s="5"/>
      <c r="AF10" s="5"/>
      <c r="AG10" s="5"/>
      <c r="AH10" s="5"/>
      <c r="AI10" s="5"/>
      <c r="AJ10" s="5"/>
      <c r="AK10" s="3">
        <v>1.0529999999999999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69" t="s">
        <v>989</v>
      </c>
      <c r="B11" s="124" t="s">
        <v>998</v>
      </c>
      <c r="C11" s="124" t="s">
        <v>998</v>
      </c>
      <c r="D11" s="9" t="str">
        <f>C11&amp;"_10"</f>
        <v>140yrsACF_10</v>
      </c>
      <c r="E11" s="8" t="str">
        <f t="shared" ref="E11:E12" si="2">D11&amp;"_HF"</f>
        <v>140yrsACF_10_HF</v>
      </c>
      <c r="F11" s="9" t="str">
        <f>E11&amp;"_10"</f>
        <v>140yrsACF_10_HF_10</v>
      </c>
      <c r="G11" s="5" t="s">
        <v>965</v>
      </c>
      <c r="H11" s="8" t="s">
        <v>919</v>
      </c>
      <c r="I11" s="8" t="s">
        <v>173</v>
      </c>
      <c r="J11" s="8">
        <v>1.6</v>
      </c>
      <c r="K11" s="8" t="s">
        <v>1007</v>
      </c>
      <c r="L11" s="4" t="s">
        <v>239</v>
      </c>
      <c r="M11" s="8" t="s">
        <v>269</v>
      </c>
      <c r="N11" s="5"/>
      <c r="O11" s="5"/>
      <c r="P11" s="12" t="s">
        <v>1008</v>
      </c>
      <c r="Q11" s="5"/>
      <c r="S11" s="109"/>
      <c r="T11" s="109"/>
      <c r="U11" s="110"/>
      <c r="V11" s="12"/>
      <c r="W11" s="3">
        <v>64.516129032258064</v>
      </c>
      <c r="X11" s="5"/>
      <c r="Y11" s="5">
        <v>2.2800000000000002</v>
      </c>
      <c r="Z11" s="5"/>
      <c r="AA11" s="5">
        <v>0.22999999999999998</v>
      </c>
      <c r="AB11" s="5"/>
      <c r="AC11" s="5"/>
      <c r="AD11" s="5"/>
      <c r="AE11" s="5"/>
      <c r="AF11" s="5"/>
      <c r="AG11" s="5"/>
      <c r="AH11" s="5"/>
      <c r="AI11" s="5"/>
      <c r="AJ11" s="5"/>
      <c r="AK11" s="3">
        <v>0.99099999999999999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169" t="s">
        <v>989</v>
      </c>
      <c r="B12" s="124" t="s">
        <v>998</v>
      </c>
      <c r="C12" s="124" t="s">
        <v>998</v>
      </c>
      <c r="D12" s="9" t="str">
        <f>C12&amp;"_30"</f>
        <v>140yrsACF_30</v>
      </c>
      <c r="E12" s="8" t="str">
        <f t="shared" si="2"/>
        <v>140yrsACF_30_HF</v>
      </c>
      <c r="F12" s="9" t="str">
        <f>E12&amp;"_30"</f>
        <v>140yrsACF_30_HF_30</v>
      </c>
      <c r="G12" s="5" t="s">
        <v>965</v>
      </c>
      <c r="H12" s="8" t="s">
        <v>919</v>
      </c>
      <c r="I12" s="8" t="s">
        <v>173</v>
      </c>
      <c r="J12" s="8">
        <v>1.6</v>
      </c>
      <c r="K12" s="8" t="s">
        <v>1007</v>
      </c>
      <c r="L12" s="4" t="s">
        <v>239</v>
      </c>
      <c r="M12" s="8" t="s">
        <v>269</v>
      </c>
      <c r="N12" s="5"/>
      <c r="O12" s="5"/>
      <c r="P12" s="12" t="s">
        <v>1008</v>
      </c>
      <c r="Q12" s="5"/>
      <c r="R12" s="5"/>
      <c r="S12" s="109"/>
      <c r="T12" s="109"/>
      <c r="U12" s="110"/>
      <c r="V12" s="12"/>
      <c r="X12" s="5"/>
      <c r="Y12" s="5">
        <v>1.49</v>
      </c>
      <c r="Z12" s="5"/>
      <c r="AA12" s="5">
        <v>0.19</v>
      </c>
      <c r="AB12" s="5"/>
      <c r="AC12" s="5"/>
      <c r="AD12" s="5"/>
      <c r="AE12" s="5"/>
      <c r="AF12" s="5"/>
      <c r="AG12" s="5"/>
      <c r="AH12" s="5"/>
      <c r="AI12" s="5"/>
      <c r="AJ12" s="5"/>
      <c r="AK12" s="3">
        <v>0.92700000000000005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A13" s="169" t="s">
        <v>989</v>
      </c>
      <c r="B13" s="124" t="s">
        <v>999</v>
      </c>
      <c r="C13" s="124" t="s">
        <v>999</v>
      </c>
      <c r="D13" s="9" t="str">
        <f>C13&amp;"_Ah"</f>
        <v>110yrsACF_Ah</v>
      </c>
      <c r="E13" s="8" t="str">
        <f>D13&amp;"_fLF"</f>
        <v>110yrsACF_Ah_fLF</v>
      </c>
      <c r="F13" s="9" t="str">
        <f>E13&amp;"_Ah"</f>
        <v>110yrsACF_Ah_fLF_Ah</v>
      </c>
      <c r="G13" s="5" t="s">
        <v>965</v>
      </c>
      <c r="H13" s="8" t="s">
        <v>919</v>
      </c>
      <c r="I13" s="8" t="s">
        <v>173</v>
      </c>
      <c r="J13" s="8">
        <v>0</v>
      </c>
      <c r="K13" s="8">
        <v>1.6</v>
      </c>
      <c r="L13" s="4" t="s">
        <v>239</v>
      </c>
      <c r="M13" s="8" t="s">
        <v>267</v>
      </c>
      <c r="N13" s="5"/>
      <c r="O13" s="5"/>
      <c r="P13" s="12" t="s">
        <v>1008</v>
      </c>
      <c r="Q13" s="5"/>
      <c r="R13" s="5"/>
      <c r="S13" s="109"/>
      <c r="T13" s="109"/>
      <c r="U13" s="110"/>
      <c r="V13" s="12"/>
      <c r="W13" s="3">
        <v>26.923076923076927</v>
      </c>
      <c r="X13" s="5"/>
      <c r="Y13" s="5">
        <v>35.160000000000004</v>
      </c>
      <c r="Z13" s="5"/>
      <c r="AA13" s="5">
        <v>1.34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A14" s="169" t="s">
        <v>989</v>
      </c>
      <c r="B14" s="124" t="s">
        <v>999</v>
      </c>
      <c r="C14" s="124" t="s">
        <v>999</v>
      </c>
      <c r="D14" s="9" t="str">
        <f>C14&amp;"_10"</f>
        <v>110yrsACF_10</v>
      </c>
      <c r="E14" s="8" t="str">
        <f>D14&amp;"_fLF"</f>
        <v>110yrsACF_10_fLF</v>
      </c>
      <c r="F14" s="9" t="str">
        <f>E14&amp;"_10"</f>
        <v>110yrsACF_10_fLF_10</v>
      </c>
      <c r="G14" s="5" t="s">
        <v>965</v>
      </c>
      <c r="H14" s="8" t="s">
        <v>919</v>
      </c>
      <c r="I14" s="8" t="s">
        <v>173</v>
      </c>
      <c r="J14" s="8">
        <v>0</v>
      </c>
      <c r="K14" s="8">
        <v>1.6</v>
      </c>
      <c r="L14" s="4" t="s">
        <v>239</v>
      </c>
      <c r="M14" s="8" t="s">
        <v>267</v>
      </c>
      <c r="N14" s="5"/>
      <c r="O14" s="5"/>
      <c r="P14" s="12" t="s">
        <v>1008</v>
      </c>
      <c r="Q14" s="5"/>
      <c r="R14" s="5"/>
      <c r="S14" s="109"/>
      <c r="T14" s="109"/>
      <c r="U14" s="110"/>
      <c r="V14" s="12"/>
      <c r="W14" s="3">
        <v>15.686274509803924</v>
      </c>
      <c r="X14" s="5"/>
      <c r="Y14" s="5">
        <v>32.339999999999996</v>
      </c>
      <c r="Z14" s="5"/>
      <c r="AA14" s="5">
        <v>1.1800000000000002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A15" s="169" t="s">
        <v>989</v>
      </c>
      <c r="B15" s="124" t="s">
        <v>999</v>
      </c>
      <c r="C15" s="124" t="s">
        <v>999</v>
      </c>
      <c r="D15" s="9" t="str">
        <f>C15&amp;"_30"</f>
        <v>110yrsACF_30</v>
      </c>
      <c r="E15" s="8" t="str">
        <f t="shared" ref="E15" si="3">D15&amp;"_fLF"</f>
        <v>110yrsACF_30_fLF</v>
      </c>
      <c r="F15" s="9" t="str">
        <f>E15&amp;"_30"</f>
        <v>110yrsACF_30_fLF_30</v>
      </c>
      <c r="G15" s="5" t="s">
        <v>965</v>
      </c>
      <c r="H15" s="8" t="s">
        <v>919</v>
      </c>
      <c r="I15" s="8" t="s">
        <v>173</v>
      </c>
      <c r="J15" s="8">
        <v>0</v>
      </c>
      <c r="K15" s="8">
        <v>1.6</v>
      </c>
      <c r="L15" s="4" t="s">
        <v>239</v>
      </c>
      <c r="M15" s="8" t="s">
        <v>267</v>
      </c>
      <c r="N15" s="5"/>
      <c r="O15" s="5"/>
      <c r="P15" s="12" t="s">
        <v>1008</v>
      </c>
      <c r="Q15" s="5"/>
      <c r="R15" s="5"/>
      <c r="S15" s="109"/>
      <c r="T15" s="109"/>
      <c r="U15" s="110"/>
      <c r="V15" s="12"/>
      <c r="W15" s="3">
        <v>20</v>
      </c>
      <c r="X15" s="5"/>
      <c r="Y15" s="5">
        <v>26.589999999999996</v>
      </c>
      <c r="Z15" s="5"/>
      <c r="AA15" s="5">
        <v>0.65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A16" s="169" t="s">
        <v>989</v>
      </c>
      <c r="B16" s="124" t="s">
        <v>999</v>
      </c>
      <c r="C16" s="124" t="s">
        <v>999</v>
      </c>
      <c r="D16" s="9" t="str">
        <f>C16&amp;"_Ah"</f>
        <v>110yrsACF_Ah</v>
      </c>
      <c r="E16" s="8" t="str">
        <f>D16&amp;"_oLF"</f>
        <v>110yrsACF_Ah_oLF</v>
      </c>
      <c r="F16" s="9" t="str">
        <f>E16&amp;"_Ah"</f>
        <v>110yrsACF_Ah_oLF_Ah</v>
      </c>
      <c r="G16" s="5" t="s">
        <v>965</v>
      </c>
      <c r="H16" s="8" t="s">
        <v>919</v>
      </c>
      <c r="I16" s="8" t="s">
        <v>173</v>
      </c>
      <c r="J16" s="8">
        <v>0</v>
      </c>
      <c r="K16" s="8">
        <v>1.6</v>
      </c>
      <c r="L16" s="4" t="s">
        <v>239</v>
      </c>
      <c r="M16" s="8" t="s">
        <v>268</v>
      </c>
      <c r="N16" s="5"/>
      <c r="O16" s="5"/>
      <c r="P16" s="12" t="s">
        <v>1008</v>
      </c>
      <c r="Q16" s="5"/>
      <c r="R16" s="5"/>
      <c r="S16" s="109"/>
      <c r="T16" s="109"/>
      <c r="U16" s="110"/>
      <c r="V16" s="12"/>
      <c r="W16" s="3">
        <v>7.6923076923076943</v>
      </c>
      <c r="X16" s="5"/>
      <c r="Y16" s="5">
        <v>40.86</v>
      </c>
      <c r="Z16" s="5"/>
      <c r="AA16" s="5">
        <v>1.53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4.5" x14ac:dyDescent="0.35">
      <c r="A17" s="169" t="s">
        <v>989</v>
      </c>
      <c r="B17" s="124" t="s">
        <v>999</v>
      </c>
      <c r="C17" s="124" t="s">
        <v>999</v>
      </c>
      <c r="D17" s="9" t="str">
        <f>C17&amp;"_10"</f>
        <v>110yrsACF_10</v>
      </c>
      <c r="E17" s="8" t="str">
        <f t="shared" ref="E17:E18" si="4">D17&amp;"_oLF"</f>
        <v>110yrsACF_10_oLF</v>
      </c>
      <c r="F17" s="9" t="str">
        <f>E17&amp;"_10"</f>
        <v>110yrsACF_10_oLF_10</v>
      </c>
      <c r="G17" s="5" t="s">
        <v>965</v>
      </c>
      <c r="H17" s="8" t="s">
        <v>919</v>
      </c>
      <c r="I17" s="8" t="s">
        <v>173</v>
      </c>
      <c r="J17" s="8">
        <v>0</v>
      </c>
      <c r="K17" s="8">
        <v>1.6</v>
      </c>
      <c r="L17" s="4" t="s">
        <v>239</v>
      </c>
      <c r="M17" s="8" t="s">
        <v>268</v>
      </c>
      <c r="N17" s="5"/>
      <c r="O17" s="5"/>
      <c r="P17" s="12" t="s">
        <v>1008</v>
      </c>
      <c r="Q17" s="5"/>
      <c r="R17" s="5"/>
      <c r="S17" s="109"/>
      <c r="T17" s="109"/>
      <c r="U17" s="110"/>
      <c r="V17" s="12"/>
      <c r="W17" s="3">
        <v>5.8823529411764701</v>
      </c>
      <c r="X17" s="5"/>
      <c r="Y17" s="5">
        <v>36.269999999999996</v>
      </c>
      <c r="Z17" s="5"/>
      <c r="AA17" s="5">
        <v>1.31</v>
      </c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 x14ac:dyDescent="0.35">
      <c r="A18" s="169" t="s">
        <v>989</v>
      </c>
      <c r="B18" s="124" t="s">
        <v>999</v>
      </c>
      <c r="C18" s="124" t="s">
        <v>999</v>
      </c>
      <c r="D18" s="9" t="str">
        <f>C18&amp;"_30"</f>
        <v>110yrsACF_30</v>
      </c>
      <c r="E18" s="8" t="str">
        <f t="shared" si="4"/>
        <v>110yrsACF_30_oLF</v>
      </c>
      <c r="F18" s="9" t="str">
        <f>E18&amp;"_30"</f>
        <v>110yrsACF_30_oLF_30</v>
      </c>
      <c r="G18" s="5" t="s">
        <v>965</v>
      </c>
      <c r="H18" s="8" t="s">
        <v>919</v>
      </c>
      <c r="I18" s="8" t="s">
        <v>173</v>
      </c>
      <c r="J18" s="8">
        <v>0</v>
      </c>
      <c r="K18" s="8">
        <v>1.6</v>
      </c>
      <c r="L18" s="4" t="s">
        <v>239</v>
      </c>
      <c r="M18" s="8" t="s">
        <v>268</v>
      </c>
      <c r="N18" s="5"/>
      <c r="O18" s="5"/>
      <c r="P18" s="12" t="s">
        <v>1008</v>
      </c>
      <c r="Q18" s="5"/>
      <c r="R18" s="5"/>
      <c r="S18" s="109"/>
      <c r="T18" s="109"/>
      <c r="U18" s="110"/>
      <c r="V18" s="12"/>
      <c r="W18" s="3">
        <v>5</v>
      </c>
      <c r="X18" s="5"/>
      <c r="Y18" s="5">
        <v>23.330000000000002</v>
      </c>
      <c r="Z18" s="5"/>
      <c r="AA18" s="5">
        <v>0.55000000000000004</v>
      </c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 x14ac:dyDescent="0.35">
      <c r="A19" s="169" t="s">
        <v>989</v>
      </c>
      <c r="B19" s="124" t="s">
        <v>999</v>
      </c>
      <c r="C19" s="124" t="s">
        <v>999</v>
      </c>
      <c r="D19" s="9" t="str">
        <f>C19&amp;"_Ah"</f>
        <v>110yrsACF_Ah</v>
      </c>
      <c r="E19" s="8" t="str">
        <f>D19&amp;"_HF"</f>
        <v>110yrsACF_Ah_HF</v>
      </c>
      <c r="F19" s="9" t="str">
        <f>E19&amp;"_Ah"</f>
        <v>110yrsACF_Ah_HF_Ah</v>
      </c>
      <c r="G19" s="5" t="s">
        <v>965</v>
      </c>
      <c r="H19" s="8" t="s">
        <v>919</v>
      </c>
      <c r="I19" s="8" t="s">
        <v>173</v>
      </c>
      <c r="J19" s="8">
        <v>1.6</v>
      </c>
      <c r="K19" s="8" t="s">
        <v>1007</v>
      </c>
      <c r="L19" s="4" t="s">
        <v>239</v>
      </c>
      <c r="M19" s="8" t="s">
        <v>269</v>
      </c>
      <c r="N19" s="5"/>
      <c r="O19" s="5"/>
      <c r="P19" s="12" t="s">
        <v>1008</v>
      </c>
      <c r="Q19" s="5"/>
      <c r="R19" s="5"/>
      <c r="S19" s="109"/>
      <c r="T19" s="109"/>
      <c r="U19" s="110"/>
      <c r="V19" s="12"/>
      <c r="W19" s="3">
        <v>65.384615384615401</v>
      </c>
      <c r="X19" s="5"/>
      <c r="Y19" s="5">
        <v>2.2600000000000002</v>
      </c>
      <c r="Z19" s="5"/>
      <c r="AA19" s="5">
        <v>0.21000000000000002</v>
      </c>
      <c r="AB19" s="5"/>
      <c r="AC19" s="5"/>
      <c r="AD19" s="5"/>
      <c r="AE19" s="5"/>
      <c r="AF19" s="5"/>
      <c r="AG19" s="15"/>
      <c r="AH19" s="5"/>
      <c r="AI19" s="5"/>
      <c r="AJ19" s="5"/>
      <c r="AK19" s="3">
        <v>1.0659999999999998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 x14ac:dyDescent="0.35">
      <c r="A20" s="169" t="s">
        <v>989</v>
      </c>
      <c r="B20" s="124" t="s">
        <v>999</v>
      </c>
      <c r="C20" s="124" t="s">
        <v>999</v>
      </c>
      <c r="D20" s="9" t="str">
        <f>C20&amp;"_10"</f>
        <v>110yrsACF_10</v>
      </c>
      <c r="E20" s="8" t="str">
        <f t="shared" ref="E20:E21" si="5">D20&amp;"_HF"</f>
        <v>110yrsACF_10_HF</v>
      </c>
      <c r="F20" s="9" t="str">
        <f>E20&amp;"_10"</f>
        <v>110yrsACF_10_HF_10</v>
      </c>
      <c r="G20" s="5" t="s">
        <v>965</v>
      </c>
      <c r="H20" s="8" t="s">
        <v>919</v>
      </c>
      <c r="I20" s="8" t="s">
        <v>173</v>
      </c>
      <c r="J20" s="8">
        <v>1.6</v>
      </c>
      <c r="K20" s="8" t="s">
        <v>1007</v>
      </c>
      <c r="L20" s="4" t="s">
        <v>239</v>
      </c>
      <c r="M20" s="8" t="s">
        <v>269</v>
      </c>
      <c r="N20" s="5"/>
      <c r="O20" s="5"/>
      <c r="P20" s="12" t="s">
        <v>1008</v>
      </c>
      <c r="Q20" s="5"/>
      <c r="R20" s="5"/>
      <c r="S20" s="109"/>
      <c r="T20" s="109"/>
      <c r="U20" s="110"/>
      <c r="V20" s="12"/>
      <c r="W20" s="3">
        <v>78.431372549019613</v>
      </c>
      <c r="X20" s="5"/>
      <c r="Y20" s="5">
        <v>2.02</v>
      </c>
      <c r="Z20" s="5"/>
      <c r="AA20" s="5">
        <v>0.19</v>
      </c>
      <c r="AB20" s="5"/>
      <c r="AC20" s="5"/>
      <c r="AD20" s="5"/>
      <c r="AE20" s="5"/>
      <c r="AF20" s="5"/>
      <c r="AG20" s="5"/>
      <c r="AH20" s="5"/>
      <c r="AI20" s="5"/>
      <c r="AJ20" s="5"/>
      <c r="AK20" s="3">
        <v>1.054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 x14ac:dyDescent="0.35">
      <c r="A21" s="169" t="s">
        <v>989</v>
      </c>
      <c r="B21" s="124" t="s">
        <v>999</v>
      </c>
      <c r="C21" s="124" t="s">
        <v>999</v>
      </c>
      <c r="D21" s="9" t="str">
        <f>C21&amp;"_30"</f>
        <v>110yrsACF_30</v>
      </c>
      <c r="E21" s="8" t="str">
        <f t="shared" si="5"/>
        <v>110yrsACF_30_HF</v>
      </c>
      <c r="F21" s="9" t="str">
        <f>E21&amp;"_30"</f>
        <v>110yrsACF_30_HF_30</v>
      </c>
      <c r="G21" s="5" t="s">
        <v>965</v>
      </c>
      <c r="H21" s="8" t="s">
        <v>919</v>
      </c>
      <c r="I21" s="8" t="s">
        <v>173</v>
      </c>
      <c r="J21" s="8">
        <v>1.6</v>
      </c>
      <c r="K21" s="8" t="s">
        <v>1007</v>
      </c>
      <c r="L21" s="4" t="s">
        <v>239</v>
      </c>
      <c r="M21" s="8" t="s">
        <v>269</v>
      </c>
      <c r="N21" s="5"/>
      <c r="O21" s="5"/>
      <c r="P21" s="12" t="s">
        <v>1008</v>
      </c>
      <c r="Q21" s="5"/>
      <c r="R21" s="5"/>
      <c r="S21" s="109"/>
      <c r="T21" s="109"/>
      <c r="U21" s="110"/>
      <c r="V21" s="12"/>
      <c r="W21" s="3">
        <v>75</v>
      </c>
      <c r="X21" s="5"/>
      <c r="Y21" s="5">
        <v>0.93</v>
      </c>
      <c r="Z21" s="5"/>
      <c r="AA21" s="5">
        <v>0.12</v>
      </c>
      <c r="AB21" s="5"/>
      <c r="AC21" s="5"/>
      <c r="AD21" s="5"/>
      <c r="AE21" s="5"/>
      <c r="AF21" s="5"/>
      <c r="AG21" s="5"/>
      <c r="AH21" s="5"/>
      <c r="AI21" s="5"/>
      <c r="AJ21" s="5"/>
      <c r="AK21" s="3">
        <v>0.94900000000000007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 x14ac:dyDescent="0.35">
      <c r="A22" s="169" t="s">
        <v>989</v>
      </c>
      <c r="B22" s="124" t="s">
        <v>997</v>
      </c>
      <c r="C22" s="124" t="s">
        <v>997</v>
      </c>
      <c r="D22" s="9" t="str">
        <f>C22&amp;"_Ah"</f>
        <v>140yrsSF_Ah</v>
      </c>
      <c r="E22" s="8" t="str">
        <f>D22&amp;"_fLF"</f>
        <v>140yrsSF_Ah_fLF</v>
      </c>
      <c r="F22" s="9" t="str">
        <f>E22&amp;"_Ah"</f>
        <v>140yrsSF_Ah_fLF_Ah</v>
      </c>
      <c r="G22" s="5" t="s">
        <v>965</v>
      </c>
      <c r="H22" s="8" t="s">
        <v>919</v>
      </c>
      <c r="I22" s="8" t="s">
        <v>173</v>
      </c>
      <c r="J22" s="8">
        <v>0</v>
      </c>
      <c r="K22" s="8">
        <v>1.6</v>
      </c>
      <c r="L22" s="4" t="s">
        <v>239</v>
      </c>
      <c r="M22" s="8" t="s">
        <v>267</v>
      </c>
      <c r="P22" s="12" t="s">
        <v>1008</v>
      </c>
      <c r="W22" s="3">
        <v>31.578947368421051</v>
      </c>
      <c r="Y22" s="3">
        <v>36.989999999999995</v>
      </c>
      <c r="AA22" s="3">
        <v>1.46</v>
      </c>
    </row>
    <row r="23" spans="1:77" ht="14.5" x14ac:dyDescent="0.35">
      <c r="A23" s="169" t="s">
        <v>989</v>
      </c>
      <c r="B23" s="124" t="s">
        <v>997</v>
      </c>
      <c r="C23" s="124" t="s">
        <v>997</v>
      </c>
      <c r="D23" s="9" t="str">
        <f>C23&amp;"_10"</f>
        <v>140yrsSF_10</v>
      </c>
      <c r="E23" s="8" t="str">
        <f>D23&amp;"_fLF"</f>
        <v>140yrsSF_10_fLF</v>
      </c>
      <c r="F23" s="9" t="str">
        <f>E23&amp;"_10"</f>
        <v>140yrsSF_10_fLF_10</v>
      </c>
      <c r="G23" s="5" t="s">
        <v>965</v>
      </c>
      <c r="H23" s="8" t="s">
        <v>919</v>
      </c>
      <c r="I23" s="8" t="s">
        <v>173</v>
      </c>
      <c r="J23" s="8">
        <v>0</v>
      </c>
      <c r="K23" s="8">
        <v>1.6</v>
      </c>
      <c r="L23" s="4" t="s">
        <v>239</v>
      </c>
      <c r="M23" s="8" t="s">
        <v>267</v>
      </c>
      <c r="P23" s="12" t="s">
        <v>1008</v>
      </c>
      <c r="W23" s="3">
        <v>24.137931034482758</v>
      </c>
      <c r="Y23" s="3">
        <v>33.07</v>
      </c>
      <c r="AA23" s="3">
        <v>1.1499999999999999</v>
      </c>
    </row>
    <row r="24" spans="1:77" ht="14.5" x14ac:dyDescent="0.35">
      <c r="A24" s="169" t="s">
        <v>989</v>
      </c>
      <c r="B24" s="124" t="s">
        <v>997</v>
      </c>
      <c r="C24" s="124" t="s">
        <v>997</v>
      </c>
      <c r="D24" s="9" t="str">
        <f>C24&amp;"_30"</f>
        <v>140yrsSF_30</v>
      </c>
      <c r="E24" s="8" t="str">
        <f t="shared" ref="E24" si="6">D24&amp;"_fLF"</f>
        <v>140yrsSF_30_fLF</v>
      </c>
      <c r="F24" s="9" t="str">
        <f>E24&amp;"_30"</f>
        <v>140yrsSF_30_fLF_30</v>
      </c>
      <c r="G24" s="5" t="s">
        <v>965</v>
      </c>
      <c r="H24" s="8" t="s">
        <v>919</v>
      </c>
      <c r="I24" s="8" t="s">
        <v>173</v>
      </c>
      <c r="J24" s="8">
        <v>0</v>
      </c>
      <c r="K24" s="8">
        <v>1.6</v>
      </c>
      <c r="L24" s="4" t="s">
        <v>239</v>
      </c>
      <c r="M24" s="8" t="s">
        <v>267</v>
      </c>
      <c r="P24" s="12" t="s">
        <v>1008</v>
      </c>
      <c r="W24" s="3">
        <v>23.076923076923077</v>
      </c>
      <c r="Y24" s="3">
        <v>30.439999999999998</v>
      </c>
      <c r="AA24" s="3">
        <v>0.8</v>
      </c>
    </row>
    <row r="25" spans="1:77" ht="14.5" x14ac:dyDescent="0.35">
      <c r="A25" s="169" t="s">
        <v>989</v>
      </c>
      <c r="B25" s="124" t="s">
        <v>997</v>
      </c>
      <c r="C25" s="124" t="s">
        <v>997</v>
      </c>
      <c r="D25" s="9" t="str">
        <f>C25&amp;"_Ah"</f>
        <v>140yrsSF_Ah</v>
      </c>
      <c r="E25" s="8" t="str">
        <f>D25&amp;"_oLF"</f>
        <v>140yrsSF_Ah_oLF</v>
      </c>
      <c r="F25" s="9" t="str">
        <f>E25&amp;"_Ah"</f>
        <v>140yrsSF_Ah_oLF_Ah</v>
      </c>
      <c r="G25" s="5" t="s">
        <v>965</v>
      </c>
      <c r="H25" s="8" t="s">
        <v>919</v>
      </c>
      <c r="I25" s="8" t="s">
        <v>173</v>
      </c>
      <c r="J25" s="8">
        <v>0</v>
      </c>
      <c r="K25" s="8">
        <v>1.6</v>
      </c>
      <c r="L25" s="4" t="s">
        <v>239</v>
      </c>
      <c r="M25" s="8" t="s">
        <v>268</v>
      </c>
      <c r="P25" s="12" t="s">
        <v>1008</v>
      </c>
      <c r="W25" s="3">
        <v>5.2631578947368425</v>
      </c>
      <c r="Y25" s="3">
        <v>29.410000000000004</v>
      </c>
      <c r="AA25" s="3">
        <v>1.24</v>
      </c>
    </row>
    <row r="26" spans="1:77" ht="14.5" x14ac:dyDescent="0.35">
      <c r="A26" s="169" t="s">
        <v>989</v>
      </c>
      <c r="B26" s="124" t="s">
        <v>997</v>
      </c>
      <c r="C26" s="124" t="s">
        <v>997</v>
      </c>
      <c r="D26" s="9" t="str">
        <f>C26&amp;"_10"</f>
        <v>140yrsSF_10</v>
      </c>
      <c r="E26" s="8" t="str">
        <f t="shared" ref="E26:E27" si="7">D26&amp;"_oLF"</f>
        <v>140yrsSF_10_oLF</v>
      </c>
      <c r="F26" s="9" t="str">
        <f>E26&amp;"_10"</f>
        <v>140yrsSF_10_oLF_10</v>
      </c>
      <c r="G26" s="5" t="s">
        <v>965</v>
      </c>
      <c r="H26" s="8" t="s">
        <v>919</v>
      </c>
      <c r="I26" s="8" t="s">
        <v>173</v>
      </c>
      <c r="J26" s="8">
        <v>0</v>
      </c>
      <c r="K26" s="8">
        <v>1.6</v>
      </c>
      <c r="L26" s="4" t="s">
        <v>239</v>
      </c>
      <c r="M26" s="8" t="s">
        <v>268</v>
      </c>
      <c r="P26" s="12" t="s">
        <v>1008</v>
      </c>
      <c r="W26" s="3">
        <v>6.8965517241379306</v>
      </c>
      <c r="Y26" s="3">
        <v>22.419999999999998</v>
      </c>
      <c r="AA26" s="3">
        <v>0.82</v>
      </c>
    </row>
    <row r="27" spans="1:77" ht="14.5" x14ac:dyDescent="0.35">
      <c r="A27" s="169" t="s">
        <v>989</v>
      </c>
      <c r="B27" s="124" t="s">
        <v>997</v>
      </c>
      <c r="C27" s="124" t="s">
        <v>997</v>
      </c>
      <c r="D27" s="9" t="str">
        <f>C27&amp;"_30"</f>
        <v>140yrsSF_30</v>
      </c>
      <c r="E27" s="8" t="str">
        <f t="shared" si="7"/>
        <v>140yrsSF_30_oLF</v>
      </c>
      <c r="F27" s="9" t="str">
        <f>E27&amp;"_30"</f>
        <v>140yrsSF_30_oLF_30</v>
      </c>
      <c r="G27" s="5" t="s">
        <v>965</v>
      </c>
      <c r="H27" s="8" t="s">
        <v>919</v>
      </c>
      <c r="I27" s="8" t="s">
        <v>173</v>
      </c>
      <c r="J27" s="8">
        <v>0</v>
      </c>
      <c r="K27" s="8">
        <v>1.6</v>
      </c>
      <c r="L27" s="4" t="s">
        <v>239</v>
      </c>
      <c r="M27" s="8" t="s">
        <v>268</v>
      </c>
      <c r="P27" s="12" t="s">
        <v>1008</v>
      </c>
      <c r="W27" s="3">
        <v>3.8461538461538471</v>
      </c>
      <c r="Y27" s="3">
        <v>14.059999999999999</v>
      </c>
      <c r="AA27" s="3">
        <v>0.45999999999999996</v>
      </c>
    </row>
    <row r="28" spans="1:77" ht="14.5" x14ac:dyDescent="0.35">
      <c r="A28" s="169" t="s">
        <v>989</v>
      </c>
      <c r="B28" s="124" t="s">
        <v>997</v>
      </c>
      <c r="C28" s="124" t="s">
        <v>997</v>
      </c>
      <c r="D28" s="9" t="str">
        <f>C28&amp;"_Ah"</f>
        <v>140yrsSF_Ah</v>
      </c>
      <c r="E28" s="8" t="str">
        <f>D28&amp;"_HF"</f>
        <v>140yrsSF_Ah_HF</v>
      </c>
      <c r="F28" s="9" t="str">
        <f>E28&amp;"_Ah"</f>
        <v>140yrsSF_Ah_HF_Ah</v>
      </c>
      <c r="G28" s="5" t="s">
        <v>965</v>
      </c>
      <c r="H28" s="8" t="s">
        <v>919</v>
      </c>
      <c r="I28" s="8" t="s">
        <v>173</v>
      </c>
      <c r="J28" s="8">
        <v>1.6</v>
      </c>
      <c r="K28" s="8" t="s">
        <v>1007</v>
      </c>
      <c r="L28" s="4" t="s">
        <v>239</v>
      </c>
      <c r="M28" s="8" t="s">
        <v>269</v>
      </c>
      <c r="P28" s="12" t="s">
        <v>1008</v>
      </c>
      <c r="W28" s="3">
        <v>63.157894736842103</v>
      </c>
      <c r="Y28" s="3">
        <v>2.71</v>
      </c>
      <c r="AA28" s="3">
        <v>0.26</v>
      </c>
      <c r="AK28" s="3">
        <v>1.054</v>
      </c>
    </row>
    <row r="29" spans="1:77" ht="14.5" x14ac:dyDescent="0.35">
      <c r="A29" s="169" t="s">
        <v>989</v>
      </c>
      <c r="B29" s="124" t="s">
        <v>997</v>
      </c>
      <c r="C29" s="124" t="s">
        <v>997</v>
      </c>
      <c r="D29" s="9" t="str">
        <f>C29&amp;"_10"</f>
        <v>140yrsSF_10</v>
      </c>
      <c r="E29" s="8" t="str">
        <f t="shared" ref="E29:E30" si="8">D29&amp;"_HF"</f>
        <v>140yrsSF_10_HF</v>
      </c>
      <c r="F29" s="9" t="str">
        <f>E29&amp;"_10"</f>
        <v>140yrsSF_10_HF_10</v>
      </c>
      <c r="G29" s="5" t="s">
        <v>965</v>
      </c>
      <c r="H29" s="8" t="s">
        <v>919</v>
      </c>
      <c r="I29" s="8" t="s">
        <v>173</v>
      </c>
      <c r="J29" s="8">
        <v>1.6</v>
      </c>
      <c r="K29" s="8" t="s">
        <v>1007</v>
      </c>
      <c r="L29" s="4" t="s">
        <v>239</v>
      </c>
      <c r="M29" s="8" t="s">
        <v>269</v>
      </c>
      <c r="P29" s="12" t="s">
        <v>1008</v>
      </c>
      <c r="W29" s="3">
        <v>68.965517241379317</v>
      </c>
      <c r="Y29" s="3">
        <v>2.19</v>
      </c>
      <c r="AA29" s="3">
        <v>0.22000000000000003</v>
      </c>
      <c r="AK29" s="3">
        <v>0.996</v>
      </c>
    </row>
    <row r="30" spans="1:77" ht="14.5" x14ac:dyDescent="0.35">
      <c r="A30" s="169" t="s">
        <v>989</v>
      </c>
      <c r="B30" s="124" t="s">
        <v>997</v>
      </c>
      <c r="C30" s="124" t="s">
        <v>997</v>
      </c>
      <c r="D30" s="9" t="str">
        <f>C30&amp;"_30"</f>
        <v>140yrsSF_30</v>
      </c>
      <c r="E30" s="8" t="str">
        <f t="shared" si="8"/>
        <v>140yrsSF_30_HF</v>
      </c>
      <c r="F30" s="9" t="str">
        <f>E30&amp;"_30"</f>
        <v>140yrsSF_30_HF_30</v>
      </c>
      <c r="G30" s="5" t="s">
        <v>965</v>
      </c>
      <c r="H30" s="8" t="s">
        <v>919</v>
      </c>
      <c r="I30" s="8" t="s">
        <v>173</v>
      </c>
      <c r="J30" s="8">
        <v>1.6</v>
      </c>
      <c r="K30" s="8" t="s">
        <v>1007</v>
      </c>
      <c r="L30" s="4" t="s">
        <v>239</v>
      </c>
      <c r="M30" s="8" t="s">
        <v>269</v>
      </c>
      <c r="P30" s="12" t="s">
        <v>1008</v>
      </c>
      <c r="W30" s="3">
        <v>73.07692307692308</v>
      </c>
      <c r="Y30" s="3">
        <v>1.1099999999999999</v>
      </c>
      <c r="AA30" s="3">
        <v>0.16</v>
      </c>
      <c r="AK30" s="3">
        <v>0.93299999999999994</v>
      </c>
    </row>
    <row r="31" spans="1:77" ht="14.5" x14ac:dyDescent="0.35">
      <c r="A31" s="169" t="s">
        <v>989</v>
      </c>
      <c r="B31" s="124" t="s">
        <v>1000</v>
      </c>
      <c r="C31" s="124" t="s">
        <v>1000</v>
      </c>
      <c r="D31" s="9" t="str">
        <f>C31&amp;"_Ah"</f>
        <v>210yrsACFCwS_Ah</v>
      </c>
      <c r="E31" s="8" t="str">
        <f>D31&amp;"_fLF"</f>
        <v>210yrsACFCwS_Ah_fLF</v>
      </c>
      <c r="F31" s="9" t="str">
        <f>E31&amp;"_Ah"</f>
        <v>210yrsACFCwS_Ah_fLF_Ah</v>
      </c>
      <c r="G31" s="5" t="s">
        <v>965</v>
      </c>
      <c r="H31" s="8" t="s">
        <v>919</v>
      </c>
      <c r="I31" s="8" t="s">
        <v>173</v>
      </c>
      <c r="J31" s="8">
        <v>0</v>
      </c>
      <c r="K31" s="8">
        <v>1.6</v>
      </c>
      <c r="L31" s="4" t="s">
        <v>239</v>
      </c>
      <c r="M31" s="8" t="s">
        <v>267</v>
      </c>
      <c r="P31" s="12" t="s">
        <v>1008</v>
      </c>
      <c r="W31" s="3">
        <v>27.777777777777779</v>
      </c>
      <c r="Y31" s="3">
        <v>34.14</v>
      </c>
      <c r="AA31" s="3">
        <v>1.24</v>
      </c>
    </row>
    <row r="32" spans="1:77" ht="14.5" x14ac:dyDescent="0.35">
      <c r="A32" s="169" t="s">
        <v>989</v>
      </c>
      <c r="B32" s="124" t="s">
        <v>1000</v>
      </c>
      <c r="C32" s="124" t="s">
        <v>1000</v>
      </c>
      <c r="D32" s="9" t="str">
        <f>C32&amp;"_10"</f>
        <v>210yrsACFCwS_10</v>
      </c>
      <c r="E32" s="8" t="str">
        <f>D32&amp;"_fLF"</f>
        <v>210yrsACFCwS_10_fLF</v>
      </c>
      <c r="F32" s="9" t="str">
        <f>E32&amp;"_10"</f>
        <v>210yrsACFCwS_10_fLF_10</v>
      </c>
      <c r="G32" s="5" t="s">
        <v>965</v>
      </c>
      <c r="H32" s="8" t="s">
        <v>919</v>
      </c>
      <c r="I32" s="8" t="s">
        <v>173</v>
      </c>
      <c r="J32" s="8">
        <v>0</v>
      </c>
      <c r="K32" s="8">
        <v>1.6</v>
      </c>
      <c r="L32" s="4" t="s">
        <v>239</v>
      </c>
      <c r="M32" s="8" t="s">
        <v>267</v>
      </c>
      <c r="P32" s="12" t="s">
        <v>1008</v>
      </c>
      <c r="W32" s="3">
        <v>24</v>
      </c>
      <c r="Y32" s="3">
        <v>28.57</v>
      </c>
      <c r="AA32" s="3">
        <v>0.80999999999999994</v>
      </c>
    </row>
    <row r="33" spans="1:37" ht="14.5" x14ac:dyDescent="0.35">
      <c r="A33" s="169" t="s">
        <v>989</v>
      </c>
      <c r="B33" s="124" t="s">
        <v>1000</v>
      </c>
      <c r="C33" s="124" t="s">
        <v>1000</v>
      </c>
      <c r="D33" s="9" t="str">
        <f>C33&amp;"_30"</f>
        <v>210yrsACFCwS_30</v>
      </c>
      <c r="E33" s="8" t="str">
        <f t="shared" ref="E33" si="9">D33&amp;"_fLF"</f>
        <v>210yrsACFCwS_30_fLF</v>
      </c>
      <c r="F33" s="9" t="str">
        <f>E33&amp;"_30"</f>
        <v>210yrsACFCwS_30_fLF_30</v>
      </c>
      <c r="G33" s="5" t="s">
        <v>965</v>
      </c>
      <c r="H33" s="8" t="s">
        <v>919</v>
      </c>
      <c r="I33" s="8" t="s">
        <v>173</v>
      </c>
      <c r="J33" s="8">
        <v>0</v>
      </c>
      <c r="K33" s="8">
        <v>1.6</v>
      </c>
      <c r="L33" s="4" t="s">
        <v>239</v>
      </c>
      <c r="M33" s="8" t="s">
        <v>267</v>
      </c>
      <c r="P33" s="12" t="s">
        <v>1008</v>
      </c>
      <c r="W33" s="3">
        <v>77.777777777777786</v>
      </c>
      <c r="Y33" s="3">
        <v>23.55</v>
      </c>
      <c r="AA33" s="3">
        <v>0.49000000000000005</v>
      </c>
    </row>
    <row r="34" spans="1:37" ht="16" customHeight="1" x14ac:dyDescent="0.35">
      <c r="A34" s="169" t="s">
        <v>989</v>
      </c>
      <c r="B34" s="124" t="s">
        <v>1000</v>
      </c>
      <c r="C34" s="124" t="s">
        <v>1000</v>
      </c>
      <c r="D34" s="9" t="str">
        <f>C34&amp;"_Ah"</f>
        <v>210yrsACFCwS_Ah</v>
      </c>
      <c r="E34" s="176" t="str">
        <f>D34&amp;"_oLF"</f>
        <v>210yrsACFCwS_Ah_oLF</v>
      </c>
      <c r="F34" s="9" t="str">
        <f>E34&amp;"_Ah"</f>
        <v>210yrsACFCwS_Ah_oLF_Ah</v>
      </c>
      <c r="G34" s="5" t="s">
        <v>965</v>
      </c>
      <c r="H34" s="8" t="s">
        <v>919</v>
      </c>
      <c r="I34" s="8" t="s">
        <v>173</v>
      </c>
      <c r="J34" s="8">
        <v>0</v>
      </c>
      <c r="K34" s="8">
        <v>1.6</v>
      </c>
      <c r="L34" s="4" t="s">
        <v>239</v>
      </c>
      <c r="M34" s="8" t="s">
        <v>268</v>
      </c>
      <c r="P34" s="12" t="s">
        <v>1008</v>
      </c>
      <c r="W34" s="3">
        <v>11.111111111111112</v>
      </c>
      <c r="Y34" s="3">
        <v>39.69</v>
      </c>
      <c r="AA34" s="3">
        <v>1.56</v>
      </c>
    </row>
    <row r="35" spans="1:37" ht="14.5" x14ac:dyDescent="0.35">
      <c r="A35" s="169" t="s">
        <v>989</v>
      </c>
      <c r="B35" s="124" t="s">
        <v>1000</v>
      </c>
      <c r="C35" s="124" t="s">
        <v>1000</v>
      </c>
      <c r="D35" s="9" t="str">
        <f>C35&amp;"_10"</f>
        <v>210yrsACFCwS_10</v>
      </c>
      <c r="E35" s="8" t="str">
        <f t="shared" ref="E35:E36" si="10">D35&amp;"_oLF"</f>
        <v>210yrsACFCwS_10_oLF</v>
      </c>
      <c r="F35" s="9" t="str">
        <f>E35&amp;"_10"</f>
        <v>210yrsACFCwS_10_oLF_10</v>
      </c>
      <c r="G35" s="5" t="s">
        <v>965</v>
      </c>
      <c r="H35" s="8" t="s">
        <v>919</v>
      </c>
      <c r="I35" s="8" t="s">
        <v>173</v>
      </c>
      <c r="J35" s="8">
        <v>0</v>
      </c>
      <c r="K35" s="8">
        <v>1.6</v>
      </c>
      <c r="L35" s="4" t="s">
        <v>239</v>
      </c>
      <c r="M35" s="8" t="s">
        <v>268</v>
      </c>
      <c r="P35" s="12" t="s">
        <v>1008</v>
      </c>
      <c r="W35" s="3">
        <v>12</v>
      </c>
      <c r="Y35" s="3">
        <v>32.79</v>
      </c>
      <c r="AA35" s="3">
        <v>0.99</v>
      </c>
    </row>
    <row r="36" spans="1:37" ht="14.5" x14ac:dyDescent="0.35">
      <c r="A36" s="169" t="s">
        <v>989</v>
      </c>
      <c r="B36" s="124" t="s">
        <v>1000</v>
      </c>
      <c r="C36" s="124" t="s">
        <v>1000</v>
      </c>
      <c r="D36" s="9" t="str">
        <f>C36&amp;"_30"</f>
        <v>210yrsACFCwS_30</v>
      </c>
      <c r="E36" s="8" t="str">
        <f t="shared" si="10"/>
        <v>210yrsACFCwS_30_oLF</v>
      </c>
      <c r="F36" s="9" t="str">
        <f>E36&amp;"_30"</f>
        <v>210yrsACFCwS_30_oLF_30</v>
      </c>
      <c r="G36" s="5" t="s">
        <v>965</v>
      </c>
      <c r="H36" s="8" t="s">
        <v>919</v>
      </c>
      <c r="I36" s="8" t="s">
        <v>173</v>
      </c>
      <c r="J36" s="8">
        <v>0</v>
      </c>
      <c r="K36" s="8">
        <v>1.6</v>
      </c>
      <c r="L36" s="4" t="s">
        <v>239</v>
      </c>
      <c r="M36" s="8" t="s">
        <v>268</v>
      </c>
      <c r="P36" s="12" t="s">
        <v>1008</v>
      </c>
      <c r="W36" s="3">
        <v>22.222222222222225</v>
      </c>
      <c r="Y36" s="3">
        <v>15.309999999999999</v>
      </c>
      <c r="AA36" s="3">
        <v>0.41</v>
      </c>
    </row>
    <row r="37" spans="1:37" ht="14.5" x14ac:dyDescent="0.35">
      <c r="A37" s="169" t="s">
        <v>989</v>
      </c>
      <c r="B37" s="124" t="s">
        <v>1000</v>
      </c>
      <c r="C37" s="124" t="s">
        <v>1000</v>
      </c>
      <c r="D37" s="9" t="str">
        <f>C37&amp;"_Ah"</f>
        <v>210yrsACFCwS_Ah</v>
      </c>
      <c r="E37" s="8" t="str">
        <f>D37&amp;"_HF"</f>
        <v>210yrsACFCwS_Ah_HF</v>
      </c>
      <c r="F37" s="9" t="str">
        <f>E37&amp;"_Ah"</f>
        <v>210yrsACFCwS_Ah_HF_Ah</v>
      </c>
      <c r="G37" s="5" t="s">
        <v>965</v>
      </c>
      <c r="H37" s="8" t="s">
        <v>919</v>
      </c>
      <c r="I37" s="8" t="s">
        <v>173</v>
      </c>
      <c r="J37" s="8">
        <v>1.6</v>
      </c>
      <c r="K37" s="8" t="s">
        <v>1007</v>
      </c>
      <c r="L37" s="4" t="s">
        <v>239</v>
      </c>
      <c r="M37" s="8" t="s">
        <v>269</v>
      </c>
      <c r="P37" s="12" t="s">
        <v>1008</v>
      </c>
      <c r="W37" s="3">
        <v>61.111111111111114</v>
      </c>
      <c r="Y37" s="3">
        <v>3.69</v>
      </c>
      <c r="AA37" s="3">
        <v>0.27999999999999997</v>
      </c>
      <c r="AK37" s="3">
        <v>1.075</v>
      </c>
    </row>
    <row r="38" spans="1:37" ht="14.5" x14ac:dyDescent="0.35">
      <c r="A38" s="169" t="s">
        <v>989</v>
      </c>
      <c r="B38" s="124" t="s">
        <v>1000</v>
      </c>
      <c r="C38" s="124" t="s">
        <v>1000</v>
      </c>
      <c r="D38" s="9" t="str">
        <f>C38&amp;"_10"</f>
        <v>210yrsACFCwS_10</v>
      </c>
      <c r="E38" s="8" t="str">
        <f t="shared" ref="E38:E39" si="11">D38&amp;"_HF"</f>
        <v>210yrsACFCwS_10_HF</v>
      </c>
      <c r="F38" s="9" t="str">
        <f>E38&amp;"_10"</f>
        <v>210yrsACFCwS_10_HF_10</v>
      </c>
      <c r="G38" s="5" t="s">
        <v>965</v>
      </c>
      <c r="H38" s="8" t="s">
        <v>919</v>
      </c>
      <c r="I38" s="8" t="s">
        <v>173</v>
      </c>
      <c r="J38" s="8">
        <v>1.6</v>
      </c>
      <c r="K38" s="8" t="s">
        <v>1007</v>
      </c>
      <c r="L38" s="4" t="s">
        <v>239</v>
      </c>
      <c r="M38" s="8" t="s">
        <v>269</v>
      </c>
      <c r="P38" s="12" t="s">
        <v>1008</v>
      </c>
      <c r="W38" s="3">
        <v>64</v>
      </c>
      <c r="Y38" s="3">
        <v>2.44</v>
      </c>
      <c r="AA38" s="3">
        <v>0.21000000000000002</v>
      </c>
      <c r="AK38" s="3">
        <v>1</v>
      </c>
    </row>
    <row r="39" spans="1:37" ht="14.5" x14ac:dyDescent="0.35">
      <c r="A39" s="169" t="s">
        <v>989</v>
      </c>
      <c r="B39" s="124" t="s">
        <v>1000</v>
      </c>
      <c r="C39" s="124" t="s">
        <v>1000</v>
      </c>
      <c r="D39" s="9" t="str">
        <f>C39&amp;"_30"</f>
        <v>210yrsACFCwS_30</v>
      </c>
      <c r="E39" s="8" t="str">
        <f t="shared" si="11"/>
        <v>210yrsACFCwS_30_HF</v>
      </c>
      <c r="F39" s="9" t="str">
        <f>E39&amp;"_30"</f>
        <v>210yrsACFCwS_30_HF_30</v>
      </c>
      <c r="G39" s="5" t="s">
        <v>965</v>
      </c>
      <c r="H39" s="8" t="s">
        <v>919</v>
      </c>
      <c r="I39" s="8" t="s">
        <v>173</v>
      </c>
      <c r="J39" s="8">
        <v>1.6</v>
      </c>
      <c r="K39" s="8" t="s">
        <v>1007</v>
      </c>
      <c r="L39" s="4" t="s">
        <v>239</v>
      </c>
      <c r="M39" s="8" t="s">
        <v>269</v>
      </c>
      <c r="P39" s="12" t="s">
        <v>1008</v>
      </c>
      <c r="Y39" s="3">
        <v>1.3699999999999999</v>
      </c>
      <c r="AA39" s="3">
        <v>0.16</v>
      </c>
      <c r="AK39" s="3">
        <v>0.90300000000000002</v>
      </c>
    </row>
    <row r="40" spans="1:37" ht="14.5" x14ac:dyDescent="0.35">
      <c r="A40" s="169" t="s">
        <v>989</v>
      </c>
      <c r="B40" s="124" t="s">
        <v>1001</v>
      </c>
      <c r="C40" s="124" t="s">
        <v>1001</v>
      </c>
      <c r="D40" s="9" t="str">
        <f>C40&amp;"_Ah"</f>
        <v>210yrsACFSF_Ah</v>
      </c>
      <c r="E40" s="8" t="str">
        <f>D40&amp;"_fLF"</f>
        <v>210yrsACFSF_Ah_fLF</v>
      </c>
      <c r="F40" s="9" t="str">
        <f>E40&amp;"_Ah"</f>
        <v>210yrsACFSF_Ah_fLF_Ah</v>
      </c>
      <c r="G40" s="5" t="s">
        <v>965</v>
      </c>
      <c r="H40" s="8" t="s">
        <v>919</v>
      </c>
      <c r="I40" s="8" t="s">
        <v>173</v>
      </c>
      <c r="J40" s="8">
        <v>0</v>
      </c>
      <c r="K40" s="8">
        <v>1.6</v>
      </c>
      <c r="L40" s="4" t="s">
        <v>239</v>
      </c>
      <c r="M40" s="8" t="s">
        <v>267</v>
      </c>
      <c r="P40" s="12" t="s">
        <v>1008</v>
      </c>
      <c r="W40" s="3">
        <v>24</v>
      </c>
      <c r="Y40" s="3">
        <v>33.32</v>
      </c>
      <c r="AA40" s="3">
        <v>1.3</v>
      </c>
    </row>
    <row r="41" spans="1:37" ht="14.5" x14ac:dyDescent="0.35">
      <c r="A41" s="169" t="s">
        <v>989</v>
      </c>
      <c r="B41" s="124" t="s">
        <v>1001</v>
      </c>
      <c r="C41" s="124" t="s">
        <v>1001</v>
      </c>
      <c r="D41" s="9" t="str">
        <f>C41&amp;"_10"</f>
        <v>210yrsACFSF_10</v>
      </c>
      <c r="E41" s="8" t="str">
        <f>D41&amp;"_fLF"</f>
        <v>210yrsACFSF_10_fLF</v>
      </c>
      <c r="F41" s="9" t="str">
        <f>E41&amp;"_10"</f>
        <v>210yrsACFSF_10_fLF_10</v>
      </c>
      <c r="G41" s="5" t="s">
        <v>965</v>
      </c>
      <c r="H41" s="8" t="s">
        <v>919</v>
      </c>
      <c r="I41" s="8" t="s">
        <v>173</v>
      </c>
      <c r="J41" s="8">
        <v>0</v>
      </c>
      <c r="K41" s="8">
        <v>1.6</v>
      </c>
      <c r="L41" s="4" t="s">
        <v>239</v>
      </c>
      <c r="M41" s="8" t="s">
        <v>267</v>
      </c>
      <c r="P41" s="12" t="s">
        <v>1008</v>
      </c>
      <c r="W41" s="3">
        <v>24.137931034482758</v>
      </c>
      <c r="Y41" s="3">
        <v>30.7</v>
      </c>
      <c r="AA41" s="3">
        <v>1.1099999999999999</v>
      </c>
    </row>
    <row r="42" spans="1:37" ht="14.5" x14ac:dyDescent="0.35">
      <c r="A42" s="169" t="s">
        <v>989</v>
      </c>
      <c r="B42" s="124" t="s">
        <v>1001</v>
      </c>
      <c r="C42" s="124" t="s">
        <v>1001</v>
      </c>
      <c r="D42" s="9" t="str">
        <f>C42&amp;"_30"</f>
        <v>210yrsACFSF_30</v>
      </c>
      <c r="E42" s="8" t="str">
        <f t="shared" ref="E42" si="12">D42&amp;"_fLF"</f>
        <v>210yrsACFSF_30_fLF</v>
      </c>
      <c r="F42" s="9" t="str">
        <f>E42&amp;"_30"</f>
        <v>210yrsACFSF_30_fLF_30</v>
      </c>
      <c r="G42" s="5" t="s">
        <v>965</v>
      </c>
      <c r="H42" s="8" t="s">
        <v>919</v>
      </c>
      <c r="I42" s="8" t="s">
        <v>173</v>
      </c>
      <c r="J42" s="8">
        <v>0</v>
      </c>
      <c r="K42" s="8">
        <v>1.6</v>
      </c>
      <c r="L42" s="4" t="s">
        <v>239</v>
      </c>
      <c r="M42" s="8" t="s">
        <v>267</v>
      </c>
      <c r="P42" s="12" t="s">
        <v>1008</v>
      </c>
      <c r="W42" s="3">
        <v>16.279069767441857</v>
      </c>
      <c r="Y42" s="3">
        <v>24.55</v>
      </c>
      <c r="AA42" s="3">
        <v>0.67999999999999994</v>
      </c>
    </row>
    <row r="43" spans="1:37" ht="14.5" x14ac:dyDescent="0.35">
      <c r="A43" s="169" t="s">
        <v>989</v>
      </c>
      <c r="B43" s="124" t="s">
        <v>1001</v>
      </c>
      <c r="C43" s="124" t="s">
        <v>1001</v>
      </c>
      <c r="D43" s="9" t="str">
        <f>C43&amp;"_Ah"</f>
        <v>210yrsACFSF_Ah</v>
      </c>
      <c r="E43" s="8" t="str">
        <f>D43&amp;"_oLF"</f>
        <v>210yrsACFSF_Ah_oLF</v>
      </c>
      <c r="F43" s="9" t="str">
        <f>E43&amp;"_Ah"</f>
        <v>210yrsACFSF_Ah_oLF_Ah</v>
      </c>
      <c r="G43" s="5" t="s">
        <v>965</v>
      </c>
      <c r="H43" s="8" t="s">
        <v>919</v>
      </c>
      <c r="I43" s="8" t="s">
        <v>173</v>
      </c>
      <c r="J43" s="8">
        <v>0</v>
      </c>
      <c r="K43" s="8">
        <v>1.6</v>
      </c>
      <c r="L43" s="4" t="s">
        <v>239</v>
      </c>
      <c r="M43" s="8" t="s">
        <v>268</v>
      </c>
      <c r="P43" s="12" t="s">
        <v>1008</v>
      </c>
      <c r="W43" s="3">
        <v>8</v>
      </c>
      <c r="Y43" s="3">
        <v>31.810000000000002</v>
      </c>
      <c r="AA43" s="3">
        <v>1.3900000000000001</v>
      </c>
    </row>
    <row r="44" spans="1:37" ht="14.5" x14ac:dyDescent="0.35">
      <c r="A44" s="169" t="s">
        <v>989</v>
      </c>
      <c r="B44" s="124" t="s">
        <v>1001</v>
      </c>
      <c r="C44" s="124" t="s">
        <v>1001</v>
      </c>
      <c r="D44" s="9" t="str">
        <f>C44&amp;"_10"</f>
        <v>210yrsACFSF_10</v>
      </c>
      <c r="E44" s="8" t="str">
        <f t="shared" ref="E44:E45" si="13">D44&amp;"_oLF"</f>
        <v>210yrsACFSF_10_oLF</v>
      </c>
      <c r="F44" s="9" t="str">
        <f>E44&amp;"_10"</f>
        <v>210yrsACFSF_10_oLF_10</v>
      </c>
      <c r="G44" s="5" t="s">
        <v>965</v>
      </c>
      <c r="H44" s="8" t="s">
        <v>919</v>
      </c>
      <c r="I44" s="8" t="s">
        <v>173</v>
      </c>
      <c r="J44" s="8">
        <v>0</v>
      </c>
      <c r="K44" s="8">
        <v>1.6</v>
      </c>
      <c r="L44" s="4" t="s">
        <v>239</v>
      </c>
      <c r="M44" s="8" t="s">
        <v>268</v>
      </c>
      <c r="P44" s="12" t="s">
        <v>1008</v>
      </c>
      <c r="W44" s="3">
        <v>10.344827586206897</v>
      </c>
      <c r="Y44" s="3">
        <v>25.74</v>
      </c>
      <c r="AA44" s="3">
        <v>1.03</v>
      </c>
    </row>
    <row r="45" spans="1:37" ht="14.5" x14ac:dyDescent="0.35">
      <c r="A45" s="169" t="s">
        <v>989</v>
      </c>
      <c r="B45" s="124" t="s">
        <v>1001</v>
      </c>
      <c r="C45" s="124" t="s">
        <v>1001</v>
      </c>
      <c r="D45" s="9" t="str">
        <f>C45&amp;"_30"</f>
        <v>210yrsACFSF_30</v>
      </c>
      <c r="E45" s="8" t="str">
        <f t="shared" si="13"/>
        <v>210yrsACFSF_30_oLF</v>
      </c>
      <c r="F45" s="9" t="str">
        <f>E45&amp;"_30"</f>
        <v>210yrsACFSF_30_oLF_30</v>
      </c>
      <c r="G45" s="5" t="s">
        <v>965</v>
      </c>
      <c r="H45" s="8" t="s">
        <v>919</v>
      </c>
      <c r="I45" s="8" t="s">
        <v>173</v>
      </c>
      <c r="J45" s="8">
        <v>0</v>
      </c>
      <c r="K45" s="8">
        <v>1.6</v>
      </c>
      <c r="L45" s="4" t="s">
        <v>239</v>
      </c>
      <c r="M45" s="8" t="s">
        <v>268</v>
      </c>
      <c r="P45" s="12" t="s">
        <v>1008</v>
      </c>
      <c r="W45" s="3">
        <v>6.9767441860465116</v>
      </c>
      <c r="Y45" s="3">
        <v>18.940000000000001</v>
      </c>
      <c r="AA45" s="3">
        <v>0.49000000000000005</v>
      </c>
    </row>
    <row r="46" spans="1:37" ht="14.5" x14ac:dyDescent="0.35">
      <c r="A46" s="169" t="s">
        <v>989</v>
      </c>
      <c r="B46" s="124" t="s">
        <v>1001</v>
      </c>
      <c r="C46" s="124" t="s">
        <v>1001</v>
      </c>
      <c r="D46" s="9" t="str">
        <f>C46&amp;"_Ah"</f>
        <v>210yrsACFSF_Ah</v>
      </c>
      <c r="E46" s="8" t="str">
        <f>D46&amp;"_HF"</f>
        <v>210yrsACFSF_Ah_HF</v>
      </c>
      <c r="F46" s="9" t="str">
        <f>E46&amp;"_Ah"</f>
        <v>210yrsACFSF_Ah_HF_Ah</v>
      </c>
      <c r="G46" s="5" t="s">
        <v>965</v>
      </c>
      <c r="H46" s="8" t="s">
        <v>919</v>
      </c>
      <c r="I46" s="8" t="s">
        <v>173</v>
      </c>
      <c r="J46" s="8">
        <v>1.6</v>
      </c>
      <c r="K46" s="8" t="s">
        <v>1007</v>
      </c>
      <c r="L46" s="4" t="s">
        <v>239</v>
      </c>
      <c r="M46" s="8" t="s">
        <v>269</v>
      </c>
      <c r="P46" s="12" t="s">
        <v>1008</v>
      </c>
      <c r="W46" s="3">
        <v>68</v>
      </c>
      <c r="Y46" s="3">
        <v>3.0100000000000002</v>
      </c>
      <c r="AA46" s="3">
        <v>0.27999999999999997</v>
      </c>
      <c r="AK46" s="3">
        <v>1.0669999999999999</v>
      </c>
    </row>
    <row r="47" spans="1:37" ht="14.5" x14ac:dyDescent="0.35">
      <c r="A47" s="169" t="s">
        <v>989</v>
      </c>
      <c r="B47" s="124" t="s">
        <v>1001</v>
      </c>
      <c r="C47" s="124" t="s">
        <v>1001</v>
      </c>
      <c r="D47" s="9" t="str">
        <f>C47&amp;"_10"</f>
        <v>210yrsACFSF_10</v>
      </c>
      <c r="E47" s="8" t="str">
        <f t="shared" ref="E47:E48" si="14">D47&amp;"_HF"</f>
        <v>210yrsACFSF_10_HF</v>
      </c>
      <c r="F47" s="9" t="str">
        <f>E47&amp;"_10"</f>
        <v>210yrsACFSF_10_HF_10</v>
      </c>
      <c r="G47" s="5" t="s">
        <v>965</v>
      </c>
      <c r="H47" s="8" t="s">
        <v>919</v>
      </c>
      <c r="I47" s="8" t="s">
        <v>173</v>
      </c>
      <c r="J47" s="8">
        <v>1.6</v>
      </c>
      <c r="K47" s="8" t="s">
        <v>1007</v>
      </c>
      <c r="L47" s="4" t="s">
        <v>239</v>
      </c>
      <c r="M47" s="8" t="s">
        <v>269</v>
      </c>
      <c r="P47" s="12" t="s">
        <v>1008</v>
      </c>
      <c r="W47" s="3">
        <v>65.517241379310349</v>
      </c>
      <c r="Y47" s="3">
        <v>2.5499999999999998</v>
      </c>
      <c r="AA47" s="3">
        <v>0.25</v>
      </c>
      <c r="AK47" s="3">
        <v>1.032</v>
      </c>
    </row>
    <row r="48" spans="1:37" ht="14.5" x14ac:dyDescent="0.35">
      <c r="A48" s="169" t="s">
        <v>989</v>
      </c>
      <c r="B48" s="124" t="s">
        <v>1001</v>
      </c>
      <c r="C48" s="124" t="s">
        <v>1001</v>
      </c>
      <c r="D48" s="9" t="str">
        <f>C48&amp;"_30"</f>
        <v>210yrsACFSF_30</v>
      </c>
      <c r="E48" s="8" t="str">
        <f t="shared" si="14"/>
        <v>210yrsACFSF_30_HF</v>
      </c>
      <c r="F48" s="9" t="str">
        <f>E48&amp;"_30"</f>
        <v>210yrsACFSF_30_HF_30</v>
      </c>
      <c r="G48" s="5" t="s">
        <v>965</v>
      </c>
      <c r="H48" s="8" t="s">
        <v>919</v>
      </c>
      <c r="I48" s="8" t="s">
        <v>173</v>
      </c>
      <c r="J48" s="8">
        <v>1.6</v>
      </c>
      <c r="K48" s="8" t="s">
        <v>1007</v>
      </c>
      <c r="L48" s="4" t="s">
        <v>239</v>
      </c>
      <c r="M48" s="8" t="s">
        <v>269</v>
      </c>
      <c r="P48" s="12" t="s">
        <v>1008</v>
      </c>
      <c r="W48" s="3">
        <v>76.744186046511629</v>
      </c>
      <c r="Y48" s="3">
        <v>1.3699999999999999</v>
      </c>
      <c r="AA48" s="3">
        <v>0.16</v>
      </c>
      <c r="AK48" s="3">
        <v>0.93500000000000005</v>
      </c>
    </row>
    <row r="49" spans="1:37" ht="14.5" x14ac:dyDescent="0.35">
      <c r="A49" s="169" t="s">
        <v>989</v>
      </c>
      <c r="B49" s="7" t="s">
        <v>1002</v>
      </c>
      <c r="C49" s="7" t="s">
        <v>1002</v>
      </c>
      <c r="D49" s="9" t="str">
        <f>C49&amp;"_Ah"</f>
        <v>250yrs_Ah</v>
      </c>
      <c r="E49" s="8" t="str">
        <f>D49&amp;"_fLF"</f>
        <v>250yrs_Ah_fLF</v>
      </c>
      <c r="F49" s="9" t="str">
        <f>E49&amp;"_Ah"</f>
        <v>250yrs_Ah_fLF_Ah</v>
      </c>
      <c r="G49" s="5" t="s">
        <v>965</v>
      </c>
      <c r="H49" s="8" t="s">
        <v>919</v>
      </c>
      <c r="I49" s="8" t="s">
        <v>173</v>
      </c>
      <c r="J49" s="8">
        <v>0</v>
      </c>
      <c r="K49" s="8">
        <v>1.6</v>
      </c>
      <c r="L49" s="4" t="s">
        <v>239</v>
      </c>
      <c r="M49" s="8" t="s">
        <v>267</v>
      </c>
      <c r="P49" s="12" t="s">
        <v>1008</v>
      </c>
      <c r="W49" s="3">
        <v>30.434782608695656</v>
      </c>
      <c r="Y49" s="3">
        <v>33.68</v>
      </c>
      <c r="AA49" s="3">
        <v>1.26</v>
      </c>
    </row>
    <row r="50" spans="1:37" ht="14.5" x14ac:dyDescent="0.35">
      <c r="A50" s="169" t="s">
        <v>989</v>
      </c>
      <c r="B50" s="7" t="s">
        <v>1002</v>
      </c>
      <c r="C50" s="7" t="s">
        <v>1002</v>
      </c>
      <c r="D50" s="9" t="str">
        <f>C50&amp;"_10"</f>
        <v>250yrs_10</v>
      </c>
      <c r="E50" s="8" t="str">
        <f>D50&amp;"_fLF"</f>
        <v>250yrs_10_fLF</v>
      </c>
      <c r="F50" s="9" t="str">
        <f>E50&amp;"_10"</f>
        <v>250yrs_10_fLF_10</v>
      </c>
      <c r="G50" s="5" t="s">
        <v>965</v>
      </c>
      <c r="H50" s="8" t="s">
        <v>919</v>
      </c>
      <c r="I50" s="8" t="s">
        <v>173</v>
      </c>
      <c r="J50" s="8">
        <v>0</v>
      </c>
      <c r="K50" s="8">
        <v>1.6</v>
      </c>
      <c r="L50" s="4" t="s">
        <v>239</v>
      </c>
      <c r="M50" s="8" t="s">
        <v>267</v>
      </c>
      <c r="P50" s="12" t="s">
        <v>1008</v>
      </c>
      <c r="W50" s="3">
        <v>18.604651162790695</v>
      </c>
      <c r="Y50" s="3">
        <v>33.11</v>
      </c>
      <c r="AA50" s="3">
        <v>1.17</v>
      </c>
    </row>
    <row r="51" spans="1:37" ht="14.5" x14ac:dyDescent="0.35">
      <c r="A51" s="169" t="s">
        <v>989</v>
      </c>
      <c r="B51" s="7" t="s">
        <v>1002</v>
      </c>
      <c r="C51" s="7" t="s">
        <v>1002</v>
      </c>
      <c r="D51" s="9" t="str">
        <f>C51&amp;"_30"</f>
        <v>250yrs_30</v>
      </c>
      <c r="E51" s="8" t="str">
        <f t="shared" ref="E51" si="15">D51&amp;"_fLF"</f>
        <v>250yrs_30_fLF</v>
      </c>
      <c r="F51" s="9" t="str">
        <f>E51&amp;"_30"</f>
        <v>250yrs_30_fLF_30</v>
      </c>
      <c r="G51" s="5" t="s">
        <v>965</v>
      </c>
      <c r="H51" s="8" t="s">
        <v>919</v>
      </c>
      <c r="I51" s="8" t="s">
        <v>173</v>
      </c>
      <c r="J51" s="8">
        <v>0</v>
      </c>
      <c r="K51" s="8">
        <v>1.6</v>
      </c>
      <c r="L51" s="4" t="s">
        <v>239</v>
      </c>
      <c r="M51" s="8" t="s">
        <v>267</v>
      </c>
      <c r="P51" s="12" t="s">
        <v>1008</v>
      </c>
      <c r="W51" s="3">
        <v>27.777777777777779</v>
      </c>
      <c r="Y51" s="3">
        <v>29.810000000000002</v>
      </c>
      <c r="AA51" s="3">
        <v>0.71</v>
      </c>
    </row>
    <row r="52" spans="1:37" ht="14.5" x14ac:dyDescent="0.35">
      <c r="A52" s="169" t="s">
        <v>989</v>
      </c>
      <c r="B52" s="7" t="s">
        <v>1002</v>
      </c>
      <c r="C52" s="7" t="s">
        <v>1002</v>
      </c>
      <c r="D52" s="9" t="str">
        <f>C52&amp;"_Ah"</f>
        <v>250yrs_Ah</v>
      </c>
      <c r="E52" s="8" t="str">
        <f>D52&amp;"_oLF"</f>
        <v>250yrs_Ah_oLF</v>
      </c>
      <c r="F52" s="9" t="str">
        <f>E52&amp;"_Ah"</f>
        <v>250yrs_Ah_oLF_Ah</v>
      </c>
      <c r="G52" s="5" t="s">
        <v>965</v>
      </c>
      <c r="H52" s="8" t="s">
        <v>919</v>
      </c>
      <c r="I52" s="8" t="s">
        <v>173</v>
      </c>
      <c r="J52" s="8">
        <v>0</v>
      </c>
      <c r="K52" s="8">
        <v>1.6</v>
      </c>
      <c r="L52" s="4" t="s">
        <v>239</v>
      </c>
      <c r="M52" s="8" t="s">
        <v>268</v>
      </c>
      <c r="P52" s="12" t="s">
        <v>1008</v>
      </c>
      <c r="W52" s="3">
        <v>13.043478260869565</v>
      </c>
      <c r="Y52" s="3">
        <v>29.01</v>
      </c>
      <c r="AA52" s="3">
        <v>1.33</v>
      </c>
    </row>
    <row r="53" spans="1:37" ht="14.5" x14ac:dyDescent="0.35">
      <c r="A53" s="169" t="s">
        <v>989</v>
      </c>
      <c r="B53" s="7" t="s">
        <v>1002</v>
      </c>
      <c r="C53" s="7" t="s">
        <v>1002</v>
      </c>
      <c r="D53" s="9" t="str">
        <f>C53&amp;"_10"</f>
        <v>250yrs_10</v>
      </c>
      <c r="E53" s="8" t="str">
        <f t="shared" ref="E53:E54" si="16">D53&amp;"_oLF"</f>
        <v>250yrs_10_oLF</v>
      </c>
      <c r="F53" s="9" t="str">
        <f>E53&amp;"_10"</f>
        <v>250yrs_10_oLF_10</v>
      </c>
      <c r="G53" s="5" t="s">
        <v>965</v>
      </c>
      <c r="H53" s="8" t="s">
        <v>919</v>
      </c>
      <c r="I53" s="8" t="s">
        <v>173</v>
      </c>
      <c r="J53" s="8">
        <v>0</v>
      </c>
      <c r="K53" s="8">
        <v>1.6</v>
      </c>
      <c r="L53" s="4" t="s">
        <v>239</v>
      </c>
      <c r="M53" s="8" t="s">
        <v>268</v>
      </c>
      <c r="P53" s="12" t="s">
        <v>1008</v>
      </c>
      <c r="W53" s="3">
        <v>9.3023255813953476</v>
      </c>
      <c r="Y53" s="3">
        <v>31.95</v>
      </c>
      <c r="AA53" s="3">
        <v>1.2</v>
      </c>
    </row>
    <row r="54" spans="1:37" ht="14.5" x14ac:dyDescent="0.35">
      <c r="A54" s="169" t="s">
        <v>989</v>
      </c>
      <c r="B54" s="7" t="s">
        <v>1002</v>
      </c>
      <c r="C54" s="7" t="s">
        <v>1002</v>
      </c>
      <c r="D54" s="9" t="str">
        <f>C54&amp;"_30"</f>
        <v>250yrs_30</v>
      </c>
      <c r="E54" s="8" t="str">
        <f t="shared" si="16"/>
        <v>250yrs_30_oLF</v>
      </c>
      <c r="F54" s="9" t="str">
        <f>E54&amp;"_30"</f>
        <v>250yrs_30_oLF_30</v>
      </c>
      <c r="G54" s="5" t="s">
        <v>965</v>
      </c>
      <c r="H54" s="8" t="s">
        <v>919</v>
      </c>
      <c r="I54" s="8" t="s">
        <v>173</v>
      </c>
      <c r="J54" s="8">
        <v>0</v>
      </c>
      <c r="K54" s="8">
        <v>1.6</v>
      </c>
      <c r="L54" s="4" t="s">
        <v>239</v>
      </c>
      <c r="M54" s="8" t="s">
        <v>268</v>
      </c>
      <c r="P54" s="12" t="s">
        <v>1008</v>
      </c>
      <c r="W54" s="3">
        <v>11.111111111111112</v>
      </c>
      <c r="Y54" s="3">
        <v>23.72</v>
      </c>
      <c r="AA54" s="3">
        <v>0.72</v>
      </c>
    </row>
    <row r="55" spans="1:37" ht="14.5" x14ac:dyDescent="0.35">
      <c r="A55" s="169" t="s">
        <v>989</v>
      </c>
      <c r="B55" s="7" t="s">
        <v>1002</v>
      </c>
      <c r="C55" s="7" t="s">
        <v>1002</v>
      </c>
      <c r="D55" s="9" t="str">
        <f>C55&amp;"_Ah"</f>
        <v>250yrs_Ah</v>
      </c>
      <c r="E55" s="8" t="str">
        <f>D55&amp;"_HF"</f>
        <v>250yrs_Ah_HF</v>
      </c>
      <c r="F55" s="9" t="str">
        <f>E55&amp;"_Ah"</f>
        <v>250yrs_Ah_HF_Ah</v>
      </c>
      <c r="G55" s="5" t="s">
        <v>965</v>
      </c>
      <c r="H55" s="8" t="s">
        <v>919</v>
      </c>
      <c r="I55" s="8" t="s">
        <v>173</v>
      </c>
      <c r="J55" s="8">
        <v>1.6</v>
      </c>
      <c r="K55" s="8" t="s">
        <v>1007</v>
      </c>
      <c r="L55" s="4" t="s">
        <v>239</v>
      </c>
      <c r="M55" s="8" t="s">
        <v>269</v>
      </c>
      <c r="P55" s="12" t="s">
        <v>1008</v>
      </c>
      <c r="W55" s="3">
        <v>56.521739130434788</v>
      </c>
      <c r="Y55" s="3">
        <v>2.2199999999999998</v>
      </c>
      <c r="AA55" s="3">
        <v>0.21000000000000002</v>
      </c>
      <c r="AK55" s="3">
        <v>1.0580000000000001</v>
      </c>
    </row>
    <row r="56" spans="1:37" ht="14.5" x14ac:dyDescent="0.35">
      <c r="A56" s="169" t="s">
        <v>989</v>
      </c>
      <c r="B56" s="7" t="s">
        <v>1002</v>
      </c>
      <c r="C56" s="7" t="s">
        <v>1002</v>
      </c>
      <c r="D56" s="9" t="str">
        <f>C56&amp;"_10"</f>
        <v>250yrs_10</v>
      </c>
      <c r="E56" s="8" t="str">
        <f t="shared" ref="E56:E57" si="17">D56&amp;"_HF"</f>
        <v>250yrs_10_HF</v>
      </c>
      <c r="F56" s="9" t="str">
        <f>E56&amp;"_10"</f>
        <v>250yrs_10_HF_10</v>
      </c>
      <c r="G56" s="5" t="s">
        <v>965</v>
      </c>
      <c r="H56" s="8" t="s">
        <v>919</v>
      </c>
      <c r="I56" s="8" t="s">
        <v>173</v>
      </c>
      <c r="J56" s="8">
        <v>1.6</v>
      </c>
      <c r="K56" s="8" t="s">
        <v>1007</v>
      </c>
      <c r="L56" s="4" t="s">
        <v>239</v>
      </c>
      <c r="M56" s="8" t="s">
        <v>269</v>
      </c>
      <c r="P56" s="12" t="s">
        <v>1008</v>
      </c>
      <c r="W56" s="3">
        <v>72.093023255813947</v>
      </c>
      <c r="Y56" s="3">
        <v>2.0499999999999998</v>
      </c>
      <c r="AA56" s="3">
        <v>0.19</v>
      </c>
      <c r="AK56" s="3">
        <v>1.0429999999999999</v>
      </c>
    </row>
    <row r="57" spans="1:37" ht="14.5" x14ac:dyDescent="0.35">
      <c r="A57" s="169" t="s">
        <v>989</v>
      </c>
      <c r="B57" s="7" t="s">
        <v>1002</v>
      </c>
      <c r="C57" s="7" t="s">
        <v>1002</v>
      </c>
      <c r="D57" s="9" t="str">
        <f>C57&amp;"_30"</f>
        <v>250yrs_30</v>
      </c>
      <c r="E57" s="8" t="str">
        <f t="shared" si="17"/>
        <v>250yrs_30_HF</v>
      </c>
      <c r="F57" s="9" t="str">
        <f>E57&amp;"_30"</f>
        <v>250yrs_30_HF_30</v>
      </c>
      <c r="G57" s="5" t="s">
        <v>965</v>
      </c>
      <c r="H57" s="8" t="s">
        <v>919</v>
      </c>
      <c r="I57" s="8" t="s">
        <v>173</v>
      </c>
      <c r="J57" s="8">
        <v>1.6</v>
      </c>
      <c r="K57" s="8" t="s">
        <v>1007</v>
      </c>
      <c r="L57" s="4" t="s">
        <v>239</v>
      </c>
      <c r="M57" s="8" t="s">
        <v>269</v>
      </c>
      <c r="P57" s="12" t="s">
        <v>1008</v>
      </c>
      <c r="W57" s="3">
        <v>61.111111111111114</v>
      </c>
      <c r="Y57" s="3">
        <v>0.96</v>
      </c>
      <c r="AA57" s="3">
        <v>0.11000000000000001</v>
      </c>
      <c r="AK57" s="3">
        <v>0.94799999999999995</v>
      </c>
    </row>
    <row r="58" spans="1:37" ht="14.5" x14ac:dyDescent="0.35">
      <c r="L58" s="4"/>
      <c r="M58" s="8"/>
    </row>
    <row r="59" spans="1:37" ht="14.5" x14ac:dyDescent="0.35">
      <c r="L59" s="4"/>
      <c r="M59" s="8"/>
    </row>
    <row r="60" spans="1:37" ht="14.5" x14ac:dyDescent="0.35">
      <c r="L60" s="4"/>
      <c r="M60" s="8"/>
    </row>
    <row r="61" spans="1:37" ht="14.5" x14ac:dyDescent="0.35">
      <c r="L61" s="4"/>
      <c r="M61" s="8"/>
    </row>
    <row r="62" spans="1:37" ht="14.5" x14ac:dyDescent="0.35">
      <c r="L62" s="4"/>
      <c r="M62" s="8"/>
    </row>
    <row r="63" spans="1:37" ht="14.5" x14ac:dyDescent="0.35">
      <c r="L63" s="4"/>
      <c r="M63" s="8"/>
    </row>
    <row r="64" spans="1:37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3" type="noConversion"/>
  <dataValidations count="3">
    <dataValidation type="list" allowBlank="1" showInputMessage="1" showErrorMessage="1" sqref="M4:M1004" xr:uid="{9E5A2C68-712B-F940-AF5F-A3234615B046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8 L13:L17 L22:L26 L31:L35 L40:L44 L58:L1004 L49:L53" xr:uid="{3CB3EFBA-3AC2-1840-AC11-36D1571A1B75}">
      <formula1>IF($H4="density",DeA,IF($H4="particle size",PaA,IF($H4="aggregate",AgA,IF($H4="chemical",ChA,IF($H4="physical (other)",PhA,IF($H4="thermal",ThA,IF($H4="compound specific",CoA)))))))</formula1>
    </dataValidation>
    <dataValidation type="list" allowBlank="1" showInputMessage="1" showErrorMessage="1" sqref="L9:L12 L18:L21 L27:L30 L36:L39 L45:L48 L54:L57" xr:uid="{8F82DF78-B9C2-974A-955C-E0B4AE835FE1}">
      <formula1>IF($H8="density",DeA,IF($H8="particle size",PaA,IF($H8="aggregate",AgA,IF($H8="chemical",ChA,IF($H8="physical (other)",PhA,IF($H8="thermal",ThA,IF($H8="compound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0BBAB73-1B5A-B442-A8AB-3949BE4FAFC5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6FB62C60-B793-CD44-9478-523B5F418A03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7E15B1F4-FCA2-DB47-B5D6-DD3BAA83EB84}">
          <x14:formula1>
            <xm:f>OFFSET(layer!$D$1,3,0,COUNTA(layer!$D:$D)-2,1)</xm:f>
          </x14:formula1>
          <xm:sqref>D22:D1048576 F22:F57</xm:sqref>
        </x14:dataValidation>
        <x14:dataValidation type="list" allowBlank="1" showInputMessage="1" showErrorMessage="1" xr:uid="{C7809226-A622-D944-A719-BAC6301B68F6}">
          <x14:formula1>
            <xm:f>OFFSET(site!$B$1,3,0,COUNTA(site!$B:$B)-2,1)</xm:f>
          </x14:formula1>
          <xm:sqref>B22:B1048576</xm:sqref>
        </x14:dataValidation>
        <x14:dataValidation type="list" allowBlank="1" showInputMessage="1" showErrorMessage="1" xr:uid="{5AA75A77-6974-4347-940F-40AF045F11BD}">
          <x14:formula1>
            <xm:f>OFFSET(profile!$D$1,3,0,COUNTA(profile!$D:$D)-2,1)</xm:f>
          </x14:formula1>
          <xm:sqref>C22:C1048576</xm:sqref>
        </x14:dataValidation>
        <x14:dataValidation type="list" allowBlank="1" showInputMessage="1" showErrorMessage="1" xr:uid="{CCB8EA01-50D8-664F-A624-BCF36F53A916}">
          <x14:formula1>
            <xm:f>'controlled vocabulary'!$AT$4:$AT$10</xm:f>
          </x14:formula1>
          <xm:sqref>C13:C57 H4:H1048576</xm:sqref>
        </x14:dataValidation>
        <x14:dataValidation type="list" allowBlank="1" showInputMessage="1" showErrorMessage="1" xr:uid="{0DF91512-785E-0A47-9DF0-825018108F92}">
          <x14:formula1>
            <xm:f>'controlled vocabulary'!$AX$4:$AX$13</xm:f>
          </x14:formula1>
          <xm:sqref>D13:D57 F13:F57 I4:I1048576</xm:sqref>
        </x14:dataValidation>
        <x14:dataValidation type="list" allowBlank="1" showInputMessage="1" showErrorMessage="1" xr:uid="{137B8AE1-CA64-7548-94A8-F2C18C5D02BB}">
          <x14:formula1>
            <xm:f>'controlled vocabulary'!$AW$4:$AW$8</xm:f>
          </x14:formula1>
          <xm:sqref>B13:B57 G4:G1048576</xm:sqref>
        </x14:dataValidation>
        <x14:dataValidation type="list" allowBlank="1" showInputMessage="1" showErrorMessage="1" xr:uid="{AD6EC773-06A5-D644-8A62-77CFDD6FDBD8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0"/>
      <c r="D1" s="150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7" t="s">
        <v>985</v>
      </c>
      <c r="AV1" s="177"/>
      <c r="AW1" s="150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ht="14.5" x14ac:dyDescent="0.35">
      <c r="AU29" s="155" t="s">
        <v>947</v>
      </c>
      <c r="AV29" s="157" t="s">
        <v>975</v>
      </c>
    </row>
    <row r="30" spans="1:52" ht="14.5" x14ac:dyDescent="0.35">
      <c r="AU30" s="155" t="s">
        <v>948</v>
      </c>
      <c r="AV30" s="158" t="s">
        <v>209</v>
      </c>
    </row>
    <row r="31" spans="1:52" ht="14.5" x14ac:dyDescent="0.35">
      <c r="AU31" s="155" t="s">
        <v>949</v>
      </c>
      <c r="AV31" s="159" t="s">
        <v>958</v>
      </c>
    </row>
    <row r="32" spans="1:52" ht="14.5" x14ac:dyDescent="0.35">
      <c r="AU32" s="155" t="s">
        <v>950</v>
      </c>
      <c r="AV32" s="159" t="s">
        <v>960</v>
      </c>
    </row>
    <row r="33" spans="47:48" ht="14.5" x14ac:dyDescent="0.35">
      <c r="AU33" s="156" t="s">
        <v>951</v>
      </c>
      <c r="AV33" s="159" t="s">
        <v>962</v>
      </c>
    </row>
    <row r="34" spans="47:48" ht="14.5" x14ac:dyDescent="0.35">
      <c r="AU34" s="156" t="s">
        <v>952</v>
      </c>
    </row>
    <row r="35" spans="47:48" ht="14.5" x14ac:dyDescent="0.35">
      <c r="AU35" s="155" t="s">
        <v>973</v>
      </c>
    </row>
    <row r="36" spans="47:48" ht="14.5" x14ac:dyDescent="0.35">
      <c r="AU36" s="155" t="s">
        <v>984</v>
      </c>
    </row>
    <row r="37" spans="47:48" ht="14.5" x14ac:dyDescent="0.35">
      <c r="AU37" s="157" t="s">
        <v>241</v>
      </c>
    </row>
    <row r="38" spans="47:48" ht="14.5" x14ac:dyDescent="0.35">
      <c r="AU38" s="157" t="s">
        <v>953</v>
      </c>
    </row>
    <row r="39" spans="47:48" ht="14.5" x14ac:dyDescent="0.35">
      <c r="AU39" s="158" t="s">
        <v>955</v>
      </c>
    </row>
    <row r="40" spans="47:48" ht="14.5" x14ac:dyDescent="0.35">
      <c r="AU40" s="158" t="s">
        <v>956</v>
      </c>
    </row>
    <row r="41" spans="47:48" ht="14.5" x14ac:dyDescent="0.35">
      <c r="AU41" s="159" t="s">
        <v>957</v>
      </c>
    </row>
    <row r="42" spans="47:48" ht="14.5" x14ac:dyDescent="0.35">
      <c r="AU42" s="159" t="s">
        <v>959</v>
      </c>
    </row>
    <row r="43" spans="47:48" ht="14.5" x14ac:dyDescent="0.35">
      <c r="AU43" s="159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2025-06-27T19:46:32Z</dcterms:modified>
</cp:coreProperties>
</file>