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EACE1512-CB63-433B-8DC3-A67D484E0966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2" i="3" l="1"/>
  <c r="U32" i="3"/>
  <c r="V20" i="3"/>
  <c r="U20" i="3"/>
  <c r="V19" i="3"/>
  <c r="U19" i="3"/>
  <c r="V24" i="3"/>
  <c r="U24" i="3"/>
  <c r="V23" i="3"/>
  <c r="U23" i="3"/>
  <c r="V22" i="3"/>
  <c r="U22" i="3"/>
  <c r="V30" i="3"/>
  <c r="U30" i="3"/>
  <c r="V29" i="3"/>
  <c r="U29" i="3"/>
  <c r="V14" i="3"/>
  <c r="U14" i="3"/>
  <c r="V9" i="3"/>
  <c r="U9" i="3"/>
  <c r="V6" i="3"/>
  <c r="U6" i="3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4" i="7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4" i="4"/>
  <c r="V5" i="3"/>
  <c r="V7" i="3"/>
  <c r="V12" i="3"/>
  <c r="V27" i="3"/>
  <c r="V17" i="3"/>
  <c r="V15" i="3"/>
  <c r="V11" i="3"/>
  <c r="V8" i="3"/>
  <c r="V18" i="3"/>
  <c r="V31" i="3"/>
  <c r="V25" i="3"/>
  <c r="V34" i="3"/>
  <c r="V21" i="3"/>
  <c r="U5" i="3"/>
  <c r="U7" i="3"/>
  <c r="U12" i="3"/>
  <c r="U27" i="3"/>
  <c r="U17" i="3"/>
  <c r="U15" i="3"/>
  <c r="U11" i="3"/>
  <c r="U8" i="3"/>
  <c r="U18" i="3"/>
  <c r="U31" i="3"/>
  <c r="U25" i="3"/>
  <c r="U34" i="3"/>
  <c r="U21" i="3"/>
  <c r="D4" i="2"/>
  <c r="C4" i="2"/>
  <c r="D6" i="2"/>
  <c r="C6" i="2"/>
  <c r="D5" i="2"/>
  <c r="C5" i="2"/>
  <c r="I3" i="6"/>
  <c r="H3" i="6"/>
  <c r="G3" i="6"/>
</calcChain>
</file>

<file path=xl/sharedStrings.xml><?xml version="1.0" encoding="utf-8"?>
<sst xmlns="http://schemas.openxmlformats.org/spreadsheetml/2006/main" count="2746" uniqueCount="923">
  <si>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</si>
  <si>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</si>
  <si>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</si>
  <si>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</si>
  <si>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</si>
  <si>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</si>
  <si>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</si>
  <si>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</si>
  <si>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</si>
  <si>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</si>
  <si>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</si>
  <si>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</si>
  <si>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</si>
  <si>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</si>
  <si>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</si>
  <si>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</si>
  <si>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</si>
  <si>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</si>
  <si>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</si>
  <si>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</si>
  <si>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</si>
  <si>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</si>
  <si>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</si>
  <si>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</si>
  <si>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</si>
  <si>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</si>
  <si>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</si>
  <si>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</si>
  <si>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</si>
  <si>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</si>
  <si>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</si>
  <si>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</si>
  <si>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</si>
  <si>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</si>
  <si>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</si>
  <si>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</si>
  <si>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</si>
  <si>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</si>
  <si>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</si>
  <si>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</si>
  <si>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</si>
  <si>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</si>
  <si>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</si>
  <si>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</si>
  <si>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</si>
  <si>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</si>
  <si>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</si>
  <si>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</si>
  <si>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</si>
  <si>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</si>
  <si>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</si>
  <si>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</si>
  <si>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</si>
  <si>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</si>
  <si>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</si>
  <si>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</si>
  <si>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</si>
  <si>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</si>
  <si>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</si>
  <si>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</si>
  <si>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</si>
  <si>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</si>
  <si>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</si>
  <si>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</si>
  <si>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</si>
  <si>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</si>
  <si>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</si>
  <si>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</si>
  <si>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</si>
  <si>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</si>
  <si>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</si>
  <si>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</si>
  <si>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</si>
  <si>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</si>
  <si>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</si>
  <si>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</si>
  <si>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</si>
  <si>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</si>
  <si>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</si>
  <si>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</si>
  <si>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</si>
  <si>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</si>
  <si>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</si>
  <si>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</si>
  <si>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</si>
  <si>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</si>
  <si>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</si>
  <si>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</si>
  <si>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</si>
  <si>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</si>
  <si>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</si>
  <si>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</si>
  <si>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</si>
  <si>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</si>
  <si>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</si>
  <si>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</si>
  <si>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</si>
  <si>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</si>
  <si>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</si>
  <si>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</si>
  <si>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</si>
  <si>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</si>
  <si>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</si>
  <si>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</si>
  <si>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</si>
  <si>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</si>
  <si>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</si>
  <si>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</si>
  <si>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</si>
  <si>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</si>
  <si>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</si>
  <si>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</si>
  <si>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</si>
  <si>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</si>
  <si>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</si>
  <si>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</si>
  <si>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</si>
  <si>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</si>
  <si>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</si>
  <si>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</si>
  <si>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</si>
  <si>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</si>
  <si>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</si>
  <si>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</si>
  <si>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</si>
  <si>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</si>
  <si>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</si>
  <si>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</si>
  <si>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</si>
  <si>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</si>
  <si>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</si>
  <si>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</si>
  <si>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</si>
  <si>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</si>
  <si>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</si>
  <si>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</si>
  <si>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</si>
  <si>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</si>
  <si>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</si>
  <si>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</si>
  <si>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</si>
  <si>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</si>
  <si>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</si>
  <si>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</si>
  <si>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</si>
  <si>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</si>
  <si>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</si>
  <si>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</si>
  <si>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</si>
  <si>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</si>
  <si>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</si>
  <si>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</si>
  <si>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</si>
  <si>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</si>
  <si>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</si>
  <si>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</si>
  <si>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</si>
  <si>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</si>
  <si>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</si>
  <si>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</si>
  <si>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</si>
  <si>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</si>
  <si>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</si>
  <si>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</si>
  <si>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</si>
  <si>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</si>
  <si>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</si>
  <si>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</si>
  <si>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</si>
  <si>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</si>
  <si>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</si>
  <si>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</si>
  <si>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</si>
  <si>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</si>
  <si>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</si>
  <si>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</si>
  <si>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</si>
  <si>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</si>
  <si>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</si>
  <si>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</si>
  <si>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</si>
  <si>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</si>
  <si>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</si>
  <si>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</si>
  <si>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</si>
  <si>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</si>
  <si>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</si>
  <si>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</si>
  <si>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</si>
  <si>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</si>
  <si>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</si>
  <si>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</si>
  <si>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</si>
  <si>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</si>
  <si>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</si>
  <si>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</si>
  <si>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</si>
  <si>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</si>
  <si>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</si>
  <si>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</si>
  <si>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</si>
  <si>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</si>
  <si>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</si>
  <si>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</si>
  <si>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</si>
  <si>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</si>
  <si>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</si>
  <si>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</si>
  <si>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</si>
  <si>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</si>
  <si>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</si>
  <si>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</si>
  <si>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</si>
  <si>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</si>
  <si>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</si>
  <si>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</si>
  <si>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</si>
  <si>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</si>
  <si>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</si>
  <si>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</si>
  <si>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</si>
  <si>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</si>
  <si>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</si>
  <si>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</si>
  <si>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</si>
  <si>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</si>
  <si>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</si>
  <si>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</si>
  <si>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</si>
  <si>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</si>
  <si>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</si>
  <si>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</si>
  <si>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</si>
  <si>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</si>
  <si>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</si>
  <si>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</si>
  <si>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</si>
  <si>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</si>
  <si>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</si>
  <si>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</si>
  <si>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</si>
  <si>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</si>
  <si>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</si>
  <si>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</si>
  <si>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</si>
  <si>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</si>
  <si>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</si>
  <si>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</si>
  <si>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</si>
  <si>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</si>
  <si>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</si>
  <si>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</si>
  <si>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</si>
  <si>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</si>
  <si>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</si>
  <si>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</si>
  <si>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</si>
  <si>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</si>
  <si>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</si>
  <si>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</si>
  <si>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</si>
  <si>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</si>
  <si>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</si>
  <si>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</si>
  <si>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</si>
  <si>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</si>
  <si>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</si>
  <si>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</si>
  <si>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</si>
  <si>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</si>
  <si>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</si>
  <si>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</si>
  <si>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</si>
  <si>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</si>
  <si>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</si>
  <si>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</si>
  <si>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</si>
  <si>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</si>
  <si>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</si>
  <si>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</si>
  <si>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</si>
  <si>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</si>
  <si>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</si>
  <si>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</si>
  <si>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</si>
  <si>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</si>
  <si>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</si>
  <si>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</si>
  <si>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</si>
  <si>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</si>
  <si>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</si>
  <si>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</si>
  <si>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</si>
  <si>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</si>
  <si>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</si>
  <si>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</si>
  <si>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</si>
  <si>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</si>
  <si>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</si>
  <si>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</si>
  <si>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</si>
  <si>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</si>
  <si>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</si>
  <si>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</si>
  <si>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</si>
  <si>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</si>
  <si>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</si>
  <si>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</si>
  <si>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</si>
  <si>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</si>
  <si>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</si>
  <si>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</si>
  <si>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</si>
  <si>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</si>
  <si>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</si>
  <si>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</si>
  <si>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</si>
  <si>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</si>
  <si>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</si>
  <si>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</si>
  <si>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</si>
  <si>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</si>
  <si>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</si>
  <si>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</si>
  <si>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</si>
  <si>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</si>
  <si>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</si>
  <si>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</si>
  <si>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</si>
  <si>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</si>
  <si>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</si>
  <si>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</si>
  <si>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</si>
  <si>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</si>
  <si>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</si>
  <si>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</si>
  <si>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</si>
  <si>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</si>
  <si>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</si>
  <si>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</si>
  <si>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</si>
  <si>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</si>
  <si>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</si>
  <si>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</si>
  <si>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</si>
  <si>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</si>
  <si>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</si>
  <si>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</si>
  <si>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</si>
  <si>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</si>
  <si>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</si>
  <si>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</si>
  <si>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</si>
  <si>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</si>
  <si>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</si>
  <si>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</si>
  <si>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</si>
  <si>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</si>
  <si>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</si>
  <si>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</si>
  <si>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</si>
  <si>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</si>
  <si>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</si>
  <si>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</si>
  <si>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</si>
  <si>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</si>
  <si>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</si>
  <si>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</si>
  <si>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</si>
  <si>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</si>
  <si>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</si>
  <si>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</si>
  <si>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</si>
  <si>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</si>
  <si>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</si>
  <si>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</si>
  <si>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</si>
  <si>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</si>
  <si>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</si>
  <si>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</si>
  <si>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</si>
  <si>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</si>
  <si>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</si>
  <si>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</si>
  <si>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</si>
  <si>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</si>
  <si>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</si>
  <si>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</si>
  <si>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</si>
  <si>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</si>
  <si>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</si>
  <si>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</si>
  <si>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</si>
  <si>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</si>
  <si>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</si>
  <si>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</si>
  <si>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</si>
  <si>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</si>
  <si>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</si>
  <si>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</si>
  <si>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</si>
  <si>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</si>
  <si>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</si>
  <si>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</si>
  <si>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</si>
  <si>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</si>
  <si>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</si>
  <si>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</si>
  <si>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</si>
  <si>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</si>
  <si>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</si>
  <si>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</si>
  <si>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</si>
  <si>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</si>
  <si>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</si>
  <si>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</si>
  <si>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</si>
  <si>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</si>
  <si>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</si>
  <si>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</si>
  <si>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</si>
  <si>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</si>
  <si>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</si>
  <si>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</si>
  <si>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</si>
  <si>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</si>
  <si>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</si>
  <si>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</si>
  <si>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</si>
  <si>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</si>
  <si>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</si>
  <si>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</si>
  <si>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</si>
  <si>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</si>
  <si>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</si>
  <si>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</si>
  <si>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</si>
  <si>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</si>
  <si>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</si>
  <si>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</si>
  <si>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</si>
  <si>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</si>
  <si>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</si>
  <si>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</si>
  <si>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</si>
  <si>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</si>
  <si>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</si>
  <si>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</si>
  <si>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</si>
  <si>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</si>
  <si>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</si>
  <si>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</si>
  <si>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</si>
  <si>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</si>
  <si>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</si>
  <si>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</si>
  <si>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</si>
  <si>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</si>
  <si>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</si>
  <si>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</si>
  <si>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</si>
  <si>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</si>
  <si>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</si>
  <si>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</si>
  <si>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</si>
  <si>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</si>
  <si>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</si>
  <si>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</si>
  <si>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</si>
  <si>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</si>
  <si>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</si>
  <si>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</si>
  <si>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</si>
  <si>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</si>
  <si>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</si>
  <si>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</si>
  <si>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</si>
  <si>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</si>
  <si>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</si>
  <si>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</si>
  <si>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</si>
  <si>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</si>
  <si>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</si>
  <si>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</si>
  <si>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</si>
  <si>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</si>
  <si>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</si>
  <si>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</si>
  <si>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</si>
  <si>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</si>
  <si>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</si>
  <si>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</si>
  <si>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</si>
  <si>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</si>
  <si>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</si>
  <si>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</si>
  <si>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</si>
  <si>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</si>
  <si>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</si>
  <si>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</si>
  <si>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</si>
  <si>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</si>
  <si>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</si>
  <si>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</si>
  <si>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</si>
  <si>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</si>
  <si>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</si>
  <si>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</si>
  <si>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</si>
  <si>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</si>
  <si>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</si>
  <si>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</si>
  <si>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</si>
  <si>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</si>
  <si>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</si>
  <si>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</si>
  <si>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</si>
  <si>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</si>
  <si>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</si>
  <si>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</si>
  <si>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</si>
  <si>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</si>
  <si>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</si>
  <si>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</si>
  <si>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</si>
  <si>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</si>
  <si>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</si>
  <si>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</si>
  <si>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</si>
  <si>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</si>
  <si>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</si>
  <si>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</si>
  <si>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</si>
  <si>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</si>
  <si>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</si>
  <si>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</si>
  <si>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</si>
  <si>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</si>
  <si>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</si>
  <si>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</si>
  <si>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</si>
  <si>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</si>
  <si>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</si>
  <si>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</si>
  <si>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</si>
  <si>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</si>
  <si>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</si>
  <si>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</si>
  <si>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</si>
  <si>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</si>
  <si>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</si>
  <si>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</si>
  <si>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</si>
  <si>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</si>
  <si>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</si>
  <si>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</si>
  <si>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</si>
  <si>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</si>
  <si>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</si>
  <si>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</si>
  <si>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</si>
  <si>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</si>
  <si>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</si>
  <si>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</si>
  <si>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</si>
  <si>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</si>
  <si>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</si>
  <si>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</si>
  <si>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</si>
  <si>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</si>
  <si>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</si>
  <si>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</si>
  <si>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</si>
  <si>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</si>
  <si>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</si>
  <si>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</si>
  <si>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</si>
  <si>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</si>
  <si>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</si>
  <si>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</si>
  <si>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</si>
  <si>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</si>
  <si>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</si>
  <si>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</si>
  <si>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</si>
  <si>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</si>
  <si>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</si>
  <si>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</si>
  <si>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</si>
  <si>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</si>
  <si>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</si>
  <si>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</si>
  <si>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</si>
  <si>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</si>
  <si>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</si>
  <si>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</si>
  <si>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</si>
  <si>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</si>
  <si>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</si>
  <si>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</si>
  <si>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</si>
  <si>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</si>
  <si>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</si>
  <si>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</si>
  <si>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</si>
  <si>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</si>
  <si>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</si>
  <si>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</si>
  <si>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</si>
  <si>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</si>
  <si>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</si>
  <si>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</si>
  <si>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</si>
  <si>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</si>
  <si>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</si>
  <si>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</si>
  <si>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</si>
  <si>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</si>
  <si>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</si>
  <si>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</si>
  <si>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</si>
  <si>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</si>
  <si>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</si>
  <si>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</si>
  <si>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</si>
  <si>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</si>
  <si>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</si>
  <si>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</si>
  <si>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</si>
  <si>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</si>
  <si>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</si>
  <si>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</si>
  <si>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</si>
  <si>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</si>
  <si>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</si>
  <si>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</si>
  <si>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</si>
  <si>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</si>
  <si>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</si>
  <si>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</si>
  <si>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</si>
  <si>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</si>
  <si>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</si>
  <si>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</si>
  <si>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</si>
  <si>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</si>
  <si>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</si>
  <si>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</si>
  <si>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</si>
  <si>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</si>
  <si>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</si>
  <si>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</si>
  <si>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</si>
  <si>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</si>
  <si>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</si>
  <si>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</si>
  <si>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</si>
  <si>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</si>
  <si>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</si>
  <si>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</si>
  <si>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</si>
  <si>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</si>
  <si>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</si>
  <si>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</si>
  <si>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</si>
  <si>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</si>
  <si>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</si>
  <si>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</si>
  <si>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</si>
  <si>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</si>
  <si>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</si>
  <si>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</si>
  <si>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</si>
  <si>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</si>
  <si>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</si>
  <si>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</si>
  <si>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</si>
  <si>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</si>
  <si>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</si>
  <si>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</si>
  <si>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</si>
  <si>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</si>
  <si>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</si>
  <si>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</si>
  <si>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</si>
  <si>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</si>
  <si>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</si>
  <si>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</si>
  <si>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</si>
  <si>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</si>
  <si>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</si>
  <si>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</si>
  <si>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</si>
  <si>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</si>
  <si>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</si>
  <si>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</si>
  <si>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</si>
  <si>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</si>
  <si>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</si>
  <si>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</si>
  <si>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</si>
  <si>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</si>
  <si>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</si>
  <si>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</si>
  <si>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</si>
  <si>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</si>
  <si>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</si>
  <si>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</si>
  <si>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</si>
  <si>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</si>
  <si>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</si>
  <si>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</si>
  <si>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</si>
  <si>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</si>
  <si>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</si>
  <si>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</si>
  <si>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</si>
  <si>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</si>
  <si>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</si>
  <si>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</si>
  <si>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</si>
  <si>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</si>
  <si>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</si>
  <si>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</si>
  <si>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</si>
  <si>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</si>
  <si>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</si>
  <si>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</si>
  <si>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</si>
  <si>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</si>
  <si>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</si>
  <si>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</si>
  <si>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</si>
  <si>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</si>
  <si>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</si>
  <si>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</si>
  <si>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</si>
  <si>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</si>
  <si>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</si>
  <si>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</si>
  <si>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</si>
  <si>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</si>
  <si>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</si>
  <si>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</si>
  <si>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</si>
  <si>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</si>
  <si>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</si>
  <si>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</si>
  <si>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</si>
  <si>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</si>
  <si>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</si>
  <si>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</si>
  <si>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</si>
  <si>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</si>
  <si>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</si>
  <si>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</si>
  <si>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</si>
  <si>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</si>
  <si>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</si>
  <si>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</si>
  <si>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</si>
  <si>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</si>
  <si>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</si>
  <si>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</si>
  <si>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</si>
  <si>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</si>
  <si>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</si>
  <si>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</si>
  <si>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</si>
  <si>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</si>
  <si>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</si>
  <si>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</si>
  <si>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</si>
  <si>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</si>
  <si>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</si>
  <si>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</si>
  <si>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</si>
  <si>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</si>
  <si>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</si>
  <si>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</si>
  <si>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</si>
  <si>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</si>
  <si>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</si>
  <si>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</si>
  <si>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</si>
  <si>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</si>
  <si>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</si>
  <si>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</si>
  <si>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</si>
  <si>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</si>
  <si>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</si>
  <si>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</si>
  <si>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</si>
  <si>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</si>
  <si>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</si>
  <si>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</si>
  <si>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</si>
  <si>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</si>
  <si>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</si>
  <si>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</si>
  <si>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</si>
  <si>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</si>
  <si>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</si>
  <si>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</si>
  <si>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</si>
  <si>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</si>
  <si>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</si>
  <si>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</si>
  <si>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</si>
  <si>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</si>
  <si>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</si>
  <si>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</si>
  <si>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</si>
  <si>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</si>
  <si>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</si>
  <si>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</si>
  <si>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</si>
  <si>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</si>
  <si>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10.1126/science.aad4273</t>
  </si>
  <si>
    <t>2018</t>
  </si>
  <si>
    <t>09</t>
  </si>
  <si>
    <t>Harden_1999</t>
  </si>
  <si>
    <t>18</t>
  </si>
  <si>
    <t>israd</t>
  </si>
  <si>
    <t>Stable url: https://pubs.usgs.gov/of/1999/of99-319/</t>
  </si>
  <si>
    <t>J. Harden</t>
  </si>
  <si>
    <t>82soiljen@gmail.com</t>
  </si>
  <si>
    <t xml:space="preserve">Harden, JW, Fries, TL, Huntington, TG, 1999, Mississippi Basin Carbon Project: Upland Soil Database for Sites in Yazoo Basin, Northwestern Mississippi, U.S. Geological Survey Open-File Report 99-319
Version 1.0 </t>
  </si>
  <si>
    <t>Goodwin Creek</t>
  </si>
  <si>
    <t>Nelson Farm</t>
  </si>
  <si>
    <t>Coffeeville</t>
  </si>
  <si>
    <t>CVPR</t>
  </si>
  <si>
    <t>GCPR</t>
  </si>
  <si>
    <t>NFPR</t>
  </si>
  <si>
    <t>GCPU*</t>
  </si>
  <si>
    <t>GCPL*</t>
  </si>
  <si>
    <t>GCPV*</t>
  </si>
  <si>
    <t>NFPV*</t>
  </si>
  <si>
    <t>UCIT3071</t>
  </si>
  <si>
    <t>UCIT3072</t>
  </si>
  <si>
    <t>UCIT3073</t>
  </si>
  <si>
    <t>UCIT3074</t>
  </si>
  <si>
    <t>UCIT3075</t>
  </si>
  <si>
    <t>UCIT3076</t>
  </si>
  <si>
    <t>UCIT3064</t>
  </si>
  <si>
    <t>UCIT3065</t>
  </si>
  <si>
    <t>UCIT3066</t>
  </si>
  <si>
    <t>UCIT3067</t>
  </si>
  <si>
    <t>UCIT3068</t>
  </si>
  <si>
    <t>UCIT3069</t>
  </si>
  <si>
    <t>UCIT3070</t>
  </si>
  <si>
    <t>UCIT3059</t>
  </si>
  <si>
    <t>UCIT3060</t>
  </si>
  <si>
    <t>UCIT3061</t>
  </si>
  <si>
    <t>UCIT3062</t>
  </si>
  <si>
    <t>UCIT3063</t>
  </si>
  <si>
    <t>UCIT/J001</t>
  </si>
  <si>
    <t>UCIT/J002</t>
  </si>
  <si>
    <t>UCIT/J003</t>
  </si>
  <si>
    <t>UCIT/J004</t>
  </si>
  <si>
    <t>UCIT/J005</t>
  </si>
  <si>
    <t>UCIT/J006</t>
  </si>
  <si>
    <t>UCIT/J007</t>
  </si>
  <si>
    <t>UCIT/J008</t>
  </si>
  <si>
    <t/>
  </si>
  <si>
    <t>UCI</t>
  </si>
  <si>
    <t>GCPR_inc</t>
  </si>
  <si>
    <t>GCPU_inc</t>
  </si>
  <si>
    <t>GCPL_inc</t>
  </si>
  <si>
    <t>BCPR_inc</t>
  </si>
  <si>
    <t>NFPR_inc</t>
  </si>
  <si>
    <t>NFPU_inc</t>
  </si>
  <si>
    <t>NFPL_inc</t>
  </si>
  <si>
    <t>cemetary</t>
  </si>
  <si>
    <t>mixed hardwood</t>
  </si>
  <si>
    <t>Z. mays, G. max</t>
  </si>
  <si>
    <t>GCPR_inc_20</t>
  </si>
  <si>
    <t>GCPR_inc_40</t>
  </si>
  <si>
    <t>GCPU_inc_20</t>
  </si>
  <si>
    <t>GCPU_inc_40</t>
  </si>
  <si>
    <t>GCPL_inc_20</t>
  </si>
  <si>
    <t>GCPL_inc_40</t>
  </si>
  <si>
    <t>BCPR_inc_20</t>
  </si>
  <si>
    <t>BCPR_inc_40</t>
  </si>
  <si>
    <t>NFPR_inc_20</t>
  </si>
  <si>
    <t>NFPR_inc_40</t>
  </si>
  <si>
    <t>NFPU_inc_20</t>
  </si>
  <si>
    <t>NFPU_inc_40</t>
  </si>
  <si>
    <t>NFPL_inc_20</t>
  </si>
  <si>
    <t>NFPL_inc_40</t>
  </si>
  <si>
    <t>inc_name</t>
  </si>
  <si>
    <t>frc_fraction_modern</t>
  </si>
  <si>
    <t>frc_fraction_modern_sigma</t>
  </si>
  <si>
    <t>frc_fraction_modern_sd</t>
  </si>
  <si>
    <t>BCPR-1</t>
  </si>
  <si>
    <t>BCPR-2</t>
  </si>
  <si>
    <t>GCPU-1</t>
  </si>
  <si>
    <t>GCPU-2</t>
  </si>
  <si>
    <t>GCPL-1</t>
  </si>
  <si>
    <t>GCPL-2</t>
  </si>
  <si>
    <t>NFPU-1</t>
  </si>
  <si>
    <t>NFPU-2</t>
  </si>
  <si>
    <t>NFPU-3</t>
  </si>
  <si>
    <t>NFPL-1</t>
  </si>
  <si>
    <t>NFPL-2</t>
  </si>
  <si>
    <t>NFPL-3</t>
  </si>
  <si>
    <t>NFPL-4</t>
  </si>
  <si>
    <t>NFNF*-1</t>
  </si>
  <si>
    <t>NFNF*-2</t>
  </si>
  <si>
    <t>NFNF*-3</t>
  </si>
  <si>
    <t>NFPU-4</t>
  </si>
  <si>
    <t>pro_usda_soil_order</t>
  </si>
  <si>
    <t>soil taxonomy is best guess from web soil survey (not in manuscript or USGS-OFR)</t>
  </si>
  <si>
    <t>Alfisols</t>
  </si>
  <si>
    <t>Inceptisols</t>
  </si>
  <si>
    <t>Yujie He / Ágatha Della Rosa kuhnen</t>
  </si>
  <si>
    <t xml:space="preserve">info.israd@gmail.com / eng.agatha@gmail.com </t>
  </si>
  <si>
    <t>ISRaD / TU Freiberg</t>
  </si>
  <si>
    <t>inc_analyte</t>
  </si>
  <si>
    <t>inc_anaerobic</t>
  </si>
  <si>
    <t>Incubation Analyte</t>
  </si>
  <si>
    <t>Anaerobic Incubation Conditions</t>
  </si>
  <si>
    <t>(inc_analyte)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</si>
</sst>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8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4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3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18" fillId="0" borderId="0" xfId="0" applyFont="1"/>
    <xf numFmtId="0" fontId="3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0" fillId="0" borderId="1" xfId="0" quotePrefix="1" applyBorder="1"/>
    <xf numFmtId="0" fontId="4" fillId="0" borderId="1" xfId="0" applyFont="1" applyBorder="1" applyAlignment="1">
      <alignment horizontal="left" readingOrder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31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zoomScale="85" zoomScaleNormal="85" zoomScalePageLayoutView="85" workbookViewId="0">
      <selection activeCell="A4" sqref="A4"/>
    </sheetView>
  </sheetViews>
  <sheetFormatPr defaultColWidth="15.1796875" defaultRowHeight="15" customHeight="1" x14ac:dyDescent="0.35"/>
  <cols>
    <col min="1" max="1" width="14.6328125" style="3" customWidth="1"/>
    <col min="2" max="2" width="15.453125" style="3" customWidth="1"/>
    <col min="3" max="3" width="23.453125" style="3" bestFit="1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15" bestFit="1" customWidth="1"/>
    <col min="8" max="8" width="19.453125" style="115" bestFit="1" customWidth="1"/>
    <col min="9" max="9" width="21.453125" style="115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5.1796875" style="3" hidden="1" customWidth="1"/>
    <col min="17" max="16384" width="15.1796875" style="3"/>
  </cols>
  <sheetData>
    <row r="1" spans="1:16" s="21" customFormat="1" ht="18" customHeight="1" x14ac:dyDescent="0.35">
      <c r="A1" s="18" t="s">
        <v>669</v>
      </c>
      <c r="B1" s="18" t="s">
        <v>673</v>
      </c>
      <c r="C1" s="19" t="s">
        <v>768</v>
      </c>
      <c r="D1" s="18" t="s">
        <v>0</v>
      </c>
      <c r="E1" s="18" t="s">
        <v>1</v>
      </c>
      <c r="F1" s="18" t="s">
        <v>2</v>
      </c>
      <c r="G1" s="118" t="s">
        <v>750</v>
      </c>
      <c r="H1" s="118" t="s">
        <v>751</v>
      </c>
      <c r="I1" s="118" t="s">
        <v>752</v>
      </c>
      <c r="J1" s="18" t="s">
        <v>3</v>
      </c>
      <c r="K1" s="18" t="s">
        <v>4</v>
      </c>
      <c r="L1" s="19" t="s">
        <v>5</v>
      </c>
      <c r="M1" s="18" t="s">
        <v>364</v>
      </c>
      <c r="N1" s="20" t="s">
        <v>247</v>
      </c>
      <c r="O1" s="20" t="s">
        <v>431</v>
      </c>
      <c r="P1" s="21" t="s">
        <v>816</v>
      </c>
    </row>
    <row r="2" spans="1:16" s="21" customFormat="1" ht="25.5" customHeight="1" x14ac:dyDescent="0.35">
      <c r="A2" s="22" t="s">
        <v>670</v>
      </c>
      <c r="B2" s="22" t="s">
        <v>672</v>
      </c>
      <c r="C2" s="22" t="s">
        <v>769</v>
      </c>
      <c r="D2" s="22" t="s">
        <v>6</v>
      </c>
      <c r="E2" s="22" t="s">
        <v>7</v>
      </c>
      <c r="F2" s="22" t="s">
        <v>8</v>
      </c>
      <c r="G2" s="113" t="s">
        <v>753</v>
      </c>
      <c r="H2" s="113" t="s">
        <v>754</v>
      </c>
      <c r="I2" s="113" t="s">
        <v>755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295</v>
      </c>
      <c r="O2" s="23" t="s">
        <v>365</v>
      </c>
    </row>
    <row r="3" spans="1:16" s="34" customFormat="1" ht="31" customHeight="1" x14ac:dyDescent="0.35">
      <c r="A3" s="28" t="s">
        <v>363</v>
      </c>
      <c r="B3" s="28"/>
      <c r="C3" s="28"/>
      <c r="D3" s="28" t="s">
        <v>245</v>
      </c>
      <c r="E3" s="28" t="s">
        <v>243</v>
      </c>
      <c r="F3" s="28" t="s">
        <v>244</v>
      </c>
      <c r="G3" s="114" t="s">
        <v>733</v>
      </c>
      <c r="H3" s="114" t="s">
        <v>34</v>
      </c>
      <c r="I3" s="114" t="s">
        <v>734</v>
      </c>
      <c r="J3" s="28" t="s">
        <v>274</v>
      </c>
      <c r="K3" s="28" t="s">
        <v>293</v>
      </c>
      <c r="L3" s="28" t="s">
        <v>294</v>
      </c>
      <c r="M3" s="28" t="s">
        <v>13</v>
      </c>
      <c r="N3" s="109"/>
      <c r="O3" s="109" t="s">
        <v>362</v>
      </c>
    </row>
    <row r="4" spans="1:16" ht="65.5" x14ac:dyDescent="0.35">
      <c r="A4" s="14" t="s">
        <v>821</v>
      </c>
      <c r="B4" s="14" t="s">
        <v>823</v>
      </c>
      <c r="C4" s="14" t="s">
        <v>818</v>
      </c>
      <c r="D4" s="3" t="s">
        <v>915</v>
      </c>
      <c r="E4" s="3" t="s">
        <v>917</v>
      </c>
      <c r="F4" s="3" t="s">
        <v>916</v>
      </c>
      <c r="G4" s="123" t="s">
        <v>819</v>
      </c>
      <c r="H4" s="115" t="s">
        <v>820</v>
      </c>
      <c r="I4" s="115" t="s">
        <v>822</v>
      </c>
      <c r="J4" s="3" t="s">
        <v>825</v>
      </c>
      <c r="K4" t="s">
        <v>826</v>
      </c>
      <c r="L4" s="14"/>
      <c r="M4" s="14" t="s">
        <v>827</v>
      </c>
      <c r="N4" s="131" t="s">
        <v>824</v>
      </c>
      <c r="P4" s="130" t="s">
        <v>817</v>
      </c>
    </row>
    <row r="5" spans="1:16" ht="14.5" x14ac:dyDescent="0.35">
      <c r="A5" s="14"/>
      <c r="B5" s="14"/>
      <c r="C5" s="14"/>
      <c r="D5" s="14"/>
      <c r="E5" s="14"/>
      <c r="F5" s="14"/>
      <c r="G5" s="123"/>
      <c r="H5" s="123"/>
      <c r="I5" s="123"/>
      <c r="J5" s="14"/>
      <c r="K5" s="14"/>
      <c r="L5" s="14"/>
      <c r="M5" s="14"/>
      <c r="N5" s="14"/>
    </row>
    <row r="6" spans="1:16" ht="14.5" x14ac:dyDescent="0.35">
      <c r="A6" s="14"/>
      <c r="B6" s="14"/>
      <c r="C6" s="14"/>
      <c r="D6" s="14"/>
      <c r="E6" s="14"/>
      <c r="F6" s="14"/>
      <c r="G6" s="123"/>
      <c r="H6" s="123"/>
      <c r="I6" s="123"/>
      <c r="J6" s="14"/>
      <c r="K6" s="14"/>
      <c r="L6" s="14"/>
      <c r="M6" s="14"/>
      <c r="N6" s="14"/>
    </row>
    <row r="7" spans="1:16" ht="14.5" x14ac:dyDescent="0.35"/>
    <row r="8" spans="1:16" ht="14.5" x14ac:dyDescent="0.35"/>
    <row r="9" spans="1:16" ht="14.5" x14ac:dyDescent="0.35"/>
    <row r="10" spans="1:16" ht="14.5" x14ac:dyDescent="0.35"/>
    <row r="11" spans="1:16" ht="14.5" x14ac:dyDescent="0.35"/>
    <row r="12" spans="1:16" ht="14.5" x14ac:dyDescent="0.35"/>
    <row r="13" spans="1:16" ht="14.5" x14ac:dyDescent="0.35"/>
    <row r="14" spans="1:16" ht="14.5" x14ac:dyDescent="0.35"/>
    <row r="15" spans="1:16" ht="14.5" x14ac:dyDescent="0.35"/>
    <row r="16" spans="1:16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8"/>
  <sheetViews>
    <sheetView workbookViewId="0">
      <selection activeCell="D4" sqref="C4:D4"/>
    </sheetView>
  </sheetViews>
  <sheetFormatPr defaultColWidth="15.1796875" defaultRowHeight="15" customHeight="1" x14ac:dyDescent="0.35"/>
  <cols>
    <col min="1" max="1" width="14.6328125" style="3" customWidth="1"/>
    <col min="2" max="2" width="20.81640625" style="10" bestFit="1" customWidth="1"/>
    <col min="3" max="3" width="10.1796875" style="10" bestFit="1" customWidth="1"/>
    <col min="4" max="4" width="10.6328125" style="10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669</v>
      </c>
      <c r="B1" s="18" t="s">
        <v>14</v>
      </c>
      <c r="C1" s="18" t="s">
        <v>432</v>
      </c>
      <c r="D1" s="18" t="s">
        <v>433</v>
      </c>
      <c r="E1" s="24" t="s">
        <v>434</v>
      </c>
      <c r="F1" s="25" t="s">
        <v>435</v>
      </c>
      <c r="G1" s="24" t="s">
        <v>15</v>
      </c>
    </row>
    <row r="2" spans="1:7" s="21" customFormat="1" ht="27.75" customHeight="1" x14ac:dyDescent="0.35">
      <c r="A2" s="22" t="s">
        <v>670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4" customFormat="1" ht="30" customHeight="1" x14ac:dyDescent="0.35">
      <c r="A3" s="28" t="s">
        <v>363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4" t="s">
        <v>821</v>
      </c>
      <c r="B4" s="8" t="s">
        <v>828</v>
      </c>
      <c r="C4" s="3">
        <f>34+15/60+45/360</f>
        <v>34.375</v>
      </c>
      <c r="D4" s="3">
        <f>(89+50/60+27/360)*-1</f>
        <v>-89.908333333333331</v>
      </c>
      <c r="E4" s="5"/>
      <c r="F4" s="13">
        <v>110</v>
      </c>
      <c r="G4" s="13"/>
    </row>
    <row r="5" spans="1:7" ht="14.5" x14ac:dyDescent="0.35">
      <c r="A5" s="14" t="s">
        <v>821</v>
      </c>
      <c r="B5" s="8" t="s">
        <v>829</v>
      </c>
      <c r="C5" s="3">
        <f>34+33/60+50/360</f>
        <v>34.688888888888883</v>
      </c>
      <c r="D5" s="3">
        <f>(89+57/60+30/360)*-1</f>
        <v>-90.033333333333331</v>
      </c>
      <c r="E5" s="13"/>
      <c r="F5" s="13">
        <v>98</v>
      </c>
      <c r="G5" s="13"/>
    </row>
    <row r="6" spans="1:7" ht="14.5" x14ac:dyDescent="0.35">
      <c r="A6" s="14" t="s">
        <v>821</v>
      </c>
      <c r="B6" s="8" t="s">
        <v>830</v>
      </c>
      <c r="C6" s="3">
        <f>33+59/60+48/360</f>
        <v>34.116666666666667</v>
      </c>
      <c r="D6" s="3">
        <f>(89+46/60+43/360)*-1</f>
        <v>-89.886111111111106</v>
      </c>
      <c r="E6" s="13"/>
      <c r="F6" s="13">
        <v>134</v>
      </c>
      <c r="G6" s="13"/>
    </row>
    <row r="7" spans="1:7" ht="14.5" x14ac:dyDescent="0.35">
      <c r="B7" s="8"/>
      <c r="C7" s="8"/>
      <c r="D7" s="8"/>
      <c r="E7" s="13"/>
      <c r="F7" s="13"/>
      <c r="G7" s="13"/>
    </row>
    <row r="8" spans="1:7" ht="14.5" x14ac:dyDescent="0.35">
      <c r="B8" s="8"/>
      <c r="C8" s="8"/>
      <c r="D8" s="8"/>
      <c r="E8" s="13"/>
      <c r="F8" s="13"/>
      <c r="G8" s="13"/>
    </row>
    <row r="9" spans="1:7" ht="14.5" x14ac:dyDescent="0.35">
      <c r="B9" s="8"/>
      <c r="C9" s="8"/>
      <c r="D9" s="8"/>
      <c r="E9" s="13"/>
      <c r="F9" s="13"/>
      <c r="G9" s="13"/>
    </row>
    <row r="10" spans="1:7" ht="14.5" x14ac:dyDescent="0.35">
      <c r="B10" s="8"/>
      <c r="C10" s="8"/>
      <c r="D10" s="8"/>
      <c r="E10" s="13"/>
      <c r="F10" s="13"/>
      <c r="G10" s="13"/>
    </row>
    <row r="11" spans="1:7" ht="14.5" x14ac:dyDescent="0.35">
      <c r="B11" s="8"/>
      <c r="C11" s="8"/>
      <c r="D11" s="8"/>
      <c r="E11" s="13"/>
      <c r="F11" s="13"/>
      <c r="G11" s="13"/>
    </row>
    <row r="12" spans="1:7" ht="14.5" x14ac:dyDescent="0.35">
      <c r="B12" s="8"/>
      <c r="C12" s="8"/>
      <c r="D12" s="8"/>
      <c r="E12" s="13"/>
      <c r="F12" s="13"/>
      <c r="G12" s="13"/>
    </row>
    <row r="13" spans="1:7" ht="14.5" x14ac:dyDescent="0.35">
      <c r="B13" s="8"/>
      <c r="C13" s="8"/>
      <c r="D13" s="8"/>
      <c r="E13" s="13"/>
      <c r="F13" s="13"/>
      <c r="G13" s="13"/>
    </row>
    <row r="14" spans="1:7" ht="14.5" x14ac:dyDescent="0.35">
      <c r="B14" s="8"/>
      <c r="C14" s="8"/>
      <c r="D14" s="8"/>
      <c r="E14" s="13"/>
      <c r="F14" s="13"/>
      <c r="G14" s="13"/>
    </row>
    <row r="15" spans="1:7" ht="14.5" x14ac:dyDescent="0.35">
      <c r="B15" s="8"/>
      <c r="C15" s="8"/>
      <c r="D15" s="8"/>
      <c r="E15" s="13"/>
      <c r="F15" s="13"/>
      <c r="G15" s="13"/>
    </row>
    <row r="16" spans="1:7" ht="14.5" x14ac:dyDescent="0.35">
      <c r="B16" s="8"/>
      <c r="C16" s="8"/>
      <c r="D16" s="8"/>
      <c r="E16" s="13"/>
      <c r="F16" s="13"/>
      <c r="G16" s="13"/>
    </row>
    <row r="17" spans="2:7" ht="14.5" x14ac:dyDescent="0.35">
      <c r="B17" s="8"/>
      <c r="C17" s="8"/>
      <c r="D17" s="8"/>
      <c r="E17" s="13"/>
      <c r="F17" s="13"/>
      <c r="G17" s="13"/>
    </row>
    <row r="18" spans="2:7" ht="14.5" x14ac:dyDescent="0.35">
      <c r="B18" s="8"/>
      <c r="C18" s="8"/>
      <c r="D18" s="8"/>
      <c r="E18" s="13"/>
      <c r="F18" s="13"/>
      <c r="G18" s="13"/>
    </row>
    <row r="19" spans="2:7" ht="14.5" x14ac:dyDescent="0.35">
      <c r="B19" s="8"/>
      <c r="C19" s="8"/>
      <c r="D19" s="8"/>
      <c r="E19" s="13"/>
      <c r="F19" s="13"/>
      <c r="G19" s="13"/>
    </row>
    <row r="20" spans="2:7" ht="14.5" x14ac:dyDescent="0.35">
      <c r="B20" s="8"/>
      <c r="C20" s="8"/>
      <c r="D20" s="8"/>
      <c r="E20" s="13"/>
      <c r="F20" s="13"/>
      <c r="G20" s="13"/>
    </row>
    <row r="21" spans="2:7" ht="14.5" x14ac:dyDescent="0.35">
      <c r="B21" s="8"/>
      <c r="C21" s="8"/>
      <c r="D21" s="8"/>
      <c r="E21" s="13"/>
      <c r="F21" s="13"/>
      <c r="G21" s="13"/>
    </row>
    <row r="22" spans="2:7" ht="14.5" x14ac:dyDescent="0.35">
      <c r="B22" s="8"/>
      <c r="C22" s="8"/>
      <c r="D22" s="8"/>
      <c r="E22" s="13"/>
      <c r="F22" s="13"/>
      <c r="G22" s="13"/>
    </row>
    <row r="23" spans="2:7" ht="14.5" x14ac:dyDescent="0.35">
      <c r="B23" s="8"/>
      <c r="C23" s="8"/>
      <c r="D23" s="8"/>
      <c r="E23" s="13"/>
      <c r="F23" s="13"/>
      <c r="G23" s="13"/>
    </row>
    <row r="24" spans="2:7" ht="14.5" x14ac:dyDescent="0.35">
      <c r="B24" s="8"/>
      <c r="C24" s="8"/>
      <c r="D24" s="8"/>
      <c r="E24" s="13"/>
      <c r="F24" s="13"/>
      <c r="G24" s="13"/>
    </row>
    <row r="25" spans="2:7" ht="14.5" x14ac:dyDescent="0.35">
      <c r="B25" s="8"/>
      <c r="C25" s="8"/>
      <c r="D25" s="8"/>
      <c r="E25" s="13"/>
      <c r="F25" s="13"/>
      <c r="G25" s="13"/>
    </row>
    <row r="26" spans="2:7" ht="14.5" x14ac:dyDescent="0.35">
      <c r="B26" s="8"/>
      <c r="C26" s="8"/>
      <c r="D26" s="8"/>
      <c r="E26" s="13"/>
      <c r="F26" s="13"/>
      <c r="G26" s="13"/>
    </row>
    <row r="27" spans="2:7" ht="14.5" x14ac:dyDescent="0.35"/>
    <row r="28" spans="2:7" ht="14.5" x14ac:dyDescent="0.35"/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845"/>
  <sheetViews>
    <sheetView showZeros="0" workbookViewId="0">
      <pane xSplit="4" ySplit="3" topLeftCell="H4" activePane="bottomRight" state="frozen"/>
      <selection pane="topRight" activeCell="E1" sqref="E1"/>
      <selection pane="bottomLeft" activeCell="A4" sqref="A4"/>
      <selection pane="bottomRight" activeCell="O5" sqref="O5"/>
    </sheetView>
  </sheetViews>
  <sheetFormatPr defaultColWidth="15.1796875" defaultRowHeight="15" customHeight="1" x14ac:dyDescent="0.35"/>
  <cols>
    <col min="1" max="1" width="14.6328125" style="3" customWidth="1"/>
    <col min="2" max="2" width="14.6328125" style="10" bestFit="1" customWidth="1"/>
    <col min="3" max="3" width="14.36328125" style="10" bestFit="1" customWidth="1"/>
    <col min="4" max="4" width="14.6328125" style="10" customWidth="1"/>
    <col min="5" max="7" width="13.1796875" style="3" customWidth="1"/>
    <col min="8" max="8" width="16.6328125" style="3" customWidth="1"/>
    <col min="9" max="9" width="21.36328125" style="3" bestFit="1" customWidth="1"/>
    <col min="10" max="10" width="15.6328125" style="3" customWidth="1"/>
    <col min="11" max="11" width="24" style="3" customWidth="1"/>
    <col min="12" max="12" width="11.453125" style="3" bestFit="1" customWidth="1"/>
    <col min="13" max="13" width="11.6328125" style="3" bestFit="1" customWidth="1"/>
    <col min="14" max="14" width="18.6328125" style="3" bestFit="1" customWidth="1"/>
    <col min="15" max="15" width="14" style="3" bestFit="1" customWidth="1"/>
    <col min="16" max="16" width="13.81640625" style="3" customWidth="1"/>
    <col min="17" max="17" width="17.6328125" style="3" bestFit="1" customWidth="1"/>
    <col min="18" max="18" width="10" style="3" customWidth="1"/>
    <col min="19" max="19" width="13.453125" style="3" bestFit="1" customWidth="1"/>
    <col min="20" max="20" width="14.453125" style="3" bestFit="1" customWidth="1"/>
    <col min="21" max="21" width="16.453125" style="3" bestFit="1" customWidth="1"/>
    <col min="22" max="22" width="14.1796875" style="3" bestFit="1" customWidth="1"/>
    <col min="23" max="23" width="14.6328125" style="3" customWidth="1"/>
    <col min="24" max="24" width="15.1796875" style="3"/>
    <col min="25" max="25" width="18.81640625" style="3" customWidth="1"/>
    <col min="26" max="26" width="20.1796875" style="3" customWidth="1"/>
    <col min="27" max="27" width="15.1796875" style="3"/>
    <col min="28" max="28" width="21.6328125" style="3" customWidth="1"/>
    <col min="29" max="29" width="12.453125" style="3" customWidth="1"/>
    <col min="30" max="30" width="15.1796875" style="3" customWidth="1"/>
    <col min="31" max="31" width="17.6328125" style="3" customWidth="1"/>
    <col min="32" max="34" width="15.1796875" style="3" customWidth="1"/>
    <col min="35" max="16384" width="15.1796875" style="3"/>
  </cols>
  <sheetData>
    <row r="1" spans="1:37" s="21" customFormat="1" ht="21.75" customHeight="1" x14ac:dyDescent="0.35">
      <c r="A1" s="18" t="s">
        <v>669</v>
      </c>
      <c r="B1" s="18" t="s">
        <v>14</v>
      </c>
      <c r="C1" s="19" t="s">
        <v>625</v>
      </c>
      <c r="D1" s="18" t="s">
        <v>459</v>
      </c>
      <c r="E1" s="24" t="s">
        <v>458</v>
      </c>
      <c r="F1" s="24" t="s">
        <v>460</v>
      </c>
      <c r="G1" s="24" t="s">
        <v>461</v>
      </c>
      <c r="H1" s="18" t="s">
        <v>462</v>
      </c>
      <c r="I1" s="25" t="s">
        <v>463</v>
      </c>
      <c r="J1" s="24" t="s">
        <v>464</v>
      </c>
      <c r="K1" s="24" t="s">
        <v>465</v>
      </c>
      <c r="L1" s="25" t="s">
        <v>466</v>
      </c>
      <c r="M1" s="25" t="s">
        <v>467</v>
      </c>
      <c r="N1" s="25" t="s">
        <v>911</v>
      </c>
      <c r="O1" s="25" t="s">
        <v>468</v>
      </c>
      <c r="P1" s="25" t="s">
        <v>469</v>
      </c>
      <c r="Q1" s="25" t="s">
        <v>674</v>
      </c>
      <c r="R1" s="25" t="s">
        <v>470</v>
      </c>
      <c r="S1" s="25" t="s">
        <v>471</v>
      </c>
      <c r="T1" s="25" t="s">
        <v>472</v>
      </c>
      <c r="U1" s="19" t="s">
        <v>473</v>
      </c>
      <c r="V1" s="24" t="s">
        <v>474</v>
      </c>
      <c r="W1" s="24" t="s">
        <v>475</v>
      </c>
      <c r="X1" s="19" t="s">
        <v>476</v>
      </c>
      <c r="Y1" s="24" t="s">
        <v>477</v>
      </c>
      <c r="Z1" s="19" t="s">
        <v>478</v>
      </c>
      <c r="AA1" s="19" t="s">
        <v>479</v>
      </c>
      <c r="AB1" s="19" t="s">
        <v>480</v>
      </c>
      <c r="AC1" s="24" t="s">
        <v>481</v>
      </c>
      <c r="AD1" s="24" t="s">
        <v>482</v>
      </c>
      <c r="AE1" s="24" t="s">
        <v>483</v>
      </c>
      <c r="AF1" s="24" t="s">
        <v>484</v>
      </c>
      <c r="AG1" s="19" t="s">
        <v>485</v>
      </c>
      <c r="AH1" s="19" t="s">
        <v>486</v>
      </c>
      <c r="AI1" s="24" t="s">
        <v>487</v>
      </c>
      <c r="AJ1" s="24" t="s">
        <v>488</v>
      </c>
      <c r="AK1" s="24" t="s">
        <v>489</v>
      </c>
    </row>
    <row r="2" spans="1:37" s="21" customFormat="1" ht="54" customHeight="1" x14ac:dyDescent="0.35">
      <c r="A2" s="22" t="s">
        <v>670</v>
      </c>
      <c r="B2" s="26" t="s">
        <v>16</v>
      </c>
      <c r="C2" s="26" t="s">
        <v>372</v>
      </c>
      <c r="D2" s="26" t="s">
        <v>330</v>
      </c>
      <c r="E2" s="22" t="s">
        <v>46</v>
      </c>
      <c r="F2" s="26" t="s">
        <v>17</v>
      </c>
      <c r="G2" s="26" t="s">
        <v>18</v>
      </c>
      <c r="H2" s="29" t="s">
        <v>325</v>
      </c>
      <c r="I2" s="31" t="s">
        <v>371</v>
      </c>
      <c r="J2" s="22" t="s">
        <v>370</v>
      </c>
      <c r="K2" s="29" t="s">
        <v>322</v>
      </c>
      <c r="L2" s="31" t="s">
        <v>308</v>
      </c>
      <c r="M2" s="31" t="s">
        <v>309</v>
      </c>
      <c r="N2" s="31"/>
      <c r="O2" s="31" t="s">
        <v>676</v>
      </c>
      <c r="P2" s="31" t="s">
        <v>677</v>
      </c>
      <c r="Q2" s="31" t="s">
        <v>675</v>
      </c>
      <c r="R2" s="31" t="s">
        <v>369</v>
      </c>
      <c r="S2" s="31" t="s">
        <v>367</v>
      </c>
      <c r="T2" s="30" t="s">
        <v>321</v>
      </c>
      <c r="U2" s="22" t="s">
        <v>30</v>
      </c>
      <c r="V2" s="22" t="s">
        <v>47</v>
      </c>
      <c r="W2" s="22" t="s">
        <v>49</v>
      </c>
      <c r="X2" s="22" t="s">
        <v>27</v>
      </c>
      <c r="Y2" s="22" t="s">
        <v>50</v>
      </c>
      <c r="Z2" s="22" t="s">
        <v>28</v>
      </c>
      <c r="AA2" s="22" t="s">
        <v>29</v>
      </c>
      <c r="AB2" s="22" t="s">
        <v>366</v>
      </c>
      <c r="AC2" s="22" t="s">
        <v>48</v>
      </c>
      <c r="AD2" s="22" t="s">
        <v>23</v>
      </c>
      <c r="AE2" s="22" t="s">
        <v>22</v>
      </c>
      <c r="AF2" s="22" t="s">
        <v>24</v>
      </c>
      <c r="AG2" s="22" t="s">
        <v>25</v>
      </c>
      <c r="AH2" s="22" t="s">
        <v>26</v>
      </c>
      <c r="AI2" s="22" t="s">
        <v>51</v>
      </c>
      <c r="AJ2" s="22" t="s">
        <v>52</v>
      </c>
      <c r="AK2" s="22" t="s">
        <v>53</v>
      </c>
    </row>
    <row r="3" spans="1:37" s="34" customFormat="1" ht="27" customHeight="1" x14ac:dyDescent="0.35">
      <c r="A3" s="28" t="s">
        <v>363</v>
      </c>
      <c r="B3" s="27"/>
      <c r="C3" s="27"/>
      <c r="D3" s="27"/>
      <c r="E3" s="28" t="s">
        <v>328</v>
      </c>
      <c r="F3" s="27" t="s">
        <v>31</v>
      </c>
      <c r="G3" s="27" t="s">
        <v>31</v>
      </c>
      <c r="H3" s="28" t="s">
        <v>373</v>
      </c>
      <c r="I3" s="28"/>
      <c r="J3" s="28" t="s">
        <v>374</v>
      </c>
      <c r="K3" s="28" t="s">
        <v>375</v>
      </c>
      <c r="L3" s="32" t="s">
        <v>319</v>
      </c>
      <c r="M3" s="33" t="s">
        <v>34</v>
      </c>
      <c r="N3" s="33"/>
      <c r="O3" s="32" t="s">
        <v>680</v>
      </c>
      <c r="P3" s="32"/>
      <c r="Q3" s="32" t="s">
        <v>804</v>
      </c>
      <c r="R3" s="32" t="s">
        <v>368</v>
      </c>
      <c r="S3" s="32" t="s">
        <v>319</v>
      </c>
      <c r="T3" s="33" t="s">
        <v>37</v>
      </c>
      <c r="U3" s="28" t="s">
        <v>44</v>
      </c>
      <c r="V3" s="28" t="s">
        <v>43</v>
      </c>
      <c r="W3" s="28" t="s">
        <v>40</v>
      </c>
      <c r="X3" s="28" t="s">
        <v>40</v>
      </c>
      <c r="Y3" s="28" t="s">
        <v>40</v>
      </c>
      <c r="Z3" s="28" t="s">
        <v>41</v>
      </c>
      <c r="AA3" s="28" t="s">
        <v>42</v>
      </c>
      <c r="AB3" s="28" t="s">
        <v>288</v>
      </c>
      <c r="AC3" s="28" t="s">
        <v>54</v>
      </c>
      <c r="AD3" s="28" t="s">
        <v>36</v>
      </c>
      <c r="AE3" s="28" t="s">
        <v>35</v>
      </c>
      <c r="AF3" s="28" t="s">
        <v>37</v>
      </c>
      <c r="AG3" s="28" t="s">
        <v>38</v>
      </c>
      <c r="AH3" s="28" t="s">
        <v>39</v>
      </c>
      <c r="AI3" s="28" t="s">
        <v>45</v>
      </c>
      <c r="AJ3" s="28" t="s">
        <v>45</v>
      </c>
      <c r="AK3" s="28" t="s">
        <v>40</v>
      </c>
    </row>
    <row r="4" spans="1:37" ht="14.5" x14ac:dyDescent="0.35">
      <c r="A4" s="14" t="s">
        <v>821</v>
      </c>
      <c r="B4" s="10" t="s">
        <v>828</v>
      </c>
      <c r="D4" s="10" t="s">
        <v>869</v>
      </c>
      <c r="E4" s="3" t="s">
        <v>912</v>
      </c>
      <c r="H4" s="13" t="s">
        <v>324</v>
      </c>
      <c r="N4" s="3" t="s">
        <v>914</v>
      </c>
      <c r="U4" s="3" t="s">
        <v>201</v>
      </c>
      <c r="V4" s="3" t="s">
        <v>873</v>
      </c>
      <c r="Z4" s="3" t="s">
        <v>812</v>
      </c>
      <c r="AC4" s="13" t="s">
        <v>174</v>
      </c>
    </row>
    <row r="5" spans="1:37" ht="14.5" x14ac:dyDescent="0.35">
      <c r="A5" s="14" t="s">
        <v>821</v>
      </c>
      <c r="B5" s="8" t="s">
        <v>828</v>
      </c>
      <c r="C5" s="8"/>
      <c r="D5" s="8" t="s">
        <v>894</v>
      </c>
      <c r="E5" s="3" t="s">
        <v>912</v>
      </c>
      <c r="F5" s="13"/>
      <c r="G5" s="13"/>
      <c r="H5" s="13" t="s">
        <v>324</v>
      </c>
      <c r="I5" s="13"/>
      <c r="J5" s="13"/>
      <c r="K5" s="13"/>
      <c r="L5" s="13"/>
      <c r="M5" s="13"/>
      <c r="N5" s="3" t="s">
        <v>914</v>
      </c>
      <c r="O5" s="13"/>
      <c r="P5" s="13"/>
      <c r="Q5" s="13"/>
      <c r="R5" s="13"/>
      <c r="S5" s="13"/>
      <c r="T5" s="13"/>
      <c r="U5" s="3" t="str">
        <f>IF(LEFT(D5,2)="BC","rangeland/grassland",IF(OR(LEFT(D5,2)="CV",LEFT(D5,2)="GC"),"forest","cultivated"))</f>
        <v>rangeland/grassland</v>
      </c>
      <c r="V5" s="13" t="str">
        <f>IF(LEFT(D5,2)="BC","cemetary",IF(LEFT(D5,2)="CV","pine",IF(LEFT(D5,2)="GC","mixed hardwood","Z. mays, G. max")))</f>
        <v>cemetary</v>
      </c>
      <c r="W5" s="13"/>
      <c r="Z5" s="3" t="s">
        <v>812</v>
      </c>
      <c r="AC5" s="13" t="s">
        <v>174</v>
      </c>
      <c r="AD5" s="13"/>
      <c r="AE5" s="13"/>
      <c r="AF5" s="13"/>
      <c r="AG5" s="13"/>
    </row>
    <row r="6" spans="1:37" ht="14.5" x14ac:dyDescent="0.35">
      <c r="A6" s="14" t="s">
        <v>821</v>
      </c>
      <c r="B6" s="8" t="s">
        <v>828</v>
      </c>
      <c r="C6" s="8"/>
      <c r="D6" s="8" t="s">
        <v>895</v>
      </c>
      <c r="E6" s="3" t="s">
        <v>912</v>
      </c>
      <c r="F6" s="13"/>
      <c r="G6" s="13"/>
      <c r="H6" s="13" t="s">
        <v>324</v>
      </c>
      <c r="I6" s="13"/>
      <c r="J6" s="13"/>
      <c r="K6" s="13"/>
      <c r="L6" s="13"/>
      <c r="M6" s="13"/>
      <c r="N6" s="3" t="s">
        <v>914</v>
      </c>
      <c r="O6" s="13"/>
      <c r="P6" s="13"/>
      <c r="Q6" s="13"/>
      <c r="R6" s="13"/>
      <c r="S6" s="13"/>
      <c r="T6" s="13"/>
      <c r="U6" s="3" t="str">
        <f>IF(LEFT(D6,2)="BC","rangeland/grassland",IF(OR(LEFT(D6,2)="CV",LEFT(D6,2)="GC"),"forest","cultivated"))</f>
        <v>rangeland/grassland</v>
      </c>
      <c r="V6" s="13" t="str">
        <f>IF(LEFT(D6,2)="BC","cemetary",IF(LEFT(D6,2)="CV","pine",IF(LEFT(D6,2)="GC","mixed hardwood","Z. mays, G. max")))</f>
        <v>cemetary</v>
      </c>
      <c r="W6" s="13"/>
      <c r="Z6" s="3" t="s">
        <v>812</v>
      </c>
      <c r="AC6" s="13" t="s">
        <v>174</v>
      </c>
      <c r="AD6" s="13"/>
      <c r="AE6" s="13"/>
      <c r="AF6" s="13"/>
      <c r="AG6" s="13"/>
    </row>
    <row r="7" spans="1:37" ht="14.5" x14ac:dyDescent="0.35">
      <c r="A7" s="14" t="s">
        <v>821</v>
      </c>
      <c r="B7" s="8" t="s">
        <v>830</v>
      </c>
      <c r="C7" s="8"/>
      <c r="D7" s="8" t="s">
        <v>831</v>
      </c>
      <c r="E7" s="3" t="s">
        <v>912</v>
      </c>
      <c r="F7" s="13"/>
      <c r="G7" s="13"/>
      <c r="H7" s="13" t="s">
        <v>324</v>
      </c>
      <c r="I7" s="13"/>
      <c r="J7" s="13"/>
      <c r="K7" s="13"/>
      <c r="L7" s="13"/>
      <c r="M7" s="13"/>
      <c r="N7" s="3" t="s">
        <v>913</v>
      </c>
      <c r="O7" s="13"/>
      <c r="P7" s="13"/>
      <c r="Q7" s="13"/>
      <c r="R7" s="13"/>
      <c r="S7" s="13"/>
      <c r="T7" s="13"/>
      <c r="U7" s="3" t="str">
        <f>IF(LEFT(D7,2)="BC","rangeland/grassland",IF(OR(LEFT(D7,2)="CV",LEFT(D7,2)="GC"),"forest","cultivated"))</f>
        <v>forest</v>
      </c>
      <c r="V7" s="13" t="str">
        <f>IF(LEFT(D7,2)="BC","cemetary",IF(LEFT(D7,2)="CV","pine",IF(LEFT(D7,2)="GC","mixed hardwood","Z. mays, G. max")))</f>
        <v>pine</v>
      </c>
      <c r="W7" s="13"/>
      <c r="Z7" s="3" t="s">
        <v>812</v>
      </c>
      <c r="AC7" s="13" t="s">
        <v>174</v>
      </c>
      <c r="AD7" s="13"/>
      <c r="AE7" s="13"/>
      <c r="AF7" s="13"/>
      <c r="AG7" s="13"/>
    </row>
    <row r="8" spans="1:37" ht="14.5" x14ac:dyDescent="0.35">
      <c r="A8" s="14" t="s">
        <v>821</v>
      </c>
      <c r="B8" s="10" t="s">
        <v>828</v>
      </c>
      <c r="D8" s="10" t="s">
        <v>898</v>
      </c>
      <c r="E8" s="3" t="s">
        <v>912</v>
      </c>
      <c r="H8" s="13" t="s">
        <v>324</v>
      </c>
      <c r="N8" s="3" t="s">
        <v>914</v>
      </c>
      <c r="U8" s="3" t="str">
        <f>IF(LEFT(D8,2)="BC","rangeland/grassland",IF(OR(LEFT(D8,2)="CV",LEFT(D8,2)="GC"),"forest","cultivated"))</f>
        <v>forest</v>
      </c>
      <c r="V8" s="13" t="str">
        <f>IF(LEFT(D8,2)="BC","cemetary",IF(LEFT(D8,2)="CV","pine",IF(LEFT(D8,2)="GC","mixed hardwood","Z. mays, G. max")))</f>
        <v>mixed hardwood</v>
      </c>
      <c r="Z8" s="3" t="s">
        <v>812</v>
      </c>
      <c r="AC8" s="3" t="s">
        <v>204</v>
      </c>
    </row>
    <row r="9" spans="1:37" ht="14.5" x14ac:dyDescent="0.35">
      <c r="A9" s="14" t="s">
        <v>821</v>
      </c>
      <c r="B9" s="10" t="s">
        <v>828</v>
      </c>
      <c r="D9" s="10" t="s">
        <v>899</v>
      </c>
      <c r="E9" s="3" t="s">
        <v>912</v>
      </c>
      <c r="H9" s="13" t="s">
        <v>324</v>
      </c>
      <c r="N9" s="3" t="s">
        <v>914</v>
      </c>
      <c r="U9" s="3" t="str">
        <f>IF(LEFT(D9,2)="BC","rangeland/grassland",IF(OR(LEFT(D9,2)="CV",LEFT(D9,2)="GC"),"forest","cultivated"))</f>
        <v>forest</v>
      </c>
      <c r="V9" s="13" t="str">
        <f>IF(LEFT(D9,2)="BC","cemetary",IF(LEFT(D9,2)="CV","pine",IF(LEFT(D9,2)="GC","mixed hardwood","Z. mays, G. max")))</f>
        <v>mixed hardwood</v>
      </c>
      <c r="Z9" s="3" t="s">
        <v>812</v>
      </c>
      <c r="AC9" s="3" t="s">
        <v>204</v>
      </c>
    </row>
    <row r="10" spans="1:37" ht="14.5" x14ac:dyDescent="0.35">
      <c r="A10" s="14" t="s">
        <v>821</v>
      </c>
      <c r="B10" s="10" t="s">
        <v>828</v>
      </c>
      <c r="D10" s="10" t="s">
        <v>868</v>
      </c>
      <c r="E10" s="3" t="s">
        <v>912</v>
      </c>
      <c r="H10" s="13" t="s">
        <v>324</v>
      </c>
      <c r="N10" s="3" t="s">
        <v>914</v>
      </c>
      <c r="U10" s="3" t="s">
        <v>190</v>
      </c>
      <c r="V10" s="3" t="s">
        <v>874</v>
      </c>
      <c r="Z10" s="3" t="s">
        <v>812</v>
      </c>
      <c r="AC10" s="3" t="s">
        <v>204</v>
      </c>
    </row>
    <row r="11" spans="1:37" ht="14.5" x14ac:dyDescent="0.35">
      <c r="A11" s="14" t="s">
        <v>821</v>
      </c>
      <c r="B11" s="10" t="s">
        <v>828</v>
      </c>
      <c r="D11" s="10" t="s">
        <v>835</v>
      </c>
      <c r="E11" s="3" t="s">
        <v>912</v>
      </c>
      <c r="H11" s="13" t="s">
        <v>324</v>
      </c>
      <c r="N11" s="3" t="s">
        <v>914</v>
      </c>
      <c r="U11" s="3" t="str">
        <f>IF(LEFT(D11,2)="BC","rangeland/grassland",IF(OR(LEFT(D11,2)="CV",LEFT(D11,2)="GC"),"forest","cultivated"))</f>
        <v>forest</v>
      </c>
      <c r="V11" s="13" t="str">
        <f>IF(LEFT(D11,2)="BC","cemetary",IF(LEFT(D11,2)="CV","pine",IF(LEFT(D11,2)="GC","mixed hardwood","Z. mays, G. max")))</f>
        <v>mixed hardwood</v>
      </c>
      <c r="Z11" s="3" t="s">
        <v>812</v>
      </c>
      <c r="AC11" s="3" t="s">
        <v>204</v>
      </c>
    </row>
    <row r="12" spans="1:37" ht="14.5" x14ac:dyDescent="0.35">
      <c r="A12" s="14" t="s">
        <v>821</v>
      </c>
      <c r="B12" s="10" t="s">
        <v>828</v>
      </c>
      <c r="D12" s="10" t="s">
        <v>832</v>
      </c>
      <c r="E12" s="3" t="s">
        <v>912</v>
      </c>
      <c r="H12" s="13" t="s">
        <v>324</v>
      </c>
      <c r="N12" s="3" t="s">
        <v>914</v>
      </c>
      <c r="U12" s="3" t="str">
        <f>IF(LEFT(D12,2)="BC","rangeland/grassland",IF(OR(LEFT(D12,2)="CV",LEFT(D12,2)="GC"),"forest","cultivated"))</f>
        <v>forest</v>
      </c>
      <c r="V12" s="13" t="str">
        <f>IF(LEFT(D12,2)="BC","cemetary",IF(LEFT(D12,2)="CV","pine",IF(LEFT(D12,2)="GC","mixed hardwood","Z. mays, G. max")))</f>
        <v>mixed hardwood</v>
      </c>
      <c r="Z12" s="3" t="s">
        <v>812</v>
      </c>
      <c r="AC12" s="13" t="s">
        <v>174</v>
      </c>
    </row>
    <row r="13" spans="1:37" ht="14.5" x14ac:dyDescent="0.35">
      <c r="A13" s="14" t="s">
        <v>821</v>
      </c>
      <c r="B13" s="10" t="s">
        <v>828</v>
      </c>
      <c r="D13" s="10" t="s">
        <v>866</v>
      </c>
      <c r="E13" s="3" t="s">
        <v>912</v>
      </c>
      <c r="H13" s="13" t="s">
        <v>324</v>
      </c>
      <c r="N13" s="3" t="s">
        <v>914</v>
      </c>
      <c r="U13" s="3" t="s">
        <v>190</v>
      </c>
      <c r="V13" s="3" t="s">
        <v>874</v>
      </c>
      <c r="Z13" s="3" t="s">
        <v>812</v>
      </c>
      <c r="AC13" s="13" t="s">
        <v>174</v>
      </c>
    </row>
    <row r="14" spans="1:37" ht="14.5" x14ac:dyDescent="0.35">
      <c r="A14" s="14" t="s">
        <v>821</v>
      </c>
      <c r="B14" s="10" t="s">
        <v>828</v>
      </c>
      <c r="D14" s="10" t="s">
        <v>896</v>
      </c>
      <c r="E14" s="3" t="s">
        <v>912</v>
      </c>
      <c r="H14" s="13" t="s">
        <v>324</v>
      </c>
      <c r="N14" s="3" t="s">
        <v>914</v>
      </c>
      <c r="U14" s="3" t="str">
        <f>IF(LEFT(D14,2)="BC","rangeland/grassland",IF(OR(LEFT(D14,2)="CV",LEFT(D14,2)="GC"),"forest","cultivated"))</f>
        <v>forest</v>
      </c>
      <c r="V14" s="13" t="str">
        <f>IF(LEFT(D14,2)="BC","cemetary",IF(LEFT(D14,2)="CV","pine",IF(LEFT(D14,2)="GC","mixed hardwood","Z. mays, G. max")))</f>
        <v>mixed hardwood</v>
      </c>
      <c r="Z14" s="3" t="s">
        <v>812</v>
      </c>
      <c r="AC14" s="3" t="s">
        <v>194</v>
      </c>
    </row>
    <row r="15" spans="1:37" ht="14.5" x14ac:dyDescent="0.35">
      <c r="A15" s="14" t="s">
        <v>821</v>
      </c>
      <c r="B15" s="10" t="s">
        <v>828</v>
      </c>
      <c r="D15" s="10" t="s">
        <v>897</v>
      </c>
      <c r="E15" s="3" t="s">
        <v>912</v>
      </c>
      <c r="H15" s="13" t="s">
        <v>324</v>
      </c>
      <c r="N15" s="3" t="s">
        <v>914</v>
      </c>
      <c r="U15" s="3" t="str">
        <f>IF(LEFT(D15,2)="BC","rangeland/grassland",IF(OR(LEFT(D15,2)="CV",LEFT(D15,2)="GC"),"forest","cultivated"))</f>
        <v>forest</v>
      </c>
      <c r="V15" s="13" t="str">
        <f>IF(LEFT(D15,2)="BC","cemetary",IF(LEFT(D15,2)="CV","pine",IF(LEFT(D15,2)="GC","mixed hardwood","Z. mays, G. max")))</f>
        <v>mixed hardwood</v>
      </c>
      <c r="Z15" s="3" t="s">
        <v>812</v>
      </c>
      <c r="AC15" s="3" t="s">
        <v>194</v>
      </c>
    </row>
    <row r="16" spans="1:37" ht="14.5" x14ac:dyDescent="0.35">
      <c r="A16" s="14" t="s">
        <v>821</v>
      </c>
      <c r="B16" s="10" t="s">
        <v>828</v>
      </c>
      <c r="D16" s="10" t="s">
        <v>867</v>
      </c>
      <c r="E16" s="3" t="s">
        <v>912</v>
      </c>
      <c r="H16" s="13" t="s">
        <v>324</v>
      </c>
      <c r="N16" s="3" t="s">
        <v>914</v>
      </c>
      <c r="U16" s="3" t="s">
        <v>190</v>
      </c>
      <c r="V16" s="3" t="s">
        <v>874</v>
      </c>
      <c r="Z16" s="3" t="s">
        <v>812</v>
      </c>
      <c r="AC16" s="3" t="s">
        <v>194</v>
      </c>
    </row>
    <row r="17" spans="1:29" ht="14.5" x14ac:dyDescent="0.35">
      <c r="A17" s="14" t="s">
        <v>821</v>
      </c>
      <c r="B17" s="10" t="s">
        <v>828</v>
      </c>
      <c r="D17" s="10" t="s">
        <v>834</v>
      </c>
      <c r="E17" s="3" t="s">
        <v>912</v>
      </c>
      <c r="H17" s="13" t="s">
        <v>324</v>
      </c>
      <c r="N17" s="3" t="s">
        <v>914</v>
      </c>
      <c r="U17" s="3" t="str">
        <f>IF(LEFT(D17,2)="BC","rangeland/grassland",IF(OR(LEFT(D17,2)="CV",LEFT(D17,2)="GC"),"forest","cultivated"))</f>
        <v>forest</v>
      </c>
      <c r="V17" s="13" t="str">
        <f>IF(LEFT(D17,2)="BC","cemetary",IF(LEFT(D17,2)="CV","pine",IF(LEFT(D17,2)="GC","mixed hardwood","Z. mays, G. max")))</f>
        <v>mixed hardwood</v>
      </c>
      <c r="Z17" s="3" t="s">
        <v>812</v>
      </c>
      <c r="AC17" s="3" t="s">
        <v>194</v>
      </c>
    </row>
    <row r="18" spans="1:29" ht="14.5" x14ac:dyDescent="0.35">
      <c r="A18" s="14" t="s">
        <v>821</v>
      </c>
      <c r="B18" s="10" t="s">
        <v>828</v>
      </c>
      <c r="D18" s="10" t="s">
        <v>836</v>
      </c>
      <c r="E18" s="3" t="s">
        <v>912</v>
      </c>
      <c r="H18" s="13" t="s">
        <v>324</v>
      </c>
      <c r="N18" s="3" t="s">
        <v>914</v>
      </c>
      <c r="U18" s="3" t="str">
        <f>IF(LEFT(D18,2)="BC","rangeland/grassland",IF(OR(LEFT(D18,2)="CV",LEFT(D18,2)="GC"),"forest","cultivated"))</f>
        <v>forest</v>
      </c>
      <c r="V18" s="13" t="str">
        <f>IF(LEFT(D18,2)="BC","cemetary",IF(LEFT(D18,2)="CV","pine",IF(LEFT(D18,2)="GC","mixed hardwood","Z. mays, G. max")))</f>
        <v>mixed hardwood</v>
      </c>
      <c r="Z18" s="3" t="s">
        <v>812</v>
      </c>
      <c r="AC18" s="3" t="s">
        <v>212</v>
      </c>
    </row>
    <row r="19" spans="1:29" ht="14.5" x14ac:dyDescent="0.35">
      <c r="A19" s="14" t="s">
        <v>821</v>
      </c>
      <c r="B19" s="10" t="s">
        <v>829</v>
      </c>
      <c r="D19" s="10" t="s">
        <v>907</v>
      </c>
      <c r="E19" s="3" t="s">
        <v>912</v>
      </c>
      <c r="H19" s="13" t="s">
        <v>324</v>
      </c>
      <c r="N19" s="3" t="s">
        <v>913</v>
      </c>
      <c r="U19" s="3" t="str">
        <f t="shared" ref="U19:U20" si="0">IF(LEFT(D19,2)="BC","rangeland/grassland",IF(OR(LEFT(D19,2)="CV",LEFT(D19,2)="GC"),"forest","cultivated"))</f>
        <v>cultivated</v>
      </c>
      <c r="V19" s="13" t="str">
        <f t="shared" ref="V19:V20" si="1">IF(LEFT(D19,2)="BC","cemetary",IF(LEFT(D19,2)="CV","pine",IF(LEFT(D19,2)="GC","mixed hardwood","Z. mays, G. max")))</f>
        <v>Z. mays, G. max</v>
      </c>
      <c r="Z19" s="3" t="s">
        <v>812</v>
      </c>
    </row>
    <row r="20" spans="1:29" ht="14.5" x14ac:dyDescent="0.35">
      <c r="A20" s="14" t="s">
        <v>821</v>
      </c>
      <c r="B20" s="10" t="s">
        <v>829</v>
      </c>
      <c r="D20" s="10" t="s">
        <v>908</v>
      </c>
      <c r="E20" s="3" t="s">
        <v>912</v>
      </c>
      <c r="H20" s="13" t="s">
        <v>324</v>
      </c>
      <c r="N20" s="3" t="s">
        <v>913</v>
      </c>
      <c r="U20" s="3" t="str">
        <f t="shared" si="0"/>
        <v>cultivated</v>
      </c>
      <c r="V20" s="13" t="str">
        <f t="shared" si="1"/>
        <v>Z. mays, G. max</v>
      </c>
      <c r="Z20" s="3" t="s">
        <v>812</v>
      </c>
    </row>
    <row r="21" spans="1:29" ht="14.5" x14ac:dyDescent="0.35">
      <c r="A21" s="14" t="s">
        <v>821</v>
      </c>
      <c r="B21" s="10" t="s">
        <v>829</v>
      </c>
      <c r="D21" s="10" t="s">
        <v>909</v>
      </c>
      <c r="E21" s="3" t="s">
        <v>912</v>
      </c>
      <c r="H21" s="13" t="s">
        <v>324</v>
      </c>
      <c r="N21" s="3" t="s">
        <v>913</v>
      </c>
      <c r="U21" s="3" t="str">
        <f>IF(LEFT(D21,2)="BC","rangeland/grassland",IF(OR(LEFT(D21,2)="CV",LEFT(D21,2)="GC"),"forest","cultivated"))</f>
        <v>cultivated</v>
      </c>
      <c r="V21" s="13" t="str">
        <f>IF(LEFT(D21,2)="BC","cemetary",IF(LEFT(D21,2)="CV","pine",IF(LEFT(D21,2)="GC","mixed hardwood","Z. mays, G. max")))</f>
        <v>Z. mays, G. max</v>
      </c>
      <c r="Z21" s="3" t="s">
        <v>812</v>
      </c>
    </row>
    <row r="22" spans="1:29" ht="14.5" x14ac:dyDescent="0.35">
      <c r="A22" s="14" t="s">
        <v>821</v>
      </c>
      <c r="B22" s="10" t="s">
        <v>829</v>
      </c>
      <c r="D22" s="10" t="s">
        <v>903</v>
      </c>
      <c r="E22" s="3" t="s">
        <v>912</v>
      </c>
      <c r="H22" s="13" t="s">
        <v>324</v>
      </c>
      <c r="N22" s="3" t="s">
        <v>913</v>
      </c>
      <c r="U22" s="3" t="str">
        <f t="shared" ref="U22:U24" si="2">IF(LEFT(D22,2)="BC","rangeland/grassland",IF(OR(LEFT(D22,2)="CV",LEFT(D22,2)="GC"),"forest","cultivated"))</f>
        <v>cultivated</v>
      </c>
      <c r="V22" s="13" t="str">
        <f t="shared" ref="V22:V24" si="3">IF(LEFT(D22,2)="BC","cemetary",IF(LEFT(D22,2)="CV","pine",IF(LEFT(D22,2)="GC","mixed hardwood","Z. mays, G. max")))</f>
        <v>Z. mays, G. max</v>
      </c>
      <c r="Z22" s="3" t="s">
        <v>812</v>
      </c>
      <c r="AC22" s="3" t="s">
        <v>204</v>
      </c>
    </row>
    <row r="23" spans="1:29" ht="14.5" x14ac:dyDescent="0.35">
      <c r="A23" s="14" t="s">
        <v>821</v>
      </c>
      <c r="B23" s="10" t="s">
        <v>829</v>
      </c>
      <c r="D23" s="10" t="s">
        <v>904</v>
      </c>
      <c r="E23" s="3" t="s">
        <v>912</v>
      </c>
      <c r="H23" s="13" t="s">
        <v>324</v>
      </c>
      <c r="N23" s="3" t="s">
        <v>913</v>
      </c>
      <c r="U23" s="3" t="str">
        <f t="shared" si="2"/>
        <v>cultivated</v>
      </c>
      <c r="V23" s="13" t="str">
        <f t="shared" si="3"/>
        <v>Z. mays, G. max</v>
      </c>
      <c r="Z23" s="3" t="s">
        <v>812</v>
      </c>
      <c r="AC23" s="3" t="s">
        <v>204</v>
      </c>
    </row>
    <row r="24" spans="1:29" ht="14.5" x14ac:dyDescent="0.35">
      <c r="A24" s="14" t="s">
        <v>821</v>
      </c>
      <c r="B24" s="10" t="s">
        <v>829</v>
      </c>
      <c r="D24" s="10" t="s">
        <v>905</v>
      </c>
      <c r="E24" s="3" t="s">
        <v>912</v>
      </c>
      <c r="H24" s="13" t="s">
        <v>324</v>
      </c>
      <c r="N24" s="3" t="s">
        <v>913</v>
      </c>
      <c r="U24" s="3" t="str">
        <f t="shared" si="2"/>
        <v>cultivated</v>
      </c>
      <c r="V24" s="13" t="str">
        <f t="shared" si="3"/>
        <v>Z. mays, G. max</v>
      </c>
      <c r="Z24" s="3" t="s">
        <v>812</v>
      </c>
      <c r="AC24" s="3" t="s">
        <v>204</v>
      </c>
    </row>
    <row r="25" spans="1:29" ht="14.5" x14ac:dyDescent="0.35">
      <c r="A25" s="14" t="s">
        <v>821</v>
      </c>
      <c r="B25" s="10" t="s">
        <v>829</v>
      </c>
      <c r="D25" s="10" t="s">
        <v>906</v>
      </c>
      <c r="E25" s="3" t="s">
        <v>912</v>
      </c>
      <c r="H25" s="13" t="s">
        <v>324</v>
      </c>
      <c r="N25" s="3" t="s">
        <v>913</v>
      </c>
      <c r="U25" s="3" t="str">
        <f>IF(LEFT(D25,2)="BC","rangeland/grassland",IF(OR(LEFT(D25,2)="CV",LEFT(D25,2)="GC"),"forest","cultivated"))</f>
        <v>cultivated</v>
      </c>
      <c r="V25" s="13" t="str">
        <f>IF(LEFT(D25,2)="BC","cemetary",IF(LEFT(D25,2)="CV","pine",IF(LEFT(D25,2)="GC","mixed hardwood","Z. mays, G. max")))</f>
        <v>Z. mays, G. max</v>
      </c>
      <c r="Z25" s="3" t="s">
        <v>812</v>
      </c>
      <c r="AC25" s="3" t="s">
        <v>204</v>
      </c>
    </row>
    <row r="26" spans="1:29" ht="14.5" x14ac:dyDescent="0.35">
      <c r="A26" s="14" t="s">
        <v>821</v>
      </c>
      <c r="B26" s="10" t="s">
        <v>829</v>
      </c>
      <c r="D26" s="10" t="s">
        <v>872</v>
      </c>
      <c r="E26" s="3" t="s">
        <v>912</v>
      </c>
      <c r="H26" s="13" t="s">
        <v>324</v>
      </c>
      <c r="N26" s="3" t="s">
        <v>913</v>
      </c>
      <c r="U26" s="3" t="s">
        <v>180</v>
      </c>
      <c r="V26" s="3" t="s">
        <v>875</v>
      </c>
      <c r="Z26" s="3" t="s">
        <v>812</v>
      </c>
      <c r="AC26" s="3" t="s">
        <v>204</v>
      </c>
    </row>
    <row r="27" spans="1:29" ht="14.5" x14ac:dyDescent="0.35">
      <c r="A27" s="14" t="s">
        <v>821</v>
      </c>
      <c r="B27" s="10" t="s">
        <v>829</v>
      </c>
      <c r="D27" s="10" t="s">
        <v>833</v>
      </c>
      <c r="E27" s="3" t="s">
        <v>912</v>
      </c>
      <c r="H27" s="13" t="s">
        <v>324</v>
      </c>
      <c r="N27" s="3" t="s">
        <v>913</v>
      </c>
      <c r="U27" s="3" t="str">
        <f>IF(LEFT(D27,2)="BC","rangeland/grassland",IF(OR(LEFT(D27,2)="CV",LEFT(D27,2)="GC"),"forest","cultivated"))</f>
        <v>cultivated</v>
      </c>
      <c r="V27" s="13" t="str">
        <f>IF(LEFT(D27,2)="BC","cemetary",IF(LEFT(D27,2)="CV","pine",IF(LEFT(D27,2)="GC","mixed hardwood","Z. mays, G. max")))</f>
        <v>Z. mays, G. max</v>
      </c>
      <c r="Z27" s="3" t="s">
        <v>812</v>
      </c>
      <c r="AC27" s="13" t="s">
        <v>174</v>
      </c>
    </row>
    <row r="28" spans="1:29" ht="14.5" x14ac:dyDescent="0.35">
      <c r="A28" s="14" t="s">
        <v>821</v>
      </c>
      <c r="B28" s="10" t="s">
        <v>829</v>
      </c>
      <c r="D28" s="10" t="s">
        <v>870</v>
      </c>
      <c r="E28" s="3" t="s">
        <v>912</v>
      </c>
      <c r="H28" s="13" t="s">
        <v>324</v>
      </c>
      <c r="N28" s="3" t="s">
        <v>913</v>
      </c>
      <c r="U28" s="3" t="s">
        <v>180</v>
      </c>
      <c r="V28" s="3" t="s">
        <v>875</v>
      </c>
      <c r="Z28" s="3" t="s">
        <v>812</v>
      </c>
      <c r="AC28" s="13" t="s">
        <v>174</v>
      </c>
    </row>
    <row r="29" spans="1:29" ht="14.5" x14ac:dyDescent="0.35">
      <c r="A29" s="14" t="s">
        <v>821</v>
      </c>
      <c r="B29" s="10" t="s">
        <v>829</v>
      </c>
      <c r="D29" s="10" t="s">
        <v>900</v>
      </c>
      <c r="E29" s="3" t="s">
        <v>912</v>
      </c>
      <c r="H29" s="13" t="s">
        <v>324</v>
      </c>
      <c r="N29" s="3" t="s">
        <v>913</v>
      </c>
      <c r="U29" s="3" t="str">
        <f>IF(LEFT(D29,2)="BC","rangeland/grassland",IF(OR(LEFT(D29,2)="CV",LEFT(D29,2)="GC"),"forest","cultivated"))</f>
        <v>cultivated</v>
      </c>
      <c r="V29" s="13" t="str">
        <f>IF(LEFT(D29,2)="BC","cemetary",IF(LEFT(D29,2)="CV","pine",IF(LEFT(D29,2)="GC","mixed hardwood","Z. mays, G. max")))</f>
        <v>Z. mays, G. max</v>
      </c>
      <c r="Z29" s="3" t="s">
        <v>812</v>
      </c>
      <c r="AC29" s="3" t="s">
        <v>194</v>
      </c>
    </row>
    <row r="30" spans="1:29" ht="14.5" x14ac:dyDescent="0.35">
      <c r="A30" s="14" t="s">
        <v>821</v>
      </c>
      <c r="B30" s="10" t="s">
        <v>829</v>
      </c>
      <c r="D30" s="10" t="s">
        <v>901</v>
      </c>
      <c r="E30" s="3" t="s">
        <v>912</v>
      </c>
      <c r="H30" s="13" t="s">
        <v>324</v>
      </c>
      <c r="N30" s="3" t="s">
        <v>913</v>
      </c>
      <c r="U30" s="3" t="str">
        <f>IF(LEFT(D30,2)="BC","rangeland/grassland",IF(OR(LEFT(D30,2)="CV",LEFT(D30,2)="GC"),"forest","cultivated"))</f>
        <v>cultivated</v>
      </c>
      <c r="V30" s="13" t="str">
        <f>IF(LEFT(D30,2)="BC","cemetary",IF(LEFT(D30,2)="CV","pine",IF(LEFT(D30,2)="GC","mixed hardwood","Z. mays, G. max")))</f>
        <v>Z. mays, G. max</v>
      </c>
      <c r="Z30" s="3" t="s">
        <v>812</v>
      </c>
      <c r="AC30" s="3" t="s">
        <v>194</v>
      </c>
    </row>
    <row r="31" spans="1:29" ht="14.5" x14ac:dyDescent="0.35">
      <c r="A31" s="14" t="s">
        <v>821</v>
      </c>
      <c r="B31" s="10" t="s">
        <v>829</v>
      </c>
      <c r="D31" s="10" t="s">
        <v>902</v>
      </c>
      <c r="E31" s="3" t="s">
        <v>912</v>
      </c>
      <c r="H31" s="13" t="s">
        <v>324</v>
      </c>
      <c r="N31" s="3" t="s">
        <v>913</v>
      </c>
      <c r="U31" s="3" t="str">
        <f>IF(LEFT(D31,2)="BC","rangeland/grassland",IF(OR(LEFT(D31,2)="CV",LEFT(D31,2)="GC"),"forest","cultivated"))</f>
        <v>cultivated</v>
      </c>
      <c r="V31" s="13" t="str">
        <f>IF(LEFT(D31,2)="BC","cemetary",IF(LEFT(D31,2)="CV","pine",IF(LEFT(D31,2)="GC","mixed hardwood","Z. mays, G. max")))</f>
        <v>Z. mays, G. max</v>
      </c>
      <c r="Z31" s="3" t="s">
        <v>812</v>
      </c>
      <c r="AC31" s="3" t="s">
        <v>194</v>
      </c>
    </row>
    <row r="32" spans="1:29" ht="14.5" x14ac:dyDescent="0.35">
      <c r="A32" s="14" t="s">
        <v>821</v>
      </c>
      <c r="B32" s="10" t="s">
        <v>829</v>
      </c>
      <c r="D32" s="10" t="s">
        <v>910</v>
      </c>
      <c r="E32" s="3" t="s">
        <v>912</v>
      </c>
      <c r="H32" s="13" t="s">
        <v>324</v>
      </c>
      <c r="N32" s="3" t="s">
        <v>913</v>
      </c>
      <c r="U32" s="3" t="str">
        <f>IF(LEFT(D32,2)="BC","rangeland/grassland",IF(OR(LEFT(D32,2)="CV",LEFT(D32,2)="GC"),"forest","cultivated"))</f>
        <v>cultivated</v>
      </c>
      <c r="V32" s="13" t="str">
        <f>IF(LEFT(D32,2)="BC","cemetary",IF(LEFT(D32,2)="CV","pine",IF(LEFT(D32,2)="GC","mixed hardwood","Z. mays, G. max")))</f>
        <v>Z. mays, G. max</v>
      </c>
      <c r="Z32" s="3" t="s">
        <v>812</v>
      </c>
      <c r="AC32" s="3" t="s">
        <v>194</v>
      </c>
    </row>
    <row r="33" spans="1:29" ht="14.5" x14ac:dyDescent="0.35">
      <c r="A33" s="14" t="s">
        <v>821</v>
      </c>
      <c r="B33" s="10" t="s">
        <v>829</v>
      </c>
      <c r="D33" s="10" t="s">
        <v>871</v>
      </c>
      <c r="E33" s="3" t="s">
        <v>912</v>
      </c>
      <c r="H33" s="13" t="s">
        <v>324</v>
      </c>
      <c r="N33" s="3" t="s">
        <v>913</v>
      </c>
      <c r="U33" s="3" t="s">
        <v>180</v>
      </c>
      <c r="V33" s="3" t="s">
        <v>875</v>
      </c>
      <c r="Z33" s="3" t="s">
        <v>812</v>
      </c>
      <c r="AC33" s="3" t="s">
        <v>194</v>
      </c>
    </row>
    <row r="34" spans="1:29" ht="14.5" x14ac:dyDescent="0.35">
      <c r="A34" s="14" t="s">
        <v>821</v>
      </c>
      <c r="B34" s="10" t="s">
        <v>829</v>
      </c>
      <c r="D34" s="10" t="s">
        <v>837</v>
      </c>
      <c r="E34" s="3" t="s">
        <v>912</v>
      </c>
      <c r="H34" s="13" t="s">
        <v>324</v>
      </c>
      <c r="N34" s="3" t="s">
        <v>913</v>
      </c>
      <c r="U34" s="3" t="str">
        <f>IF(LEFT(D34,2)="BC","rangeland/grassland",IF(OR(LEFT(D34,2)="CV",LEFT(D34,2)="GC"),"forest","cultivated"))</f>
        <v>cultivated</v>
      </c>
      <c r="V34" s="13" t="str">
        <f>IF(LEFT(D34,2)="BC","cemetary",IF(LEFT(D34,2)="CV","pine",IF(LEFT(D34,2)="GC","mixed hardwood","Z. mays, G. max")))</f>
        <v>Z. mays, G. max</v>
      </c>
      <c r="Z34" s="3" t="s">
        <v>812</v>
      </c>
      <c r="AC34" s="3" t="s">
        <v>212</v>
      </c>
    </row>
    <row r="35" spans="1:29" ht="14.5" x14ac:dyDescent="0.35"/>
    <row r="36" spans="1:29" ht="14.5" x14ac:dyDescent="0.35"/>
    <row r="37" spans="1:29" ht="14.5" x14ac:dyDescent="0.35"/>
    <row r="38" spans="1:29" ht="14.5" x14ac:dyDescent="0.35"/>
    <row r="39" spans="1:29" ht="14.5" x14ac:dyDescent="0.35"/>
    <row r="40" spans="1:29" ht="14.5" x14ac:dyDescent="0.35"/>
    <row r="41" spans="1:29" ht="14.5" x14ac:dyDescent="0.35"/>
    <row r="42" spans="1:29" ht="14.5" x14ac:dyDescent="0.35"/>
    <row r="43" spans="1:29" ht="14.5" x14ac:dyDescent="0.35"/>
    <row r="44" spans="1:29" ht="14.5" x14ac:dyDescent="0.35"/>
    <row r="45" spans="1:29" ht="14.5" x14ac:dyDescent="0.35"/>
    <row r="46" spans="1:29" ht="14.5" x14ac:dyDescent="0.35"/>
    <row r="47" spans="1:29" ht="14.5" x14ac:dyDescent="0.35"/>
    <row r="48" spans="1:29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</sheetData>
  <sortState xmlns:xlrd2="http://schemas.microsoft.com/office/spreadsheetml/2017/richdata2" ref="A4:AJ24">
    <sortCondition ref="D4:D24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AC4:AC1048576</xm:sqref>
        </x14:dataValidation>
        <x14:dataValidation type="list" allowBlank="1" showInputMessage="1" showErrorMessage="1" xr:uid="{00000000-0002-0000-0200-000001000000}">
          <x14:formula1>
            <xm:f>'controlled vocabulary'!$I$4:$I$6</xm:f>
          </x14:formula1>
          <xm:sqref>AA4:AA1048576</xm:sqref>
        </x14:dataValidation>
        <x14:dataValidation type="list" allowBlank="1" showInputMessage="1" showErrorMessage="1" xr:uid="{00000000-0002-0000-0200-000002000000}">
          <x14:formula1>
            <xm:f>'controlled vocabulary'!$G$4:$G$10</xm:f>
          </x14:formula1>
          <xm:sqref>AH4:AH1048576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 xr:uid="{00000000-0002-0000-0200-000004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5000000}">
          <x14:formula1>
            <xm:f>'controlled vocabulary'!$E$4:$E$6</xm:f>
          </x14:formula1>
          <xm:sqref>Q4:Q1048576</xm:sqref>
        </x14:dataValidation>
        <x14:dataValidation type="list" allowBlank="1" showInputMessage="1" showErrorMessage="1" xr:uid="{00000000-0002-0000-0200-000006000000}">
          <x14:formula1>
            <xm:f>'controlled vocabulary'!$F$4:$F$11</xm:f>
          </x14:formula1>
          <xm:sqref>U4:U1048576</xm:sqref>
        </x14:dataValidation>
        <x14:dataValidation type="list" allowBlank="1" showInputMessage="1" showErrorMessage="1" xr:uid="{00000000-0002-0000-0200-000007000000}">
          <x14:formula1>
            <xm:f>'controlled vocabulary'!$H$4:$H$12</xm:f>
          </x14:formula1>
          <xm:sqref>Z4:Z1048576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63"/>
  <sheetViews>
    <sheetView workbookViewId="0">
      <selection activeCell="J4" sqref="J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4" width="13.1796875" customWidth="1"/>
    <col min="5" max="6" width="12.36328125" customWidth="1"/>
    <col min="7" max="7" width="14.81640625" style="122" customWidth="1"/>
    <col min="8" max="8" width="15" style="122" customWidth="1"/>
    <col min="9" max="9" width="14.36328125" style="122" bestFit="1" customWidth="1"/>
    <col min="10" max="10" width="21.1796875" customWidth="1"/>
    <col min="11" max="11" width="17.36328125" customWidth="1"/>
    <col min="13" max="13" width="22.81640625" bestFit="1" customWidth="1"/>
    <col min="14" max="14" width="19" bestFit="1" customWidth="1"/>
    <col min="15" max="15" width="19" customWidth="1"/>
    <col min="16" max="16" width="18.453125" bestFit="1" customWidth="1"/>
    <col min="17" max="18" width="11.453125" customWidth="1"/>
    <col min="19" max="19" width="17" bestFit="1" customWidth="1"/>
    <col min="20" max="20" width="16.453125" bestFit="1" customWidth="1"/>
    <col min="21" max="21" width="14.81640625" bestFit="1" customWidth="1"/>
    <col min="22" max="22" width="13" bestFit="1" customWidth="1"/>
    <col min="23" max="23" width="14.1796875" bestFit="1" customWidth="1"/>
    <col min="24" max="24" width="11.36328125" bestFit="1" customWidth="1"/>
    <col min="25" max="25" width="12.6328125" customWidth="1"/>
    <col min="26" max="26" width="13" customWidth="1"/>
    <col min="28" max="28" width="15.453125" bestFit="1" customWidth="1"/>
    <col min="30" max="30" width="18.453125" bestFit="1" customWidth="1"/>
    <col min="31" max="31" width="12" bestFit="1" customWidth="1"/>
    <col min="32" max="32" width="8.6328125" bestFit="1" customWidth="1"/>
    <col min="33" max="33" width="14.81640625" bestFit="1" customWidth="1"/>
    <col min="34" max="34" width="14.453125" customWidth="1"/>
    <col min="35" max="35" width="19.81640625" bestFit="1" customWidth="1"/>
    <col min="36" max="36" width="25.81640625" bestFit="1" customWidth="1"/>
    <col min="37" max="37" width="22.81640625" bestFit="1" customWidth="1"/>
  </cols>
  <sheetData>
    <row r="1" spans="1:37" s="95" customFormat="1" ht="29" customHeight="1" x14ac:dyDescent="0.35">
      <c r="A1" s="18" t="s">
        <v>669</v>
      </c>
      <c r="B1" s="18" t="s">
        <v>14</v>
      </c>
      <c r="C1" s="101" t="s">
        <v>625</v>
      </c>
      <c r="D1" s="106" t="s">
        <v>459</v>
      </c>
      <c r="E1" s="24" t="s">
        <v>627</v>
      </c>
      <c r="F1" s="24" t="s">
        <v>628</v>
      </c>
      <c r="G1" s="118" t="s">
        <v>747</v>
      </c>
      <c r="H1" s="112" t="s">
        <v>748</v>
      </c>
      <c r="I1" s="112" t="s">
        <v>749</v>
      </c>
      <c r="J1" s="93" t="s">
        <v>436</v>
      </c>
      <c r="K1" s="93" t="s">
        <v>437</v>
      </c>
      <c r="L1" s="93" t="s">
        <v>438</v>
      </c>
      <c r="M1" s="93" t="s">
        <v>439</v>
      </c>
      <c r="N1" s="102" t="s">
        <v>658</v>
      </c>
      <c r="O1" s="93" t="s">
        <v>687</v>
      </c>
      <c r="P1" s="102" t="s">
        <v>649</v>
      </c>
      <c r="Q1" s="93" t="s">
        <v>440</v>
      </c>
      <c r="R1" s="93" t="s">
        <v>690</v>
      </c>
      <c r="S1" s="93" t="s">
        <v>441</v>
      </c>
      <c r="T1" s="93" t="s">
        <v>442</v>
      </c>
      <c r="U1" s="93" t="s">
        <v>443</v>
      </c>
      <c r="V1" s="93" t="s">
        <v>444</v>
      </c>
      <c r="W1" s="93" t="s">
        <v>445</v>
      </c>
      <c r="X1" s="93" t="s">
        <v>446</v>
      </c>
      <c r="Y1" s="93" t="s">
        <v>447</v>
      </c>
      <c r="Z1" s="93" t="s">
        <v>448</v>
      </c>
      <c r="AA1" s="94" t="s">
        <v>727</v>
      </c>
      <c r="AB1" s="94" t="s">
        <v>728</v>
      </c>
      <c r="AC1" s="67" t="s">
        <v>449</v>
      </c>
      <c r="AD1" s="67" t="s">
        <v>450</v>
      </c>
      <c r="AE1" s="67" t="s">
        <v>451</v>
      </c>
      <c r="AF1" s="67" t="s">
        <v>452</v>
      </c>
      <c r="AG1" s="67" t="s">
        <v>453</v>
      </c>
      <c r="AH1" s="39" t="s">
        <v>454</v>
      </c>
      <c r="AI1" s="67" t="s">
        <v>455</v>
      </c>
      <c r="AJ1" s="67" t="s">
        <v>456</v>
      </c>
      <c r="AK1" s="39" t="s">
        <v>457</v>
      </c>
    </row>
    <row r="2" spans="1:37" s="128" customFormat="1" ht="58" customHeight="1" x14ac:dyDescent="0.35">
      <c r="A2" s="22" t="s">
        <v>670</v>
      </c>
      <c r="B2" s="26" t="s">
        <v>16</v>
      </c>
      <c r="C2" s="26" t="s">
        <v>372</v>
      </c>
      <c r="D2" s="26" t="s">
        <v>626</v>
      </c>
      <c r="E2" s="26" t="s">
        <v>629</v>
      </c>
      <c r="F2" s="26" t="s">
        <v>630</v>
      </c>
      <c r="G2" s="113" t="s">
        <v>736</v>
      </c>
      <c r="H2" s="113" t="s">
        <v>737</v>
      </c>
      <c r="I2" s="113" t="s">
        <v>735</v>
      </c>
      <c r="J2" s="126" t="s">
        <v>792</v>
      </c>
      <c r="K2" s="126"/>
      <c r="L2" s="126" t="s">
        <v>796</v>
      </c>
      <c r="M2" s="126" t="s">
        <v>648</v>
      </c>
      <c r="N2" s="126" t="s">
        <v>688</v>
      </c>
      <c r="O2" s="126" t="s">
        <v>689</v>
      </c>
      <c r="P2" s="126" t="s">
        <v>798</v>
      </c>
      <c r="Q2" s="126" t="s">
        <v>718</v>
      </c>
      <c r="R2" s="126" t="s">
        <v>719</v>
      </c>
      <c r="S2" s="126" t="s">
        <v>381</v>
      </c>
      <c r="T2" s="126" t="s">
        <v>380</v>
      </c>
      <c r="U2" s="126" t="s">
        <v>333</v>
      </c>
      <c r="V2" s="126" t="s">
        <v>379</v>
      </c>
      <c r="W2" s="126" t="s">
        <v>378</v>
      </c>
      <c r="X2" s="127" t="s">
        <v>377</v>
      </c>
      <c r="Y2" s="126" t="s">
        <v>376</v>
      </c>
      <c r="Z2" s="126" t="s">
        <v>726</v>
      </c>
      <c r="AA2" s="48" t="s">
        <v>693</v>
      </c>
      <c r="AB2" s="48" t="s">
        <v>694</v>
      </c>
      <c r="AC2" s="48" t="s">
        <v>86</v>
      </c>
      <c r="AD2" s="48" t="s">
        <v>87</v>
      </c>
      <c r="AE2" s="48" t="s">
        <v>88</v>
      </c>
      <c r="AF2" s="48" t="s">
        <v>695</v>
      </c>
      <c r="AG2" s="48" t="s">
        <v>696</v>
      </c>
      <c r="AH2" s="48" t="s">
        <v>697</v>
      </c>
      <c r="AI2" s="48" t="s">
        <v>698</v>
      </c>
      <c r="AJ2" s="48" t="s">
        <v>699</v>
      </c>
      <c r="AK2" s="48" t="s">
        <v>700</v>
      </c>
    </row>
    <row r="3" spans="1:37" s="73" customFormat="1" ht="29" x14ac:dyDescent="0.35">
      <c r="A3" s="28" t="s">
        <v>363</v>
      </c>
      <c r="B3" s="27"/>
      <c r="C3" s="108"/>
      <c r="D3" s="100"/>
      <c r="E3" s="27" t="s">
        <v>31</v>
      </c>
      <c r="F3" s="27" t="s">
        <v>31</v>
      </c>
      <c r="G3" s="114" t="s">
        <v>733</v>
      </c>
      <c r="H3" s="114" t="s">
        <v>34</v>
      </c>
      <c r="I3" s="114" t="s">
        <v>734</v>
      </c>
      <c r="J3" s="125" t="s">
        <v>793</v>
      </c>
      <c r="K3" s="88"/>
      <c r="L3" s="125" t="s">
        <v>791</v>
      </c>
      <c r="M3" s="125" t="s">
        <v>794</v>
      </c>
      <c r="N3" s="125" t="s">
        <v>795</v>
      </c>
      <c r="O3" s="87"/>
      <c r="P3" s="125" t="s">
        <v>797</v>
      </c>
      <c r="Q3" s="129" t="s">
        <v>720</v>
      </c>
      <c r="R3" s="125" t="s">
        <v>800</v>
      </c>
      <c r="S3" s="88" t="s">
        <v>374</v>
      </c>
      <c r="T3" s="88" t="s">
        <v>374</v>
      </c>
      <c r="U3" s="88" t="s">
        <v>329</v>
      </c>
      <c r="V3" s="87" t="s">
        <v>37</v>
      </c>
      <c r="W3" s="87" t="s">
        <v>37</v>
      </c>
      <c r="X3" s="88"/>
      <c r="Y3" s="88"/>
      <c r="Z3" s="125" t="s">
        <v>801</v>
      </c>
      <c r="AA3" s="60" t="s">
        <v>131</v>
      </c>
      <c r="AB3" s="60" t="s">
        <v>131</v>
      </c>
      <c r="AC3" s="60" t="s">
        <v>55</v>
      </c>
      <c r="AD3" s="60"/>
      <c r="AE3" s="60" t="s">
        <v>132</v>
      </c>
      <c r="AF3" s="60" t="s">
        <v>131</v>
      </c>
      <c r="AG3" s="60" t="s">
        <v>131</v>
      </c>
      <c r="AH3" s="60" t="s">
        <v>131</v>
      </c>
      <c r="AI3" s="60"/>
      <c r="AJ3" s="60"/>
      <c r="AK3" s="60"/>
    </row>
    <row r="4" spans="1:37" x14ac:dyDescent="0.35">
      <c r="A4" s="14"/>
      <c r="B4" s="3"/>
      <c r="C4" s="3"/>
      <c r="D4" s="3"/>
      <c r="E4" s="3"/>
      <c r="F4" s="3"/>
      <c r="G4" s="115"/>
      <c r="H4" s="115"/>
      <c r="I4" s="11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35">
      <c r="A5" s="14"/>
      <c r="B5" s="3"/>
      <c r="C5" s="3"/>
      <c r="D5" s="3"/>
      <c r="E5" s="3"/>
      <c r="F5" s="3"/>
      <c r="G5" s="115"/>
      <c r="H5" s="115"/>
      <c r="I5" s="11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35">
      <c r="A6" s="14"/>
      <c r="B6" s="3"/>
      <c r="C6" s="3"/>
      <c r="D6" s="3"/>
      <c r="E6" s="3"/>
      <c r="F6" s="3"/>
      <c r="G6" s="115"/>
      <c r="H6" s="115"/>
      <c r="I6" s="11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35">
      <c r="A7" s="14"/>
      <c r="B7" s="3"/>
      <c r="C7" s="3"/>
      <c r="D7" s="3"/>
      <c r="E7" s="3"/>
      <c r="F7" s="3"/>
      <c r="G7" s="115"/>
      <c r="H7" s="115"/>
      <c r="I7" s="11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35">
      <c r="B8" s="3"/>
      <c r="C8" s="3"/>
      <c r="D8" s="3"/>
      <c r="E8" s="3"/>
      <c r="F8" s="3"/>
      <c r="G8" s="115"/>
      <c r="H8" s="115"/>
      <c r="I8" s="11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35">
      <c r="B9" s="3"/>
      <c r="C9" s="3"/>
      <c r="D9" s="3"/>
      <c r="E9" s="3"/>
      <c r="F9" s="3"/>
      <c r="G9" s="115"/>
      <c r="H9" s="115"/>
      <c r="I9" s="11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35">
      <c r="B10" s="3"/>
      <c r="C10" s="3"/>
      <c r="D10" s="3"/>
      <c r="E10" s="3"/>
      <c r="F10" s="3"/>
      <c r="G10" s="115"/>
      <c r="H10" s="115"/>
      <c r="I10" s="11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35">
      <c r="B11" s="3"/>
      <c r="C11" s="3"/>
      <c r="D11" s="3"/>
      <c r="E11" s="3"/>
      <c r="F11" s="3"/>
      <c r="G11" s="115"/>
      <c r="H11" s="115"/>
      <c r="I11" s="11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35">
      <c r="B12" s="3"/>
      <c r="C12" s="3"/>
      <c r="D12" s="3"/>
      <c r="E12" s="3"/>
      <c r="F12" s="3"/>
      <c r="G12" s="115"/>
      <c r="H12" s="115"/>
      <c r="I12" s="11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35">
      <c r="B13" s="3"/>
      <c r="C13" s="3"/>
      <c r="D13" s="3"/>
      <c r="E13" s="3"/>
      <c r="F13" s="3"/>
      <c r="G13" s="115"/>
      <c r="H13" s="115"/>
      <c r="I13" s="11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35">
      <c r="B14" s="3"/>
      <c r="C14" s="3"/>
      <c r="D14" s="3"/>
      <c r="E14" s="3"/>
      <c r="F14" s="3"/>
      <c r="G14" s="115"/>
      <c r="H14" s="115"/>
      <c r="I14" s="11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35">
      <c r="B15" s="3"/>
      <c r="C15" s="3"/>
      <c r="D15" s="3"/>
      <c r="E15" s="3"/>
      <c r="F15" s="3"/>
      <c r="G15" s="115"/>
      <c r="H15" s="115"/>
      <c r="I15" s="11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35">
      <c r="B16" s="3"/>
      <c r="C16" s="3"/>
      <c r="D16" s="3"/>
      <c r="E16" s="3"/>
      <c r="F16" s="3"/>
      <c r="G16" s="115"/>
      <c r="H16" s="115"/>
      <c r="I16" s="11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2:37" x14ac:dyDescent="0.35">
      <c r="B17" s="3"/>
      <c r="C17" s="3"/>
      <c r="D17" s="3"/>
      <c r="E17" s="3"/>
      <c r="F17" s="3"/>
      <c r="G17" s="115"/>
      <c r="H17" s="115"/>
      <c r="I17" s="11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2:37" x14ac:dyDescent="0.35">
      <c r="B18" s="3"/>
      <c r="C18" s="3"/>
      <c r="D18" s="3"/>
      <c r="E18" s="3"/>
      <c r="F18" s="3"/>
      <c r="G18" s="115"/>
      <c r="H18" s="115"/>
      <c r="I18" s="115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2:37" x14ac:dyDescent="0.35">
      <c r="B19" s="3"/>
      <c r="C19" s="3"/>
      <c r="D19" s="3"/>
      <c r="E19" s="3"/>
      <c r="F19" s="3"/>
      <c r="G19" s="115"/>
      <c r="H19" s="115"/>
      <c r="I19" s="115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2:37" x14ac:dyDescent="0.35">
      <c r="B20" s="3"/>
      <c r="C20" s="3"/>
      <c r="D20" s="3"/>
      <c r="E20" s="3"/>
      <c r="F20" s="3"/>
      <c r="G20" s="115"/>
      <c r="H20" s="115"/>
      <c r="I20" s="11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2:37" x14ac:dyDescent="0.35">
      <c r="B21" s="3"/>
      <c r="C21" s="3"/>
      <c r="D21" s="3"/>
      <c r="E21" s="3"/>
      <c r="F21" s="3"/>
      <c r="G21" s="115"/>
      <c r="H21" s="115"/>
      <c r="I21" s="115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2:37" x14ac:dyDescent="0.35">
      <c r="B22" s="3"/>
      <c r="C22" s="3"/>
      <c r="D22" s="3"/>
      <c r="E22" s="3"/>
      <c r="F22" s="3"/>
      <c r="G22" s="115"/>
      <c r="H22" s="115"/>
      <c r="I22" s="115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2:37" x14ac:dyDescent="0.35">
      <c r="B23" s="3"/>
      <c r="C23" s="3"/>
      <c r="D23" s="3"/>
      <c r="E23" s="3"/>
      <c r="F23" s="3"/>
      <c r="G23" s="115"/>
      <c r="H23" s="115"/>
      <c r="I23" s="115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2:37" x14ac:dyDescent="0.35">
      <c r="B24" s="3"/>
      <c r="C24" s="3"/>
      <c r="D24" s="3"/>
      <c r="E24" s="3"/>
      <c r="F24" s="3"/>
      <c r="G24" s="115"/>
      <c r="H24" s="115"/>
      <c r="I24" s="115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2:37" x14ac:dyDescent="0.35">
      <c r="B25" s="3"/>
      <c r="C25" s="3"/>
      <c r="D25" s="3"/>
      <c r="E25" s="3"/>
      <c r="F25" s="3"/>
      <c r="G25" s="115"/>
      <c r="H25" s="115"/>
      <c r="I25" s="115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2:37" x14ac:dyDescent="0.35">
      <c r="B26" s="3"/>
      <c r="C26" s="3"/>
      <c r="D26" s="3"/>
      <c r="E26" s="3"/>
      <c r="F26" s="3"/>
      <c r="G26" s="115"/>
      <c r="H26" s="115"/>
      <c r="I26" s="115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2:37" x14ac:dyDescent="0.35">
      <c r="B27" s="3"/>
      <c r="C27" s="3"/>
      <c r="D27" s="3"/>
      <c r="E27" s="3"/>
      <c r="F27" s="3"/>
      <c r="G27" s="115"/>
      <c r="H27" s="115"/>
      <c r="I27" s="115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2:37" x14ac:dyDescent="0.35">
      <c r="B28" s="3"/>
      <c r="C28" s="3"/>
      <c r="D28" s="3"/>
      <c r="E28" s="3"/>
      <c r="F28" s="3"/>
      <c r="G28" s="115"/>
      <c r="H28" s="115"/>
      <c r="I28" s="115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2:37" x14ac:dyDescent="0.35">
      <c r="B29" s="3"/>
      <c r="C29" s="3"/>
      <c r="D29" s="3"/>
      <c r="E29" s="3"/>
      <c r="F29" s="3"/>
      <c r="G29" s="115"/>
      <c r="H29" s="115"/>
      <c r="I29" s="115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2:37" x14ac:dyDescent="0.35">
      <c r="B30" s="3"/>
      <c r="C30" s="3"/>
      <c r="D30" s="3"/>
      <c r="E30" s="3"/>
      <c r="F30" s="3"/>
      <c r="G30" s="115"/>
      <c r="H30" s="115"/>
      <c r="I30" s="115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2:37" x14ac:dyDescent="0.35">
      <c r="B31" s="3"/>
      <c r="C31" s="3"/>
      <c r="D31" s="3"/>
      <c r="E31" s="3"/>
      <c r="F31" s="3"/>
      <c r="G31" s="115"/>
      <c r="H31" s="115"/>
      <c r="I31" s="11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2:37" x14ac:dyDescent="0.35">
      <c r="B32" s="3"/>
      <c r="C32" s="3"/>
      <c r="D32" s="3"/>
      <c r="E32" s="3"/>
      <c r="F32" s="3"/>
      <c r="G32" s="115"/>
      <c r="H32" s="115"/>
      <c r="I32" s="115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x14ac:dyDescent="0.35">
      <c r="B33" s="3"/>
      <c r="C33" s="3"/>
      <c r="D33" s="3"/>
      <c r="E33" s="3"/>
      <c r="F33" s="3"/>
      <c r="G33" s="115"/>
      <c r="H33" s="115"/>
      <c r="I33" s="11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x14ac:dyDescent="0.35">
      <c r="B34" s="3"/>
      <c r="C34" s="3"/>
      <c r="D34" s="3"/>
      <c r="E34" s="3"/>
      <c r="F34" s="3"/>
      <c r="G34" s="115"/>
      <c r="H34" s="115"/>
      <c r="I34" s="115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x14ac:dyDescent="0.35">
      <c r="B35" s="3"/>
      <c r="C35" s="3"/>
      <c r="D35" s="3"/>
      <c r="E35" s="3"/>
      <c r="F35" s="3"/>
      <c r="G35" s="115"/>
      <c r="H35" s="115"/>
      <c r="I35" s="11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x14ac:dyDescent="0.35">
      <c r="B36" s="3"/>
      <c r="C36" s="3"/>
      <c r="D36" s="3"/>
      <c r="E36" s="3"/>
      <c r="F36" s="3"/>
      <c r="G36" s="115"/>
      <c r="H36" s="115"/>
      <c r="I36" s="11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x14ac:dyDescent="0.35">
      <c r="B37" s="3"/>
      <c r="C37" s="3"/>
      <c r="D37" s="3"/>
      <c r="E37" s="3"/>
      <c r="F37" s="3"/>
      <c r="G37" s="115"/>
      <c r="H37" s="115"/>
      <c r="I37" s="115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x14ac:dyDescent="0.35">
      <c r="B38" s="3"/>
      <c r="C38" s="3"/>
      <c r="D38" s="3"/>
      <c r="E38" s="3"/>
      <c r="F38" s="3"/>
      <c r="G38" s="115"/>
      <c r="H38" s="115"/>
      <c r="I38" s="115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x14ac:dyDescent="0.35">
      <c r="B39" s="3"/>
      <c r="C39" s="3"/>
      <c r="D39" s="3"/>
      <c r="E39" s="3"/>
      <c r="F39" s="3"/>
      <c r="G39" s="115"/>
      <c r="H39" s="115"/>
      <c r="I39" s="11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x14ac:dyDescent="0.35">
      <c r="B40" s="3"/>
      <c r="C40" s="3"/>
      <c r="D40" s="3"/>
      <c r="E40" s="3"/>
      <c r="F40" s="3"/>
      <c r="G40" s="115"/>
      <c r="H40" s="115"/>
      <c r="I40" s="11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x14ac:dyDescent="0.35">
      <c r="B41" s="3"/>
      <c r="C41" s="3"/>
      <c r="D41" s="3"/>
      <c r="E41" s="3"/>
      <c r="F41" s="3"/>
      <c r="G41" s="115"/>
      <c r="H41" s="115"/>
      <c r="I41" s="115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x14ac:dyDescent="0.35">
      <c r="B42" s="3"/>
      <c r="C42" s="3"/>
      <c r="D42" s="3"/>
      <c r="E42" s="3"/>
      <c r="F42" s="3"/>
      <c r="G42" s="115"/>
      <c r="H42" s="115"/>
      <c r="I42" s="115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x14ac:dyDescent="0.35">
      <c r="B43" s="3"/>
      <c r="C43" s="3"/>
      <c r="D43" s="3"/>
      <c r="E43" s="3"/>
      <c r="F43" s="3"/>
      <c r="G43" s="115"/>
      <c r="H43" s="115"/>
      <c r="I43" s="115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x14ac:dyDescent="0.35">
      <c r="B44" s="3"/>
      <c r="C44" s="3"/>
      <c r="D44" s="3"/>
      <c r="E44" s="3"/>
      <c r="F44" s="3"/>
      <c r="G44" s="115"/>
      <c r="H44" s="115"/>
      <c r="I44" s="115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x14ac:dyDescent="0.35">
      <c r="B45" s="3"/>
      <c r="C45" s="3"/>
      <c r="D45" s="3"/>
      <c r="E45" s="3"/>
      <c r="F45" s="3"/>
      <c r="G45" s="115"/>
      <c r="H45" s="115"/>
      <c r="I45" s="115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x14ac:dyDescent="0.35">
      <c r="B46" s="3"/>
      <c r="C46" s="3"/>
      <c r="D46" s="3"/>
      <c r="E46" s="3"/>
      <c r="F46" s="3"/>
      <c r="G46" s="115"/>
      <c r="H46" s="115"/>
      <c r="I46" s="115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x14ac:dyDescent="0.35">
      <c r="B47" s="3"/>
      <c r="C47" s="3"/>
      <c r="D47" s="3"/>
      <c r="E47" s="3"/>
      <c r="F47" s="3"/>
      <c r="G47" s="115"/>
      <c r="H47" s="115"/>
      <c r="I47" s="115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x14ac:dyDescent="0.35">
      <c r="B48" s="3"/>
      <c r="C48" s="3"/>
      <c r="D48" s="3"/>
      <c r="E48" s="3"/>
      <c r="F48" s="3"/>
      <c r="G48" s="115"/>
      <c r="H48" s="115"/>
      <c r="I48" s="115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x14ac:dyDescent="0.35">
      <c r="B49" s="3"/>
      <c r="C49" s="3"/>
      <c r="D49" s="3"/>
      <c r="E49" s="3"/>
      <c r="F49" s="3"/>
      <c r="G49" s="115"/>
      <c r="H49" s="115"/>
      <c r="I49" s="115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x14ac:dyDescent="0.35">
      <c r="B50" s="3"/>
      <c r="C50" s="3"/>
      <c r="D50" s="3"/>
      <c r="E50" s="3"/>
      <c r="F50" s="3"/>
      <c r="G50" s="115"/>
      <c r="H50" s="115"/>
      <c r="I50" s="115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x14ac:dyDescent="0.35">
      <c r="B51" s="3"/>
      <c r="C51" s="3"/>
      <c r="D51" s="3"/>
      <c r="E51" s="3"/>
      <c r="F51" s="3"/>
      <c r="G51" s="115"/>
      <c r="H51" s="115"/>
      <c r="I51" s="115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x14ac:dyDescent="0.35">
      <c r="B52" s="3"/>
      <c r="C52" s="3"/>
      <c r="D52" s="3"/>
      <c r="E52" s="3"/>
      <c r="F52" s="3"/>
      <c r="G52" s="115"/>
      <c r="H52" s="115"/>
      <c r="I52" s="115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x14ac:dyDescent="0.35">
      <c r="B53" s="3"/>
      <c r="C53" s="3"/>
      <c r="D53" s="3"/>
      <c r="E53" s="3"/>
      <c r="F53" s="3"/>
      <c r="G53" s="115"/>
      <c r="H53" s="115"/>
      <c r="I53" s="115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x14ac:dyDescent="0.35">
      <c r="B54" s="3"/>
      <c r="C54" s="3"/>
      <c r="D54" s="3"/>
      <c r="E54" s="3"/>
      <c r="F54" s="3"/>
      <c r="G54" s="115"/>
      <c r="H54" s="115"/>
      <c r="I54" s="115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x14ac:dyDescent="0.35">
      <c r="B55" s="3"/>
      <c r="C55" s="3"/>
      <c r="D55" s="3"/>
      <c r="E55" s="3"/>
      <c r="F55" s="3"/>
      <c r="G55" s="115"/>
      <c r="H55" s="115"/>
      <c r="I55" s="115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x14ac:dyDescent="0.35">
      <c r="B56" s="3"/>
      <c r="C56" s="3"/>
      <c r="D56" s="3"/>
      <c r="E56" s="3"/>
      <c r="F56" s="3"/>
      <c r="G56" s="115"/>
      <c r="H56" s="115"/>
      <c r="I56" s="11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x14ac:dyDescent="0.35">
      <c r="B57" s="3"/>
      <c r="C57" s="3"/>
      <c r="D57" s="3"/>
      <c r="E57" s="3"/>
      <c r="F57" s="3"/>
      <c r="G57" s="115"/>
      <c r="H57" s="115"/>
      <c r="I57" s="115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x14ac:dyDescent="0.35">
      <c r="B58" s="3"/>
      <c r="C58" s="3"/>
      <c r="D58" s="3"/>
      <c r="E58" s="3"/>
      <c r="F58" s="3"/>
      <c r="G58" s="115"/>
      <c r="H58" s="115"/>
      <c r="I58" s="115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x14ac:dyDescent="0.35">
      <c r="B59" s="3"/>
      <c r="C59" s="3"/>
      <c r="D59" s="3"/>
      <c r="E59" s="3"/>
      <c r="F59" s="3"/>
      <c r="G59" s="115"/>
      <c r="H59" s="115"/>
      <c r="I59" s="11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x14ac:dyDescent="0.35">
      <c r="B60" s="3"/>
      <c r="C60" s="3"/>
      <c r="D60" s="3"/>
      <c r="E60" s="3"/>
      <c r="F60" s="3"/>
      <c r="G60" s="115"/>
      <c r="H60" s="115"/>
      <c r="I60" s="115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x14ac:dyDescent="0.35">
      <c r="B61" s="3"/>
      <c r="C61" s="3"/>
      <c r="D61" s="3"/>
      <c r="E61" s="3"/>
      <c r="F61" s="3"/>
      <c r="G61" s="115"/>
      <c r="H61" s="115"/>
      <c r="I61" s="11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x14ac:dyDescent="0.35">
      <c r="B62" s="3"/>
      <c r="C62" s="3"/>
      <c r="D62" s="3"/>
      <c r="E62" s="3"/>
      <c r="F62" s="3"/>
      <c r="G62" s="115"/>
      <c r="H62" s="115"/>
      <c r="I62" s="115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x14ac:dyDescent="0.35">
      <c r="B63" s="3"/>
      <c r="C63" s="3"/>
      <c r="D63" s="3"/>
      <c r="E63" s="3"/>
      <c r="F63" s="3"/>
      <c r="G63" s="115"/>
      <c r="H63" s="115"/>
      <c r="I63" s="115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2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3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4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5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6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7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8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G13" sqref="G13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10" bestFit="1" customWidth="1"/>
    <col min="3" max="3" width="24.36328125" style="10" customWidth="1"/>
    <col min="4" max="4" width="27" style="10" customWidth="1"/>
    <col min="5" max="5" width="14.36328125" style="121" bestFit="1" customWidth="1"/>
    <col min="6" max="6" width="15.1796875" style="121" bestFit="1" customWidth="1"/>
    <col min="7" max="7" width="14.36328125" style="121" bestFit="1" customWidth="1"/>
    <col min="8" max="8" width="14.6328125" style="10" customWidth="1"/>
    <col min="9" max="9" width="8.453125" style="10" bestFit="1" customWidth="1"/>
    <col min="10" max="10" width="10" style="10" customWidth="1"/>
    <col min="11" max="11" width="9" style="3" customWidth="1"/>
    <col min="12" max="12" width="13" style="3" customWidth="1"/>
    <col min="13" max="14" width="10.453125" style="3" customWidth="1"/>
    <col min="15" max="15" width="10.6328125" style="3" customWidth="1"/>
    <col min="16" max="16" width="15.1796875" style="3" customWidth="1"/>
    <col min="17" max="17" width="14.1796875" style="3" customWidth="1"/>
    <col min="18" max="18" width="14.6328125" style="3" customWidth="1"/>
    <col min="19" max="19" width="14" style="3" customWidth="1"/>
    <col min="20" max="20" width="11" style="3" customWidth="1"/>
    <col min="21" max="21" width="13" style="3" customWidth="1"/>
    <col min="22" max="22" width="12" style="3" customWidth="1"/>
    <col min="23" max="23" width="18.1796875" style="3" customWidth="1"/>
    <col min="24" max="24" width="13" style="3" customWidth="1"/>
    <col min="25" max="25" width="16.6328125" style="3" customWidth="1"/>
    <col min="26" max="26" width="10.81640625" style="3" customWidth="1"/>
    <col min="27" max="27" width="10" style="3" customWidth="1"/>
    <col min="28" max="28" width="10.1796875" style="3" customWidth="1"/>
    <col min="29" max="29" width="21.1796875" style="7" customWidth="1"/>
    <col min="30" max="30" width="12.453125" style="3" customWidth="1"/>
    <col min="31" max="31" width="10.453125" style="3" customWidth="1"/>
    <col min="32" max="36" width="13.453125" style="3" customWidth="1"/>
    <col min="37" max="37" width="13.36328125" style="3" customWidth="1"/>
    <col min="38" max="38" width="8.6328125" style="3" customWidth="1"/>
    <col min="39" max="39" width="13.81640625" style="3" bestFit="1" customWidth="1"/>
    <col min="40" max="40" width="12.453125" style="3" bestFit="1" customWidth="1"/>
    <col min="41" max="41" width="8.6328125" style="7" customWidth="1"/>
    <col min="42" max="42" width="16" style="7" bestFit="1" customWidth="1"/>
    <col min="43" max="43" width="19" style="7" bestFit="1" customWidth="1"/>
    <col min="44" max="44" width="10.1796875" style="3" customWidth="1"/>
    <col min="45" max="45" width="8.453125" style="3" customWidth="1"/>
    <col min="46" max="46" width="11.453125" style="3" customWidth="1"/>
    <col min="47" max="47" width="8.1796875" style="3" customWidth="1"/>
    <col min="48" max="48" width="8.6328125" style="3" customWidth="1"/>
    <col min="49" max="49" width="11.1796875" style="3" customWidth="1"/>
    <col min="50" max="50" width="16.6328125" style="3" customWidth="1"/>
    <col min="51" max="51" width="10.6328125" style="3" customWidth="1"/>
    <col min="52" max="52" width="8.81640625" style="3" customWidth="1"/>
    <col min="53" max="54" width="13.453125" style="3" customWidth="1"/>
    <col min="55" max="55" width="15.6328125" style="3" customWidth="1"/>
    <col min="56" max="56" width="21.36328125" style="3" customWidth="1"/>
    <col min="57" max="57" width="13.453125" style="3" customWidth="1"/>
    <col min="58" max="58" width="14.1796875" style="3" customWidth="1"/>
    <col min="59" max="59" width="9" style="3" customWidth="1"/>
    <col min="60" max="60" width="15.1796875" style="3" customWidth="1"/>
    <col min="61" max="61" width="9.81640625" style="3" customWidth="1"/>
    <col min="62" max="62" width="10.1796875" style="3" customWidth="1"/>
    <col min="63" max="63" width="11.36328125" style="3" customWidth="1"/>
    <col min="64" max="64" width="13.453125" style="3" customWidth="1"/>
    <col min="65" max="65" width="13.81640625" style="3" customWidth="1"/>
    <col min="66" max="66" width="12.6328125" style="3" customWidth="1"/>
    <col min="67" max="67" width="13.1796875" style="3" customWidth="1"/>
    <col min="68" max="68" width="26.1796875" style="3" customWidth="1"/>
    <col min="69" max="69" width="11.1796875" style="3" customWidth="1"/>
    <col min="70" max="71" width="12.6328125" style="3" customWidth="1"/>
    <col min="72" max="72" width="11.36328125" style="3" customWidth="1"/>
    <col min="73" max="73" width="25.6328125" style="3" customWidth="1"/>
    <col min="74" max="74" width="13" style="3" customWidth="1"/>
    <col min="75" max="75" width="12.6328125" style="3" customWidth="1"/>
    <col min="76" max="76" width="13" style="3" customWidth="1"/>
    <col min="77" max="77" width="12.1796875" style="3" customWidth="1"/>
    <col min="78" max="78" width="26.1796875" style="3" customWidth="1"/>
    <col min="79" max="79" width="11.1796875" style="3" customWidth="1"/>
    <col min="80" max="80" width="10.6328125" style="3" customWidth="1"/>
    <col min="81" max="81" width="10.81640625" style="3" customWidth="1"/>
    <col min="82" max="82" width="25.453125" style="3" customWidth="1"/>
    <col min="83" max="83" width="11.6328125" style="3" customWidth="1"/>
    <col min="84" max="84" width="15.453125" style="3" customWidth="1"/>
    <col min="85" max="85" width="14.36328125" style="3" customWidth="1"/>
    <col min="86" max="86" width="12.453125" style="3" customWidth="1"/>
    <col min="87" max="87" width="12.36328125" style="3" customWidth="1"/>
    <col min="88" max="88" width="12.6328125" style="3" customWidth="1"/>
    <col min="89" max="89" width="11.81640625" style="3" customWidth="1"/>
    <col min="90" max="90" width="11.6328125" style="3" customWidth="1"/>
    <col min="91" max="91" width="12.1796875" style="3" customWidth="1"/>
    <col min="92" max="92" width="18" style="3" customWidth="1"/>
    <col min="93" max="93" width="11.6328125" style="3" customWidth="1"/>
    <col min="94" max="94" width="17.6328125" style="3" customWidth="1"/>
    <col min="95" max="95" width="12.1796875" style="3" customWidth="1"/>
    <col min="96" max="96" width="12.36328125" style="3" customWidth="1"/>
    <col min="97" max="16384" width="15.1796875" style="3"/>
  </cols>
  <sheetData>
    <row r="1" spans="1:98" s="34" customFormat="1" ht="27" customHeight="1" x14ac:dyDescent="0.35">
      <c r="A1" s="18" t="s">
        <v>669</v>
      </c>
      <c r="B1" s="18" t="s">
        <v>14</v>
      </c>
      <c r="C1" s="18" t="s">
        <v>459</v>
      </c>
      <c r="D1" s="18" t="s">
        <v>490</v>
      </c>
      <c r="E1" s="118" t="s">
        <v>744</v>
      </c>
      <c r="F1" s="112" t="s">
        <v>745</v>
      </c>
      <c r="G1" s="112" t="s">
        <v>746</v>
      </c>
      <c r="H1" s="19" t="s">
        <v>491</v>
      </c>
      <c r="I1" s="18" t="s">
        <v>492</v>
      </c>
      <c r="J1" s="18" t="s">
        <v>493</v>
      </c>
      <c r="K1" s="24" t="s">
        <v>494</v>
      </c>
      <c r="L1" s="24" t="s">
        <v>495</v>
      </c>
      <c r="M1" s="24" t="s">
        <v>496</v>
      </c>
      <c r="N1" s="24" t="s">
        <v>497</v>
      </c>
      <c r="O1" s="24" t="s">
        <v>498</v>
      </c>
      <c r="P1" s="35" t="s">
        <v>499</v>
      </c>
      <c r="Q1" s="35" t="s">
        <v>500</v>
      </c>
      <c r="R1" s="35" t="s">
        <v>501</v>
      </c>
      <c r="S1" s="35" t="s">
        <v>502</v>
      </c>
      <c r="T1" s="35" t="s">
        <v>503</v>
      </c>
      <c r="U1" s="35" t="s">
        <v>504</v>
      </c>
      <c r="V1" s="35" t="s">
        <v>505</v>
      </c>
      <c r="W1" s="35" t="s">
        <v>506</v>
      </c>
      <c r="X1" s="35" t="s">
        <v>507</v>
      </c>
      <c r="Y1" s="35" t="s">
        <v>508</v>
      </c>
      <c r="Z1" s="36" t="s">
        <v>509</v>
      </c>
      <c r="AA1" s="36" t="s">
        <v>510</v>
      </c>
      <c r="AB1" s="37" t="s">
        <v>511</v>
      </c>
      <c r="AC1" s="37" t="s">
        <v>512</v>
      </c>
      <c r="AD1" s="37" t="s">
        <v>513</v>
      </c>
      <c r="AE1" s="37" t="s">
        <v>514</v>
      </c>
      <c r="AF1" s="37" t="s">
        <v>770</v>
      </c>
      <c r="AG1" s="37" t="s">
        <v>515</v>
      </c>
      <c r="AH1" s="37" t="s">
        <v>516</v>
      </c>
      <c r="AI1" s="37" t="s">
        <v>517</v>
      </c>
      <c r="AJ1" s="37" t="s">
        <v>518</v>
      </c>
      <c r="AK1" s="37" t="s">
        <v>519</v>
      </c>
      <c r="AL1" s="37" t="s">
        <v>771</v>
      </c>
      <c r="AM1" s="38" t="s">
        <v>520</v>
      </c>
      <c r="AN1" s="38" t="s">
        <v>521</v>
      </c>
      <c r="AO1" s="38" t="s">
        <v>522</v>
      </c>
      <c r="AP1" s="38" t="s">
        <v>523</v>
      </c>
      <c r="AQ1" s="38" t="s">
        <v>524</v>
      </c>
      <c r="AR1" s="38" t="s">
        <v>525</v>
      </c>
      <c r="AS1" s="38" t="s">
        <v>526</v>
      </c>
      <c r="AT1" s="38" t="s">
        <v>527</v>
      </c>
      <c r="AU1" s="39" t="s">
        <v>528</v>
      </c>
      <c r="AV1" s="39" t="s">
        <v>529</v>
      </c>
      <c r="AW1" s="39" t="s">
        <v>530</v>
      </c>
      <c r="AX1" s="39" t="s">
        <v>531</v>
      </c>
      <c r="AY1" s="39" t="s">
        <v>532</v>
      </c>
      <c r="AZ1" s="39" t="s">
        <v>533</v>
      </c>
      <c r="BA1" s="39" t="s">
        <v>534</v>
      </c>
      <c r="BB1" s="39" t="s">
        <v>535</v>
      </c>
      <c r="BC1" s="39" t="s">
        <v>536</v>
      </c>
      <c r="BD1" s="39" t="s">
        <v>537</v>
      </c>
      <c r="BE1" s="39" t="s">
        <v>538</v>
      </c>
      <c r="BF1" s="40" t="s">
        <v>539</v>
      </c>
      <c r="BG1" s="40" t="s">
        <v>540</v>
      </c>
      <c r="BH1" s="40" t="s">
        <v>541</v>
      </c>
      <c r="BI1" s="41" t="s">
        <v>772</v>
      </c>
      <c r="BJ1" s="41" t="s">
        <v>773</v>
      </c>
      <c r="BK1" s="41" t="s">
        <v>542</v>
      </c>
      <c r="BL1" s="41" t="s">
        <v>543</v>
      </c>
      <c r="BM1" s="41" t="s">
        <v>544</v>
      </c>
      <c r="BN1" s="41" t="s">
        <v>545</v>
      </c>
      <c r="BO1" s="41" t="s">
        <v>546</v>
      </c>
      <c r="BP1" s="41" t="s">
        <v>547</v>
      </c>
      <c r="BQ1" s="41" t="s">
        <v>548</v>
      </c>
      <c r="BR1" s="41" t="s">
        <v>549</v>
      </c>
      <c r="BS1" s="41" t="s">
        <v>550</v>
      </c>
      <c r="BT1" s="41" t="s">
        <v>551</v>
      </c>
      <c r="BU1" s="41" t="s">
        <v>552</v>
      </c>
      <c r="BV1" s="41" t="s">
        <v>553</v>
      </c>
      <c r="BW1" s="41" t="s">
        <v>554</v>
      </c>
      <c r="BX1" s="41" t="s">
        <v>555</v>
      </c>
      <c r="BY1" s="41" t="s">
        <v>556</v>
      </c>
      <c r="BZ1" s="41" t="s">
        <v>557</v>
      </c>
      <c r="CA1" s="41" t="s">
        <v>558</v>
      </c>
      <c r="CB1" s="41" t="s">
        <v>559</v>
      </c>
      <c r="CC1" s="41" t="s">
        <v>560</v>
      </c>
      <c r="CD1" s="41" t="s">
        <v>561</v>
      </c>
      <c r="CE1" s="42" t="s">
        <v>562</v>
      </c>
      <c r="CF1" s="42" t="s">
        <v>563</v>
      </c>
      <c r="CG1" s="42" t="s">
        <v>564</v>
      </c>
      <c r="CH1" s="42" t="s">
        <v>565</v>
      </c>
      <c r="CI1" s="42" t="s">
        <v>566</v>
      </c>
      <c r="CJ1" s="42" t="s">
        <v>774</v>
      </c>
      <c r="CK1" s="42" t="s">
        <v>567</v>
      </c>
      <c r="CL1" s="42" t="s">
        <v>568</v>
      </c>
      <c r="CM1" s="42" t="s">
        <v>569</v>
      </c>
      <c r="CN1" s="42" t="s">
        <v>570</v>
      </c>
      <c r="CO1" s="42" t="s">
        <v>571</v>
      </c>
      <c r="CP1" s="42" t="s">
        <v>572</v>
      </c>
      <c r="CQ1" s="42" t="s">
        <v>573</v>
      </c>
      <c r="CR1" s="42" t="s">
        <v>574</v>
      </c>
      <c r="CS1" s="96" t="s">
        <v>575</v>
      </c>
      <c r="CT1" s="96" t="s">
        <v>576</v>
      </c>
    </row>
    <row r="2" spans="1:98" s="21" customFormat="1" ht="82" customHeight="1" x14ac:dyDescent="0.35">
      <c r="A2" s="22" t="s">
        <v>670</v>
      </c>
      <c r="B2" s="26" t="s">
        <v>16</v>
      </c>
      <c r="C2" s="26" t="s">
        <v>330</v>
      </c>
      <c r="D2" s="26" t="s">
        <v>56</v>
      </c>
      <c r="E2" s="113" t="s">
        <v>736</v>
      </c>
      <c r="F2" s="113" t="s">
        <v>737</v>
      </c>
      <c r="G2" s="113" t="s">
        <v>735</v>
      </c>
      <c r="H2" s="26" t="s">
        <v>331</v>
      </c>
      <c r="I2" s="26" t="s">
        <v>57</v>
      </c>
      <c r="J2" s="26" t="s">
        <v>58</v>
      </c>
      <c r="K2" s="22" t="s">
        <v>59</v>
      </c>
      <c r="L2" s="22" t="s">
        <v>392</v>
      </c>
      <c r="M2" s="22" t="s">
        <v>60</v>
      </c>
      <c r="N2" s="22" t="s">
        <v>61</v>
      </c>
      <c r="O2" s="22" t="s">
        <v>62</v>
      </c>
      <c r="P2" s="44" t="s">
        <v>63</v>
      </c>
      <c r="Q2" s="44" t="s">
        <v>64</v>
      </c>
      <c r="R2" s="44" t="s">
        <v>65</v>
      </c>
      <c r="S2" s="44" t="s">
        <v>68</v>
      </c>
      <c r="T2" s="44" t="s">
        <v>69</v>
      </c>
      <c r="U2" s="44" t="s">
        <v>70</v>
      </c>
      <c r="V2" s="44" t="s">
        <v>71</v>
      </c>
      <c r="W2" s="44" t="s">
        <v>72</v>
      </c>
      <c r="X2" s="44" t="s">
        <v>73</v>
      </c>
      <c r="Y2" s="44" t="s">
        <v>391</v>
      </c>
      <c r="Z2" s="45" t="s">
        <v>66</v>
      </c>
      <c r="AA2" s="45" t="s">
        <v>67</v>
      </c>
      <c r="AB2" s="46" t="s">
        <v>281</v>
      </c>
      <c r="AC2" s="46" t="s">
        <v>285</v>
      </c>
      <c r="AD2" s="46" t="s">
        <v>74</v>
      </c>
      <c r="AE2" s="46" t="s">
        <v>75</v>
      </c>
      <c r="AF2" s="46" t="s">
        <v>76</v>
      </c>
      <c r="AG2" s="46" t="s">
        <v>289</v>
      </c>
      <c r="AH2" s="46" t="s">
        <v>290</v>
      </c>
      <c r="AI2" s="46" t="s">
        <v>291</v>
      </c>
      <c r="AJ2" s="46" t="s">
        <v>292</v>
      </c>
      <c r="AK2" s="46" t="s">
        <v>77</v>
      </c>
      <c r="AL2" s="46" t="s">
        <v>78</v>
      </c>
      <c r="AM2" s="47" t="s">
        <v>246</v>
      </c>
      <c r="AN2" s="47" t="s">
        <v>248</v>
      </c>
      <c r="AO2" s="47" t="s">
        <v>249</v>
      </c>
      <c r="AP2" s="47" t="s">
        <v>79</v>
      </c>
      <c r="AQ2" s="47" t="s">
        <v>80</v>
      </c>
      <c r="AR2" s="47" t="s">
        <v>81</v>
      </c>
      <c r="AS2" s="47" t="s">
        <v>82</v>
      </c>
      <c r="AT2" s="47" t="s">
        <v>83</v>
      </c>
      <c r="AU2" s="48" t="s">
        <v>84</v>
      </c>
      <c r="AV2" s="48" t="s">
        <v>85</v>
      </c>
      <c r="AW2" s="48" t="s">
        <v>86</v>
      </c>
      <c r="AX2" s="48" t="s">
        <v>87</v>
      </c>
      <c r="AY2" s="48" t="s">
        <v>88</v>
      </c>
      <c r="AZ2" s="48" t="s">
        <v>89</v>
      </c>
      <c r="BA2" s="48" t="s">
        <v>390</v>
      </c>
      <c r="BB2" s="48" t="s">
        <v>389</v>
      </c>
      <c r="BC2" s="48" t="s">
        <v>90</v>
      </c>
      <c r="BD2" s="48" t="s">
        <v>388</v>
      </c>
      <c r="BE2" s="48" t="s">
        <v>387</v>
      </c>
      <c r="BF2" s="50" t="s">
        <v>91</v>
      </c>
      <c r="BG2" s="50" t="s">
        <v>92</v>
      </c>
      <c r="BH2" s="50" t="s">
        <v>93</v>
      </c>
      <c r="BI2" s="51" t="s">
        <v>94</v>
      </c>
      <c r="BJ2" s="51" t="s">
        <v>385</v>
      </c>
      <c r="BK2" s="51" t="s">
        <v>386</v>
      </c>
      <c r="BL2" s="51" t="s">
        <v>95</v>
      </c>
      <c r="BM2" s="51" t="s">
        <v>96</v>
      </c>
      <c r="BN2" s="52" t="s">
        <v>97</v>
      </c>
      <c r="BO2" s="52" t="s">
        <v>98</v>
      </c>
      <c r="BP2" s="51" t="s">
        <v>99</v>
      </c>
      <c r="BQ2" s="51" t="s">
        <v>100</v>
      </c>
      <c r="BR2" s="51" t="s">
        <v>101</v>
      </c>
      <c r="BS2" s="52" t="s">
        <v>102</v>
      </c>
      <c r="BT2" s="52" t="s">
        <v>103</v>
      </c>
      <c r="BU2" s="51" t="s">
        <v>104</v>
      </c>
      <c r="BV2" s="51" t="s">
        <v>105</v>
      </c>
      <c r="BW2" s="51" t="s">
        <v>106</v>
      </c>
      <c r="BX2" s="52" t="s">
        <v>107</v>
      </c>
      <c r="BY2" s="52" t="s">
        <v>108</v>
      </c>
      <c r="BZ2" s="51" t="s">
        <v>109</v>
      </c>
      <c r="CA2" s="51" t="s">
        <v>110</v>
      </c>
      <c r="CB2" s="51" t="s">
        <v>111</v>
      </c>
      <c r="CC2" s="52" t="s">
        <v>112</v>
      </c>
      <c r="CD2" s="51" t="s">
        <v>113</v>
      </c>
      <c r="CE2" s="53" t="s">
        <v>114</v>
      </c>
      <c r="CF2" s="53" t="s">
        <v>115</v>
      </c>
      <c r="CG2" s="53" t="s">
        <v>116</v>
      </c>
      <c r="CH2" s="53" t="s">
        <v>117</v>
      </c>
      <c r="CI2" s="53" t="s">
        <v>384</v>
      </c>
      <c r="CJ2" s="53" t="s">
        <v>118</v>
      </c>
      <c r="CK2" s="53" t="s">
        <v>119</v>
      </c>
      <c r="CL2" s="53" t="s">
        <v>120</v>
      </c>
      <c r="CM2" s="53" t="s">
        <v>121</v>
      </c>
      <c r="CN2" s="53" t="s">
        <v>383</v>
      </c>
      <c r="CO2" s="53" t="s">
        <v>122</v>
      </c>
      <c r="CP2" s="53" t="s">
        <v>123</v>
      </c>
      <c r="CQ2" s="53" t="s">
        <v>124</v>
      </c>
      <c r="CR2" s="53" t="s">
        <v>125</v>
      </c>
      <c r="CS2" s="54" t="s">
        <v>282</v>
      </c>
      <c r="CT2" s="54" t="s">
        <v>286</v>
      </c>
    </row>
    <row r="3" spans="1:98" s="34" customFormat="1" ht="34" customHeight="1" x14ac:dyDescent="0.35">
      <c r="A3" s="28" t="s">
        <v>363</v>
      </c>
      <c r="B3" s="27"/>
      <c r="C3" s="27"/>
      <c r="D3" s="27"/>
      <c r="E3" s="114" t="s">
        <v>733</v>
      </c>
      <c r="F3" s="114" t="s">
        <v>34</v>
      </c>
      <c r="G3" s="114" t="s">
        <v>734</v>
      </c>
      <c r="H3" s="92" t="s">
        <v>374</v>
      </c>
      <c r="I3" s="27" t="s">
        <v>40</v>
      </c>
      <c r="J3" s="27" t="s">
        <v>40</v>
      </c>
      <c r="K3" s="28"/>
      <c r="L3" s="92" t="s">
        <v>374</v>
      </c>
      <c r="M3" s="28"/>
      <c r="N3" s="28"/>
      <c r="O3" s="28" t="s">
        <v>382</v>
      </c>
      <c r="P3" s="56" t="s">
        <v>126</v>
      </c>
      <c r="Q3" s="56" t="s">
        <v>126</v>
      </c>
      <c r="R3" s="56"/>
      <c r="S3" s="56" t="s">
        <v>37</v>
      </c>
      <c r="T3" s="56" t="s">
        <v>37</v>
      </c>
      <c r="U3" s="56" t="s">
        <v>37</v>
      </c>
      <c r="V3" s="56" t="s">
        <v>37</v>
      </c>
      <c r="W3" s="56" t="s">
        <v>34</v>
      </c>
      <c r="X3" s="56" t="s">
        <v>127</v>
      </c>
      <c r="Y3" s="56"/>
      <c r="Z3" s="57"/>
      <c r="AA3" s="57"/>
      <c r="AB3" s="58"/>
      <c r="AC3" s="58" t="s">
        <v>284</v>
      </c>
      <c r="AD3" s="58" t="s">
        <v>128</v>
      </c>
      <c r="AE3" s="58" t="s">
        <v>129</v>
      </c>
      <c r="AF3" s="58" t="s">
        <v>129</v>
      </c>
      <c r="AG3" s="58" t="s">
        <v>129</v>
      </c>
      <c r="AH3" s="58" t="s">
        <v>129</v>
      </c>
      <c r="AI3" s="58" t="s">
        <v>129</v>
      </c>
      <c r="AJ3" s="58" t="s">
        <v>129</v>
      </c>
      <c r="AK3" s="58" t="s">
        <v>129</v>
      </c>
      <c r="AL3" s="58" t="s">
        <v>37</v>
      </c>
      <c r="AM3" s="59" t="s">
        <v>37</v>
      </c>
      <c r="AN3" s="59" t="s">
        <v>37</v>
      </c>
      <c r="AO3" s="59" t="s">
        <v>37</v>
      </c>
      <c r="AP3" s="59" t="s">
        <v>45</v>
      </c>
      <c r="AQ3" s="59" t="s">
        <v>45</v>
      </c>
      <c r="AR3" s="59" t="s">
        <v>37</v>
      </c>
      <c r="AS3" s="59" t="s">
        <v>130</v>
      </c>
      <c r="AT3" s="59" t="s">
        <v>37</v>
      </c>
      <c r="AU3" s="60" t="s">
        <v>131</v>
      </c>
      <c r="AV3" s="60" t="s">
        <v>131</v>
      </c>
      <c r="AW3" s="60" t="s">
        <v>55</v>
      </c>
      <c r="AX3" s="60"/>
      <c r="AY3" s="60" t="s">
        <v>132</v>
      </c>
      <c r="AZ3" s="60" t="s">
        <v>131</v>
      </c>
      <c r="BA3" s="60" t="s">
        <v>131</v>
      </c>
      <c r="BB3" s="60" t="s">
        <v>131</v>
      </c>
      <c r="BC3" s="60"/>
      <c r="BD3" s="60"/>
      <c r="BE3" s="60" t="s">
        <v>131</v>
      </c>
      <c r="BF3" s="61" t="s">
        <v>133</v>
      </c>
      <c r="BG3" s="61" t="s">
        <v>134</v>
      </c>
      <c r="BH3" s="61" t="s">
        <v>134</v>
      </c>
      <c r="BI3" s="62"/>
      <c r="BJ3" s="62"/>
      <c r="BK3" s="62"/>
      <c r="BL3" s="62" t="s">
        <v>135</v>
      </c>
      <c r="BM3" s="62" t="s">
        <v>135</v>
      </c>
      <c r="BN3" s="62" t="s">
        <v>135</v>
      </c>
      <c r="BO3" s="62" t="s">
        <v>135</v>
      </c>
      <c r="BP3" s="62"/>
      <c r="BQ3" s="62" t="s">
        <v>135</v>
      </c>
      <c r="BR3" s="62" t="s">
        <v>135</v>
      </c>
      <c r="BS3" s="62" t="s">
        <v>135</v>
      </c>
      <c r="BT3" s="62" t="s">
        <v>135</v>
      </c>
      <c r="BU3" s="62"/>
      <c r="BV3" s="62" t="s">
        <v>135</v>
      </c>
      <c r="BW3" s="62" t="s">
        <v>135</v>
      </c>
      <c r="BX3" s="62" t="s">
        <v>135</v>
      </c>
      <c r="BY3" s="62" t="s">
        <v>135</v>
      </c>
      <c r="BZ3" s="62" t="s">
        <v>135</v>
      </c>
      <c r="CA3" s="62" t="s">
        <v>135</v>
      </c>
      <c r="CB3" s="62" t="s">
        <v>135</v>
      </c>
      <c r="CC3" s="62" t="s">
        <v>135</v>
      </c>
      <c r="CD3" s="62" t="s">
        <v>135</v>
      </c>
      <c r="CE3" s="63" t="s">
        <v>136</v>
      </c>
      <c r="CF3" s="63" t="s">
        <v>136</v>
      </c>
      <c r="CG3" s="63" t="s">
        <v>136</v>
      </c>
      <c r="CH3" s="63" t="s">
        <v>136</v>
      </c>
      <c r="CI3" s="63" t="s">
        <v>136</v>
      </c>
      <c r="CJ3" s="63" t="s">
        <v>136</v>
      </c>
      <c r="CK3" s="63" t="s">
        <v>136</v>
      </c>
      <c r="CL3" s="63" t="s">
        <v>136</v>
      </c>
      <c r="CM3" s="63" t="s">
        <v>136</v>
      </c>
      <c r="CN3" s="63" t="s">
        <v>136</v>
      </c>
      <c r="CO3" s="63" t="s">
        <v>136</v>
      </c>
      <c r="CP3" s="63" t="s">
        <v>136</v>
      </c>
      <c r="CQ3" s="63" t="s">
        <v>136</v>
      </c>
      <c r="CR3" s="63" t="s">
        <v>136</v>
      </c>
      <c r="CS3" s="63" t="s">
        <v>136</v>
      </c>
      <c r="CT3" s="63" t="s">
        <v>136</v>
      </c>
    </row>
    <row r="4" spans="1:98" ht="15" customHeight="1" x14ac:dyDescent="0.35">
      <c r="A4" s="14" t="s">
        <v>821</v>
      </c>
      <c r="B4" s="8" t="s">
        <v>828</v>
      </c>
      <c r="C4" s="9" t="s">
        <v>894</v>
      </c>
      <c r="D4" s="9" t="str">
        <f t="shared" ref="D4:D35" si="0">C4&amp;"_"&amp;J4</f>
        <v>BCPR-1_5</v>
      </c>
      <c r="E4" s="9">
        <v>1997</v>
      </c>
      <c r="F4" s="9">
        <v>11</v>
      </c>
      <c r="G4" s="9">
        <v>13</v>
      </c>
      <c r="H4" s="6"/>
      <c r="I4" s="9">
        <v>0</v>
      </c>
      <c r="J4" s="9">
        <v>5</v>
      </c>
      <c r="K4" s="6"/>
      <c r="L4" s="6"/>
      <c r="M4" s="6"/>
      <c r="N4" s="6"/>
      <c r="O4" s="6"/>
      <c r="P4" s="6"/>
      <c r="Q4" s="6">
        <v>0.5315882592068838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>
        <v>8.0906231999999996</v>
      </c>
      <c r="AP4" s="6"/>
      <c r="AQ4" s="6"/>
      <c r="AR4" s="6">
        <v>0.54600000000000004</v>
      </c>
      <c r="AS4" s="6"/>
      <c r="AT4" s="6"/>
      <c r="AU4" s="6">
        <v>-1.9350000000000001</v>
      </c>
      <c r="AV4" s="6">
        <v>-25.02</v>
      </c>
      <c r="AW4" s="6" t="s">
        <v>865</v>
      </c>
      <c r="AX4" s="6" t="s">
        <v>838</v>
      </c>
      <c r="AY4" s="6"/>
      <c r="AZ4" s="6">
        <v>175.83</v>
      </c>
      <c r="BA4" s="6">
        <v>6.51</v>
      </c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</row>
    <row r="5" spans="1:98" ht="15" customHeight="1" x14ac:dyDescent="0.35">
      <c r="A5" s="14" t="s">
        <v>821</v>
      </c>
      <c r="B5" s="8" t="s">
        <v>828</v>
      </c>
      <c r="C5" s="9" t="s">
        <v>894</v>
      </c>
      <c r="D5" s="9" t="str">
        <f t="shared" si="0"/>
        <v>BCPR-1_10</v>
      </c>
      <c r="E5" s="9">
        <v>1997</v>
      </c>
      <c r="F5" s="9">
        <v>11</v>
      </c>
      <c r="G5" s="9">
        <v>13</v>
      </c>
      <c r="H5" s="6"/>
      <c r="I5" s="9">
        <v>5</v>
      </c>
      <c r="J5" s="9">
        <v>10</v>
      </c>
      <c r="K5" s="6"/>
      <c r="L5" s="6"/>
      <c r="M5" s="6"/>
      <c r="N5" s="6"/>
      <c r="O5" s="6"/>
      <c r="P5" s="6"/>
      <c r="Q5" s="6">
        <v>1.0129143198048813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>
        <v>2.7521928</v>
      </c>
      <c r="AP5" s="6"/>
      <c r="AQ5" s="6"/>
      <c r="AR5" s="6">
        <v>0.19900000000000001</v>
      </c>
      <c r="AS5" s="6"/>
      <c r="AT5" s="6"/>
      <c r="AU5" s="6">
        <v>0.92100000000000004</v>
      </c>
      <c r="AV5" s="6">
        <v>-24.376999999999999</v>
      </c>
      <c r="AW5" s="6" t="s">
        <v>865</v>
      </c>
      <c r="AX5" s="6" t="s">
        <v>839</v>
      </c>
      <c r="AY5" s="6"/>
      <c r="AZ5" s="6">
        <v>175.85</v>
      </c>
      <c r="BA5" s="6">
        <v>5.96</v>
      </c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</row>
    <row r="6" spans="1:98" ht="15" customHeight="1" x14ac:dyDescent="0.35">
      <c r="A6" s="14" t="s">
        <v>821</v>
      </c>
      <c r="B6" s="8" t="s">
        <v>828</v>
      </c>
      <c r="C6" s="9" t="s">
        <v>894</v>
      </c>
      <c r="D6" s="9" t="str">
        <f t="shared" si="0"/>
        <v>BCPR-1_20</v>
      </c>
      <c r="E6" s="9">
        <v>1997</v>
      </c>
      <c r="F6" s="9">
        <v>11</v>
      </c>
      <c r="G6" s="9">
        <v>13</v>
      </c>
      <c r="H6" s="6"/>
      <c r="I6" s="9">
        <v>10</v>
      </c>
      <c r="J6" s="9">
        <v>20</v>
      </c>
      <c r="K6" s="6"/>
      <c r="L6" s="6"/>
      <c r="M6" s="6"/>
      <c r="N6" s="6"/>
      <c r="O6" s="6"/>
      <c r="P6" s="6"/>
      <c r="Q6" s="6">
        <v>0.76081033295461098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>
        <v>1.3793304</v>
      </c>
      <c r="AP6" s="6"/>
      <c r="AQ6" s="6"/>
      <c r="AR6" s="6">
        <v>8.8999999999999996E-2</v>
      </c>
      <c r="AS6" s="6"/>
      <c r="AT6" s="6"/>
      <c r="AU6" s="6">
        <v>2.2799999999999998</v>
      </c>
      <c r="AV6" s="6">
        <v>-23.972000000000001</v>
      </c>
      <c r="AW6" s="6" t="s">
        <v>865</v>
      </c>
      <c r="AX6" s="6" t="s">
        <v>840</v>
      </c>
      <c r="AY6" s="6"/>
      <c r="AZ6" s="6">
        <v>94.87</v>
      </c>
      <c r="BA6" s="6">
        <v>6.06</v>
      </c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</row>
    <row r="7" spans="1:98" ht="15" customHeight="1" x14ac:dyDescent="0.35">
      <c r="A7" s="14" t="s">
        <v>821</v>
      </c>
      <c r="B7" s="8" t="s">
        <v>828</v>
      </c>
      <c r="C7" s="9" t="s">
        <v>894</v>
      </c>
      <c r="D7" s="9" t="str">
        <f t="shared" si="0"/>
        <v>BCPR-1_40</v>
      </c>
      <c r="E7" s="9">
        <v>1997</v>
      </c>
      <c r="F7" s="9">
        <v>11</v>
      </c>
      <c r="G7" s="9">
        <v>13</v>
      </c>
      <c r="H7" s="6"/>
      <c r="I7" s="9">
        <v>20</v>
      </c>
      <c r="J7" s="9">
        <v>40</v>
      </c>
      <c r="K7" s="6"/>
      <c r="L7" s="6"/>
      <c r="M7" s="6"/>
      <c r="N7" s="6"/>
      <c r="O7" s="6"/>
      <c r="P7" s="6"/>
      <c r="Q7" s="6">
        <v>1.3458137967295269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>
        <v>0.44074079999999993</v>
      </c>
      <c r="AP7" s="6"/>
      <c r="AQ7" s="6"/>
      <c r="AR7" s="6">
        <v>0.03</v>
      </c>
      <c r="AS7" s="6"/>
      <c r="AT7" s="6"/>
      <c r="AU7" s="6">
        <v>3.492</v>
      </c>
      <c r="AV7" s="6">
        <v>-24.184999999999999</v>
      </c>
      <c r="AW7" s="6" t="s">
        <v>865</v>
      </c>
      <c r="AX7" s="6" t="s">
        <v>841</v>
      </c>
      <c r="AY7" s="6"/>
      <c r="AZ7" s="6">
        <v>44.33</v>
      </c>
      <c r="BA7" s="6">
        <v>5.77</v>
      </c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</row>
    <row r="8" spans="1:98" ht="15" customHeight="1" x14ac:dyDescent="0.35">
      <c r="A8" s="3" t="s">
        <v>821</v>
      </c>
      <c r="B8" s="8" t="s">
        <v>828</v>
      </c>
      <c r="C8" s="9" t="s">
        <v>894</v>
      </c>
      <c r="D8" s="9" t="str">
        <f t="shared" si="0"/>
        <v>BCPR-1_60</v>
      </c>
      <c r="E8" s="9">
        <v>1997</v>
      </c>
      <c r="F8" s="9">
        <v>11</v>
      </c>
      <c r="G8" s="9">
        <v>13</v>
      </c>
      <c r="H8" s="6"/>
      <c r="I8" s="9">
        <v>40</v>
      </c>
      <c r="J8" s="9">
        <v>60</v>
      </c>
      <c r="K8" s="6"/>
      <c r="L8" s="6"/>
      <c r="M8" s="6"/>
      <c r="N8" s="6"/>
      <c r="O8" s="6"/>
      <c r="P8" s="6"/>
      <c r="Q8" s="6">
        <v>1.4587072109781947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>
        <v>0.31142879999999995</v>
      </c>
      <c r="AP8" s="6"/>
      <c r="AQ8" s="6"/>
      <c r="AR8" s="6">
        <v>3.2000000000000001E-2</v>
      </c>
      <c r="AS8" s="6"/>
      <c r="AT8" s="6"/>
      <c r="AU8" s="6">
        <v>4.7190000000000003</v>
      </c>
      <c r="AV8" s="6">
        <v>-22.44</v>
      </c>
      <c r="AW8" s="6" t="s">
        <v>865</v>
      </c>
      <c r="AX8" s="6" t="s">
        <v>842</v>
      </c>
      <c r="AY8" s="6"/>
      <c r="AZ8" s="6">
        <v>-26.89</v>
      </c>
      <c r="BA8" s="6">
        <v>5.39</v>
      </c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</row>
    <row r="9" spans="1:98" ht="15" customHeight="1" x14ac:dyDescent="0.35">
      <c r="A9" s="3" t="s">
        <v>821</v>
      </c>
      <c r="B9" s="8" t="s">
        <v>828</v>
      </c>
      <c r="C9" s="9" t="s">
        <v>894</v>
      </c>
      <c r="D9" s="9" t="str">
        <f t="shared" si="0"/>
        <v>BCPR-1_80</v>
      </c>
      <c r="E9" s="9">
        <v>1997</v>
      </c>
      <c r="F9" s="9">
        <v>11</v>
      </c>
      <c r="G9" s="9">
        <v>13</v>
      </c>
      <c r="H9" s="6"/>
      <c r="I9" s="9">
        <v>60</v>
      </c>
      <c r="J9" s="9">
        <v>80</v>
      </c>
      <c r="K9" s="6"/>
      <c r="L9" s="6"/>
      <c r="M9" s="6"/>
      <c r="N9" s="6"/>
      <c r="O9" s="6"/>
      <c r="P9" s="6"/>
      <c r="Q9" s="6">
        <v>1.3516278886139916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>
        <v>0.4666032</v>
      </c>
      <c r="AP9" s="6"/>
      <c r="AQ9" s="6"/>
      <c r="AR9" s="6">
        <v>3.6999999999999998E-2</v>
      </c>
      <c r="AS9" s="6"/>
      <c r="AT9" s="6"/>
      <c r="AU9" s="6">
        <v>3.5830000000000002</v>
      </c>
      <c r="AV9" s="6">
        <v>-23.36</v>
      </c>
      <c r="AW9" s="6" t="s">
        <v>865</v>
      </c>
      <c r="AX9" s="6" t="s">
        <v>843</v>
      </c>
      <c r="AY9" s="6"/>
      <c r="AZ9" s="6">
        <v>-49.43</v>
      </c>
      <c r="BA9" s="6">
        <v>5.27</v>
      </c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</row>
    <row r="10" spans="1:98" ht="15" customHeight="1" x14ac:dyDescent="0.35">
      <c r="A10" s="3" t="s">
        <v>821</v>
      </c>
      <c r="B10" s="8" t="s">
        <v>828</v>
      </c>
      <c r="C10" s="9" t="s">
        <v>894</v>
      </c>
      <c r="D10" s="9" t="str">
        <f t="shared" si="0"/>
        <v>BCPR-1_100</v>
      </c>
      <c r="E10" s="9">
        <v>1997</v>
      </c>
      <c r="F10" s="9">
        <v>11</v>
      </c>
      <c r="G10" s="9">
        <v>13</v>
      </c>
      <c r="H10" s="6"/>
      <c r="I10" s="9">
        <v>80</v>
      </c>
      <c r="J10" s="9">
        <v>100</v>
      </c>
      <c r="K10" s="6"/>
      <c r="L10" s="6"/>
      <c r="M10" s="6"/>
      <c r="N10" s="6"/>
      <c r="O10" s="6"/>
      <c r="P10" s="6"/>
      <c r="Q10" s="6">
        <v>1.523994830558123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>
        <v>0.21552239999999998</v>
      </c>
      <c r="AP10" s="6"/>
      <c r="AQ10" s="6"/>
      <c r="AR10" s="6">
        <v>2.5000000000000001E-2</v>
      </c>
      <c r="AS10" s="6"/>
      <c r="AT10" s="6"/>
      <c r="AU10" s="6">
        <v>2.976</v>
      </c>
      <c r="AV10" s="6">
        <v>-22.835000000000001</v>
      </c>
      <c r="AW10" s="6" t="s">
        <v>865</v>
      </c>
      <c r="AX10" s="6" t="s">
        <v>864</v>
      </c>
      <c r="AY10" s="6"/>
      <c r="AZ10" s="6" t="s">
        <v>864</v>
      </c>
      <c r="BA10" s="6" t="s">
        <v>864</v>
      </c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</row>
    <row r="11" spans="1:98" ht="15" customHeight="1" x14ac:dyDescent="0.35">
      <c r="A11" s="3" t="s">
        <v>821</v>
      </c>
      <c r="B11" s="8" t="s">
        <v>828</v>
      </c>
      <c r="C11" s="9" t="s">
        <v>895</v>
      </c>
      <c r="D11" s="9" t="str">
        <f t="shared" si="0"/>
        <v>BCPR-2_5</v>
      </c>
      <c r="E11" s="9">
        <v>1997</v>
      </c>
      <c r="F11" s="9">
        <v>11</v>
      </c>
      <c r="G11" s="9">
        <v>14</v>
      </c>
      <c r="H11" s="6"/>
      <c r="I11" s="9">
        <v>0</v>
      </c>
      <c r="J11" s="9">
        <v>5</v>
      </c>
      <c r="K11" s="6"/>
      <c r="L11" s="6"/>
      <c r="M11" s="6"/>
      <c r="N11" s="6"/>
      <c r="O11" s="6"/>
      <c r="P11" s="6"/>
      <c r="Q11" s="6">
        <v>0.40748686608726076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>
        <v>11.551874399999997</v>
      </c>
      <c r="AP11" s="6"/>
      <c r="AQ11" s="6"/>
      <c r="AR11" s="6">
        <v>0.82599999999999996</v>
      </c>
      <c r="AS11" s="6"/>
      <c r="AT11" s="6"/>
      <c r="AU11" s="6">
        <v>-1.448</v>
      </c>
      <c r="AV11" s="6">
        <v>-24.652999999999999</v>
      </c>
      <c r="AW11" s="6" t="s">
        <v>865</v>
      </c>
      <c r="AX11" s="6" t="s">
        <v>838</v>
      </c>
      <c r="AY11" s="6"/>
      <c r="AZ11" s="6">
        <v>175.83</v>
      </c>
      <c r="BA11" s="6">
        <v>6.51</v>
      </c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</row>
    <row r="12" spans="1:98" ht="15" customHeight="1" x14ac:dyDescent="0.35">
      <c r="A12" s="3" t="s">
        <v>821</v>
      </c>
      <c r="B12" s="8" t="s">
        <v>828</v>
      </c>
      <c r="C12" s="9" t="s">
        <v>895</v>
      </c>
      <c r="D12" s="9" t="str">
        <f t="shared" si="0"/>
        <v>BCPR-2_10</v>
      </c>
      <c r="E12" s="9">
        <v>1997</v>
      </c>
      <c r="F12" s="9">
        <v>11</v>
      </c>
      <c r="G12" s="9">
        <v>14</v>
      </c>
      <c r="H12" s="6"/>
      <c r="I12" s="9">
        <v>5</v>
      </c>
      <c r="J12" s="9">
        <v>10</v>
      </c>
      <c r="K12" s="6"/>
      <c r="L12" s="6"/>
      <c r="M12" s="6"/>
      <c r="N12" s="6"/>
      <c r="O12" s="6"/>
      <c r="P12" s="6"/>
      <c r="Q12" s="6">
        <v>0.86956613231979973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>
        <v>3.8082408000000001</v>
      </c>
      <c r="AP12" s="6"/>
      <c r="AQ12" s="6"/>
      <c r="AR12" s="6">
        <v>0.28899999999999998</v>
      </c>
      <c r="AS12" s="6"/>
      <c r="AT12" s="6"/>
      <c r="AU12" s="6">
        <v>-0.24299999999999999</v>
      </c>
      <c r="AV12" s="6">
        <v>-24.363</v>
      </c>
      <c r="AW12" s="6" t="s">
        <v>865</v>
      </c>
      <c r="AX12" s="6" t="s">
        <v>839</v>
      </c>
      <c r="AY12" s="6"/>
      <c r="AZ12" s="6">
        <v>175.85</v>
      </c>
      <c r="BA12" s="6">
        <v>5.96</v>
      </c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</row>
    <row r="13" spans="1:98" ht="15" customHeight="1" x14ac:dyDescent="0.35">
      <c r="A13" s="3" t="s">
        <v>821</v>
      </c>
      <c r="B13" s="8" t="s">
        <v>828</v>
      </c>
      <c r="C13" s="9" t="s">
        <v>895</v>
      </c>
      <c r="D13" s="9" t="str">
        <f t="shared" si="0"/>
        <v>BCPR-2_20</v>
      </c>
      <c r="E13" s="9">
        <v>1997</v>
      </c>
      <c r="F13" s="9">
        <v>11</v>
      </c>
      <c r="G13" s="9">
        <v>14</v>
      </c>
      <c r="H13" s="6"/>
      <c r="I13" s="9">
        <v>10</v>
      </c>
      <c r="J13" s="9">
        <v>20</v>
      </c>
      <c r="K13" s="6"/>
      <c r="L13" s="6"/>
      <c r="M13" s="6"/>
      <c r="N13" s="6"/>
      <c r="O13" s="6"/>
      <c r="P13" s="6"/>
      <c r="Q13" s="6">
        <v>1.7601421232310048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>
        <v>1.6519632</v>
      </c>
      <c r="AP13" s="6"/>
      <c r="AQ13" s="6"/>
      <c r="AR13" s="6">
        <v>0.11600000000000001</v>
      </c>
      <c r="AS13" s="6"/>
      <c r="AT13" s="6"/>
      <c r="AU13" s="6">
        <v>1.986</v>
      </c>
      <c r="AV13" s="6">
        <v>-24.503</v>
      </c>
      <c r="AW13" s="6" t="s">
        <v>865</v>
      </c>
      <c r="AX13" s="6" t="s">
        <v>840</v>
      </c>
      <c r="AY13" s="6"/>
      <c r="AZ13" s="6">
        <v>94.87</v>
      </c>
      <c r="BA13" s="6">
        <v>6.06</v>
      </c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</row>
    <row r="14" spans="1:98" ht="15" customHeight="1" x14ac:dyDescent="0.35">
      <c r="A14" s="3" t="s">
        <v>821</v>
      </c>
      <c r="B14" s="8" t="s">
        <v>828</v>
      </c>
      <c r="C14" s="9" t="s">
        <v>895</v>
      </c>
      <c r="D14" s="9" t="str">
        <f t="shared" si="0"/>
        <v>BCPR-2_40</v>
      </c>
      <c r="E14" s="9">
        <v>1997</v>
      </c>
      <c r="F14" s="9">
        <v>11</v>
      </c>
      <c r="G14" s="9">
        <v>14</v>
      </c>
      <c r="H14" s="6"/>
      <c r="I14" s="9">
        <v>20</v>
      </c>
      <c r="J14" s="9">
        <v>40</v>
      </c>
      <c r="K14" s="6"/>
      <c r="L14" s="6"/>
      <c r="M14" s="6"/>
      <c r="N14" s="6"/>
      <c r="O14" s="6"/>
      <c r="P14" s="6"/>
      <c r="Q14" s="6">
        <v>1.1536018551320393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>
        <v>0.44397359999999997</v>
      </c>
      <c r="AP14" s="6"/>
      <c r="AQ14" s="6"/>
      <c r="AR14" s="6">
        <v>3.4000000000000002E-2</v>
      </c>
      <c r="AS14" s="6"/>
      <c r="AT14" s="6"/>
      <c r="AU14" s="6">
        <v>3.0230000000000001</v>
      </c>
      <c r="AV14" s="6">
        <v>-23.49</v>
      </c>
      <c r="AW14" s="6" t="s">
        <v>865</v>
      </c>
      <c r="AX14" s="6" t="s">
        <v>841</v>
      </c>
      <c r="AY14" s="6"/>
      <c r="AZ14" s="6">
        <v>44.33</v>
      </c>
      <c r="BA14" s="6">
        <v>5.77</v>
      </c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</row>
    <row r="15" spans="1:98" ht="15" customHeight="1" x14ac:dyDescent="0.35">
      <c r="A15" s="3" t="s">
        <v>821</v>
      </c>
      <c r="B15" s="8" t="s">
        <v>828</v>
      </c>
      <c r="C15" s="9" t="s">
        <v>895</v>
      </c>
      <c r="D15" s="9" t="str">
        <f t="shared" si="0"/>
        <v>BCPR-2_60</v>
      </c>
      <c r="E15" s="9">
        <v>1997</v>
      </c>
      <c r="F15" s="9">
        <v>11</v>
      </c>
      <c r="G15" s="9">
        <v>14</v>
      </c>
      <c r="H15" s="6"/>
      <c r="I15" s="9">
        <v>40</v>
      </c>
      <c r="J15" s="9">
        <v>60</v>
      </c>
      <c r="K15" s="6"/>
      <c r="L15" s="6"/>
      <c r="M15" s="6"/>
      <c r="N15" s="6"/>
      <c r="O15" s="6"/>
      <c r="P15" s="6"/>
      <c r="Q15" s="6">
        <v>1.2207572600535743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>
        <v>0.57436319999999996</v>
      </c>
      <c r="AP15" s="6"/>
      <c r="AQ15" s="6"/>
      <c r="AR15" s="6">
        <v>3.9E-2</v>
      </c>
      <c r="AS15" s="6"/>
      <c r="AT15" s="6"/>
      <c r="AU15" s="6">
        <v>3.5819999999999999</v>
      </c>
      <c r="AV15" s="6">
        <v>-24.728999999999999</v>
      </c>
      <c r="AW15" s="6" t="s">
        <v>865</v>
      </c>
      <c r="AX15" s="6" t="s">
        <v>842</v>
      </c>
      <c r="AY15" s="6"/>
      <c r="AZ15" s="6">
        <v>-26.89</v>
      </c>
      <c r="BA15" s="6">
        <v>5.39</v>
      </c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</row>
    <row r="16" spans="1:98" ht="15" customHeight="1" x14ac:dyDescent="0.35">
      <c r="A16" s="3" t="s">
        <v>821</v>
      </c>
      <c r="B16" s="8" t="s">
        <v>828</v>
      </c>
      <c r="C16" s="9" t="s">
        <v>895</v>
      </c>
      <c r="D16" s="9" t="str">
        <f t="shared" si="0"/>
        <v>BCPR-2_80</v>
      </c>
      <c r="E16" s="9">
        <v>1997</v>
      </c>
      <c r="F16" s="9">
        <v>11</v>
      </c>
      <c r="G16" s="9">
        <v>14</v>
      </c>
      <c r="H16" s="6"/>
      <c r="I16" s="9">
        <v>60</v>
      </c>
      <c r="J16" s="9">
        <v>80</v>
      </c>
      <c r="K16" s="6"/>
      <c r="L16" s="6"/>
      <c r="M16" s="6"/>
      <c r="N16" s="6"/>
      <c r="O16" s="6"/>
      <c r="P16" s="6"/>
      <c r="Q16" s="6">
        <v>1.5178383428962465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>
        <v>0.34483439999999999</v>
      </c>
      <c r="AP16" s="6"/>
      <c r="AQ16" s="6"/>
      <c r="AR16" s="6">
        <v>3.4000000000000002E-2</v>
      </c>
      <c r="AS16" s="6"/>
      <c r="AT16" s="6"/>
      <c r="AU16" s="6">
        <v>4.09</v>
      </c>
      <c r="AV16" s="6">
        <v>-23.529</v>
      </c>
      <c r="AW16" s="6" t="s">
        <v>865</v>
      </c>
      <c r="AX16" s="6" t="s">
        <v>843</v>
      </c>
      <c r="AY16" s="6"/>
      <c r="AZ16" s="6">
        <v>-49.43</v>
      </c>
      <c r="BA16" s="6">
        <v>5.27</v>
      </c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</row>
    <row r="17" spans="1:96" ht="15" customHeight="1" x14ac:dyDescent="0.35">
      <c r="A17" s="3" t="s">
        <v>821</v>
      </c>
      <c r="B17" s="8" t="s">
        <v>828</v>
      </c>
      <c r="C17" s="9" t="s">
        <v>895</v>
      </c>
      <c r="D17" s="9" t="str">
        <f t="shared" si="0"/>
        <v>BCPR-2_100</v>
      </c>
      <c r="E17" s="9">
        <v>1997</v>
      </c>
      <c r="F17" s="9">
        <v>11</v>
      </c>
      <c r="G17" s="9">
        <v>14</v>
      </c>
      <c r="H17" s="6"/>
      <c r="I17" s="9">
        <v>80</v>
      </c>
      <c r="J17" s="9">
        <v>100</v>
      </c>
      <c r="K17" s="6"/>
      <c r="L17" s="6"/>
      <c r="M17" s="6"/>
      <c r="N17" s="6"/>
      <c r="O17" s="6"/>
      <c r="P17" s="6"/>
      <c r="Q17" s="6">
        <v>1.545203813188333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>
        <v>0.26509199999999999</v>
      </c>
      <c r="AP17" s="6"/>
      <c r="AQ17" s="6"/>
      <c r="AR17" s="6">
        <v>0.03</v>
      </c>
      <c r="AS17" s="6"/>
      <c r="AT17" s="6"/>
      <c r="AU17" s="6">
        <v>3.1589999999999998</v>
      </c>
      <c r="AV17" s="6">
        <v>-23.262</v>
      </c>
      <c r="AW17" s="6" t="s">
        <v>865</v>
      </c>
      <c r="AX17" s="6" t="s">
        <v>864</v>
      </c>
      <c r="AY17" s="6"/>
      <c r="AZ17" s="6" t="s">
        <v>864</v>
      </c>
      <c r="BA17" s="6" t="s">
        <v>864</v>
      </c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</row>
    <row r="18" spans="1:96" ht="14.5" x14ac:dyDescent="0.35">
      <c r="A18" s="3" t="s">
        <v>821</v>
      </c>
      <c r="B18" s="8" t="s">
        <v>830</v>
      </c>
      <c r="C18" s="9" t="s">
        <v>831</v>
      </c>
      <c r="D18" s="9" t="str">
        <f t="shared" si="0"/>
        <v>CVPR_-2</v>
      </c>
      <c r="E18" s="9">
        <v>1997</v>
      </c>
      <c r="F18" s="9">
        <v>11</v>
      </c>
      <c r="G18" s="9">
        <v>16</v>
      </c>
      <c r="H18" s="6"/>
      <c r="I18" s="9">
        <v>-2.5</v>
      </c>
      <c r="J18" s="9">
        <v>-2</v>
      </c>
      <c r="K18" s="6"/>
      <c r="L18" s="6"/>
      <c r="M18" s="6"/>
      <c r="N18" s="6"/>
      <c r="O18" s="6"/>
      <c r="P18" s="6"/>
      <c r="Q18" s="6">
        <v>3.7048000000000005E-2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12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12">
        <v>49.043733599999996</v>
      </c>
      <c r="AP18" s="12"/>
      <c r="AQ18" s="12"/>
      <c r="AR18" s="6">
        <v>0.48399999999999999</v>
      </c>
      <c r="AS18" s="6"/>
      <c r="AT18" s="6"/>
      <c r="AU18" s="6">
        <v>-8.4469999999999992</v>
      </c>
      <c r="AV18" s="6">
        <v>-28.332000000000001</v>
      </c>
      <c r="AW18" s="6" t="s">
        <v>865</v>
      </c>
      <c r="AX18" s="6" t="s">
        <v>864</v>
      </c>
      <c r="AY18" s="6"/>
      <c r="AZ18" s="6" t="s">
        <v>864</v>
      </c>
      <c r="BA18" s="6" t="s">
        <v>864</v>
      </c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</row>
    <row r="19" spans="1:96" ht="14.5" x14ac:dyDescent="0.35">
      <c r="A19" s="3" t="s">
        <v>821</v>
      </c>
      <c r="B19" s="8" t="s">
        <v>830</v>
      </c>
      <c r="C19" s="9" t="s">
        <v>831</v>
      </c>
      <c r="D19" s="9" t="str">
        <f t="shared" si="0"/>
        <v>CVPR_-1</v>
      </c>
      <c r="E19" s="9">
        <v>1997</v>
      </c>
      <c r="F19" s="9">
        <v>11</v>
      </c>
      <c r="G19" s="9">
        <v>16</v>
      </c>
      <c r="H19" s="6"/>
      <c r="I19" s="9">
        <v>-1.5</v>
      </c>
      <c r="J19" s="9">
        <v>-1</v>
      </c>
      <c r="K19" s="6"/>
      <c r="L19" s="6"/>
      <c r="M19" s="6"/>
      <c r="N19" s="6"/>
      <c r="O19" s="6"/>
      <c r="P19" s="6"/>
      <c r="Q19" s="6">
        <v>0.35433600000000004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12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12">
        <v>30.354916799999998</v>
      </c>
      <c r="AP19" s="12"/>
      <c r="AQ19" s="12"/>
      <c r="AR19" s="6">
        <v>0.53200000000000003</v>
      </c>
      <c r="AS19" s="6"/>
      <c r="AT19" s="6"/>
      <c r="AU19" s="6">
        <v>-8.3640000000000008</v>
      </c>
      <c r="AV19" s="6">
        <v>-27.423999999999999</v>
      </c>
      <c r="AW19" s="6" t="s">
        <v>865</v>
      </c>
      <c r="AX19" s="6" t="s">
        <v>864</v>
      </c>
      <c r="AY19" s="6"/>
      <c r="AZ19" s="6" t="s">
        <v>864</v>
      </c>
      <c r="BA19" s="6" t="s">
        <v>864</v>
      </c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</row>
    <row r="20" spans="1:96" ht="14.5" x14ac:dyDescent="0.35">
      <c r="A20" s="3" t="s">
        <v>821</v>
      </c>
      <c r="B20" s="8" t="s">
        <v>830</v>
      </c>
      <c r="C20" s="9" t="s">
        <v>831</v>
      </c>
      <c r="D20" s="9" t="str">
        <f t="shared" si="0"/>
        <v>CVPR_5</v>
      </c>
      <c r="E20" s="9">
        <v>1997</v>
      </c>
      <c r="F20" s="9">
        <v>11</v>
      </c>
      <c r="G20" s="9">
        <v>16</v>
      </c>
      <c r="H20" s="6"/>
      <c r="I20" s="9">
        <v>0</v>
      </c>
      <c r="J20" s="9">
        <v>5</v>
      </c>
      <c r="K20" s="6"/>
      <c r="L20" s="6"/>
      <c r="M20" s="6"/>
      <c r="N20" s="6"/>
      <c r="O20" s="6"/>
      <c r="P20" s="6"/>
      <c r="Q20" s="6">
        <v>0.6342286932943485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12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12">
        <v>3.5000472</v>
      </c>
      <c r="AP20" s="12"/>
      <c r="AQ20" s="12"/>
      <c r="AR20" s="6">
        <v>0.161</v>
      </c>
      <c r="AS20" s="6"/>
      <c r="AT20" s="6"/>
      <c r="AU20" s="6">
        <v>-1.091</v>
      </c>
      <c r="AV20" s="6">
        <v>-26.631</v>
      </c>
      <c r="AW20" s="6" t="s">
        <v>865</v>
      </c>
      <c r="AX20" s="6" t="s">
        <v>864</v>
      </c>
      <c r="AY20" s="6"/>
      <c r="AZ20" s="6" t="s">
        <v>864</v>
      </c>
      <c r="BA20" s="6" t="s">
        <v>864</v>
      </c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</row>
    <row r="21" spans="1:96" ht="14.5" x14ac:dyDescent="0.35">
      <c r="A21" s="3" t="s">
        <v>821</v>
      </c>
      <c r="B21" s="8" t="s">
        <v>830</v>
      </c>
      <c r="C21" s="9" t="s">
        <v>831</v>
      </c>
      <c r="D21" s="9" t="str">
        <f t="shared" si="0"/>
        <v>CVPR_10</v>
      </c>
      <c r="E21" s="9">
        <v>1997</v>
      </c>
      <c r="F21" s="9">
        <v>11</v>
      </c>
      <c r="G21" s="9">
        <v>16</v>
      </c>
      <c r="H21" s="6"/>
      <c r="I21" s="9">
        <v>5</v>
      </c>
      <c r="J21" s="9">
        <v>10</v>
      </c>
      <c r="K21" s="6"/>
      <c r="L21" s="6"/>
      <c r="M21" s="6"/>
      <c r="N21" s="6"/>
      <c r="O21" s="6"/>
      <c r="P21" s="6"/>
      <c r="Q21" s="6">
        <v>0.92466593843681666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12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12">
        <v>0.91488479999999994</v>
      </c>
      <c r="AP21" s="12"/>
      <c r="AQ21" s="12"/>
      <c r="AR21" s="6">
        <v>5.6000000000000001E-2</v>
      </c>
      <c r="AS21" s="6"/>
      <c r="AT21" s="6"/>
      <c r="AU21" s="6">
        <v>1.5740000000000001</v>
      </c>
      <c r="AV21" s="6">
        <v>-25.905000000000001</v>
      </c>
      <c r="AW21" s="6" t="s">
        <v>865</v>
      </c>
      <c r="AX21" s="6" t="s">
        <v>864</v>
      </c>
      <c r="AY21" s="6"/>
      <c r="AZ21" s="6" t="s">
        <v>864</v>
      </c>
      <c r="BA21" s="6" t="s">
        <v>864</v>
      </c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</row>
    <row r="22" spans="1:96" ht="14.5" x14ac:dyDescent="0.35">
      <c r="A22" s="3" t="s">
        <v>821</v>
      </c>
      <c r="B22" s="10" t="s">
        <v>830</v>
      </c>
      <c r="C22" s="10" t="s">
        <v>831</v>
      </c>
      <c r="D22" s="9" t="str">
        <f t="shared" si="0"/>
        <v>CVPR_20</v>
      </c>
      <c r="E22" s="9">
        <v>1997</v>
      </c>
      <c r="F22" s="10">
        <v>11</v>
      </c>
      <c r="G22" s="10">
        <v>16</v>
      </c>
      <c r="H22" s="6"/>
      <c r="I22" s="10">
        <v>10</v>
      </c>
      <c r="J22" s="10">
        <v>20</v>
      </c>
      <c r="Q22" s="3">
        <v>1.163510881758024</v>
      </c>
      <c r="X22" s="6"/>
      <c r="AO22" s="7">
        <v>0.67996800000000002</v>
      </c>
      <c r="AR22" s="3">
        <v>4.4999999999999998E-2</v>
      </c>
      <c r="AU22" s="3">
        <v>3.089</v>
      </c>
      <c r="AV22" s="3">
        <v>-24.792000000000002</v>
      </c>
      <c r="AW22" s="6" t="s">
        <v>865</v>
      </c>
      <c r="AX22" s="6" t="s">
        <v>864</v>
      </c>
      <c r="AZ22" s="6" t="s">
        <v>864</v>
      </c>
      <c r="BA22" s="6" t="s">
        <v>864</v>
      </c>
      <c r="BC22" s="6"/>
      <c r="BL22" s="6"/>
    </row>
    <row r="23" spans="1:96" ht="14.5" x14ac:dyDescent="0.35">
      <c r="A23" s="3" t="s">
        <v>821</v>
      </c>
      <c r="B23" s="10" t="s">
        <v>830</v>
      </c>
      <c r="C23" s="10" t="s">
        <v>831</v>
      </c>
      <c r="D23" s="9" t="str">
        <f t="shared" si="0"/>
        <v>CVPR_40</v>
      </c>
      <c r="E23" s="9">
        <v>1997</v>
      </c>
      <c r="F23" s="10">
        <v>11</v>
      </c>
      <c r="G23" s="10">
        <v>16</v>
      </c>
      <c r="H23" s="6"/>
      <c r="I23" s="10">
        <v>20</v>
      </c>
      <c r="J23" s="10">
        <v>40</v>
      </c>
      <c r="Q23" s="3">
        <v>0.95090839870423705</v>
      </c>
      <c r="X23" s="6"/>
      <c r="AO23" s="7">
        <v>0.55281119999999995</v>
      </c>
      <c r="AR23" s="3">
        <v>4.1000000000000002E-2</v>
      </c>
      <c r="AU23" s="3">
        <v>4.3810000000000002</v>
      </c>
      <c r="AV23" s="3">
        <v>-24.154</v>
      </c>
      <c r="AW23" s="6" t="s">
        <v>865</v>
      </c>
      <c r="AX23" s="6" t="s">
        <v>864</v>
      </c>
      <c r="AZ23" s="6" t="s">
        <v>864</v>
      </c>
      <c r="BA23" s="6" t="s">
        <v>864</v>
      </c>
      <c r="BC23" s="6"/>
      <c r="BL23" s="6"/>
    </row>
    <row r="24" spans="1:96" ht="14.5" x14ac:dyDescent="0.35">
      <c r="A24" s="3" t="s">
        <v>821</v>
      </c>
      <c r="B24" s="10" t="s">
        <v>830</v>
      </c>
      <c r="C24" s="10" t="s">
        <v>831</v>
      </c>
      <c r="D24" s="9" t="str">
        <f t="shared" si="0"/>
        <v>CVPR_60</v>
      </c>
      <c r="E24" s="9">
        <v>1997</v>
      </c>
      <c r="F24" s="10">
        <v>11</v>
      </c>
      <c r="G24" s="10">
        <v>16</v>
      </c>
      <c r="H24" s="6"/>
      <c r="I24" s="10">
        <v>40</v>
      </c>
      <c r="J24" s="10">
        <v>60</v>
      </c>
      <c r="Q24" s="3">
        <v>1.5171803442648839</v>
      </c>
      <c r="X24" s="6"/>
      <c r="AO24" s="7">
        <v>0.45151679999999994</v>
      </c>
      <c r="AR24" s="3">
        <v>3.5000000000000003E-2</v>
      </c>
      <c r="AU24" s="3">
        <v>4.4850000000000003</v>
      </c>
      <c r="AV24" s="3">
        <v>-24.960999999999999</v>
      </c>
      <c r="AW24" s="6" t="s">
        <v>865</v>
      </c>
      <c r="AX24" s="6" t="s">
        <v>864</v>
      </c>
      <c r="AZ24" s="6" t="s">
        <v>864</v>
      </c>
      <c r="BA24" s="6" t="s">
        <v>864</v>
      </c>
      <c r="BC24" s="6"/>
      <c r="BL24" s="6"/>
    </row>
    <row r="25" spans="1:96" ht="14.5" x14ac:dyDescent="0.35">
      <c r="A25" s="3" t="s">
        <v>821</v>
      </c>
      <c r="B25" s="10" t="s">
        <v>828</v>
      </c>
      <c r="C25" s="10" t="s">
        <v>832</v>
      </c>
      <c r="D25" s="9" t="str">
        <f t="shared" si="0"/>
        <v>GCPR_-1.5</v>
      </c>
      <c r="E25" s="9">
        <v>1997</v>
      </c>
      <c r="F25" s="10">
        <v>11</v>
      </c>
      <c r="G25" s="10">
        <v>15</v>
      </c>
      <c r="H25" s="6"/>
      <c r="I25" s="10">
        <v>-3.5</v>
      </c>
      <c r="J25" s="10">
        <v>-1.5</v>
      </c>
      <c r="Q25" s="3">
        <v>4.6657728862417328E-2</v>
      </c>
      <c r="X25" s="6"/>
      <c r="AO25" s="7">
        <v>49.29696959999999</v>
      </c>
      <c r="AR25" s="3">
        <v>0.81899999999999995</v>
      </c>
      <c r="AU25" s="3">
        <v>-6.3920000000000003</v>
      </c>
      <c r="AV25" s="3">
        <v>-28.602</v>
      </c>
      <c r="AW25" s="6" t="s">
        <v>865</v>
      </c>
      <c r="AX25" s="6" t="s">
        <v>844</v>
      </c>
      <c r="AZ25" s="6">
        <v>109.88</v>
      </c>
      <c r="BA25" s="6">
        <v>6.01</v>
      </c>
      <c r="BC25" s="6"/>
      <c r="BL25" s="6"/>
    </row>
    <row r="26" spans="1:96" ht="14.5" x14ac:dyDescent="0.35">
      <c r="A26" s="3" t="s">
        <v>821</v>
      </c>
      <c r="B26" s="10" t="s">
        <v>828</v>
      </c>
      <c r="C26" s="10" t="s">
        <v>832</v>
      </c>
      <c r="D26" s="9" t="str">
        <f t="shared" si="0"/>
        <v>GCPR_-1</v>
      </c>
      <c r="E26" s="9">
        <v>1997</v>
      </c>
      <c r="F26" s="10">
        <v>11</v>
      </c>
      <c r="G26" s="10">
        <v>15</v>
      </c>
      <c r="H26" s="6"/>
      <c r="I26" s="10">
        <v>-1.5</v>
      </c>
      <c r="J26" s="10">
        <v>-1</v>
      </c>
      <c r="Q26" s="3">
        <v>9.3087216956419236E-2</v>
      </c>
      <c r="X26" s="6"/>
      <c r="AO26" s="7">
        <v>32.496107999999992</v>
      </c>
      <c r="AR26" s="3">
        <v>0.99299999999999999</v>
      </c>
      <c r="AU26" s="3">
        <v>-5.0469999999999997</v>
      </c>
      <c r="AV26" s="3">
        <v>-27.795000000000002</v>
      </c>
      <c r="AW26" s="6" t="s">
        <v>865</v>
      </c>
      <c r="AX26" s="6" t="s">
        <v>845</v>
      </c>
      <c r="AZ26" s="6">
        <v>135.47999999999999</v>
      </c>
      <c r="BA26" s="6">
        <v>6.16</v>
      </c>
      <c r="BC26" s="6"/>
      <c r="BL26" s="6"/>
    </row>
    <row r="27" spans="1:96" ht="14.5" x14ac:dyDescent="0.35">
      <c r="A27" s="3" t="s">
        <v>821</v>
      </c>
      <c r="B27" s="10" t="s">
        <v>828</v>
      </c>
      <c r="C27" s="10" t="s">
        <v>832</v>
      </c>
      <c r="D27" s="9" t="str">
        <f t="shared" si="0"/>
        <v>GCPR_5</v>
      </c>
      <c r="E27" s="9">
        <v>1997</v>
      </c>
      <c r="F27" s="10">
        <v>11</v>
      </c>
      <c r="G27" s="10">
        <v>15</v>
      </c>
      <c r="H27" s="6"/>
      <c r="I27" s="10">
        <v>0</v>
      </c>
      <c r="J27" s="10">
        <v>5</v>
      </c>
      <c r="Q27" s="3">
        <v>0.62643178790192544</v>
      </c>
      <c r="X27" s="6"/>
      <c r="AO27" s="7">
        <v>4.1800127999999992</v>
      </c>
      <c r="AR27" s="3">
        <v>0.22900000000000001</v>
      </c>
      <c r="AU27" s="3">
        <v>-0.72199999999999998</v>
      </c>
      <c r="AV27" s="3">
        <v>-26.757000000000001</v>
      </c>
      <c r="AW27" s="6" t="s">
        <v>865</v>
      </c>
      <c r="AX27" s="6" t="s">
        <v>846</v>
      </c>
      <c r="AZ27" s="6">
        <v>171.59</v>
      </c>
      <c r="BA27" s="6">
        <v>6.36</v>
      </c>
      <c r="BC27" s="6"/>
      <c r="BL27" s="6"/>
    </row>
    <row r="28" spans="1:96" ht="14.5" x14ac:dyDescent="0.35">
      <c r="A28" s="3" t="s">
        <v>821</v>
      </c>
      <c r="B28" s="10" t="s">
        <v>828</v>
      </c>
      <c r="C28" s="10" t="s">
        <v>832</v>
      </c>
      <c r="D28" s="9" t="str">
        <f t="shared" si="0"/>
        <v>GCPR_10</v>
      </c>
      <c r="E28" s="9">
        <v>1997</v>
      </c>
      <c r="F28" s="10">
        <v>11</v>
      </c>
      <c r="G28" s="10">
        <v>15</v>
      </c>
      <c r="H28" s="6"/>
      <c r="I28" s="10">
        <v>5</v>
      </c>
      <c r="J28" s="10">
        <v>10</v>
      </c>
      <c r="Q28" s="3">
        <v>1.4980618441005291</v>
      </c>
      <c r="X28" s="6"/>
      <c r="AO28" s="7">
        <v>1.272648</v>
      </c>
      <c r="AR28" s="3">
        <v>8.1000000000000003E-2</v>
      </c>
      <c r="AU28" s="3">
        <v>2.3130000000000002</v>
      </c>
      <c r="AV28" s="3">
        <v>-25.853999999999999</v>
      </c>
      <c r="AW28" s="6" t="s">
        <v>865</v>
      </c>
      <c r="AX28" s="6" t="s">
        <v>847</v>
      </c>
      <c r="AZ28" s="6">
        <v>121.4</v>
      </c>
      <c r="BA28" s="6">
        <v>6.14</v>
      </c>
      <c r="BC28" s="6"/>
      <c r="BL28" s="6"/>
    </row>
    <row r="29" spans="1:96" ht="14.5" x14ac:dyDescent="0.35">
      <c r="A29" s="3" t="s">
        <v>821</v>
      </c>
      <c r="B29" s="10" t="s">
        <v>828</v>
      </c>
      <c r="C29" s="10" t="s">
        <v>832</v>
      </c>
      <c r="D29" s="9" t="str">
        <f t="shared" si="0"/>
        <v>GCPR_20</v>
      </c>
      <c r="E29" s="9">
        <v>1997</v>
      </c>
      <c r="F29" s="10">
        <v>11</v>
      </c>
      <c r="G29" s="10">
        <v>15</v>
      </c>
      <c r="H29" s="6"/>
      <c r="I29" s="10">
        <v>10</v>
      </c>
      <c r="J29" s="10">
        <v>20</v>
      </c>
      <c r="Q29" s="3">
        <v>1.1329663815649105</v>
      </c>
      <c r="X29" s="6"/>
      <c r="AO29" s="7">
        <v>0.74246879999999993</v>
      </c>
      <c r="AR29" s="3">
        <v>5.1999999999999998E-2</v>
      </c>
      <c r="AU29" s="3">
        <v>2.0739999999999998</v>
      </c>
      <c r="AV29" s="3">
        <v>-25.844000000000001</v>
      </c>
      <c r="AW29" s="6" t="s">
        <v>865</v>
      </c>
      <c r="AX29" s="6" t="s">
        <v>848</v>
      </c>
      <c r="AZ29" s="6">
        <v>87.52</v>
      </c>
      <c r="BA29" s="6">
        <v>4.38</v>
      </c>
      <c r="BC29" s="6"/>
      <c r="BL29" s="6"/>
    </row>
    <row r="30" spans="1:96" ht="14.5" x14ac:dyDescent="0.35">
      <c r="A30" s="3" t="s">
        <v>821</v>
      </c>
      <c r="B30" s="10" t="s">
        <v>828</v>
      </c>
      <c r="C30" s="10" t="s">
        <v>832</v>
      </c>
      <c r="D30" s="9" t="str">
        <f t="shared" si="0"/>
        <v>GCPR_40</v>
      </c>
      <c r="E30" s="9">
        <v>1997</v>
      </c>
      <c r="F30" s="10">
        <v>11</v>
      </c>
      <c r="G30" s="10">
        <v>15</v>
      </c>
      <c r="H30" s="6"/>
      <c r="I30" s="10">
        <v>20</v>
      </c>
      <c r="J30" s="10">
        <v>40</v>
      </c>
      <c r="Q30" s="3">
        <v>1.3130105000056953</v>
      </c>
      <c r="X30" s="6"/>
      <c r="AO30" s="7">
        <v>0.44074079999999993</v>
      </c>
      <c r="AR30" s="3">
        <v>3.5000000000000003E-2</v>
      </c>
      <c r="AU30" s="3">
        <v>3.258</v>
      </c>
      <c r="AV30" s="3">
        <v>-24.196999999999999</v>
      </c>
      <c r="AW30" s="6" t="s">
        <v>865</v>
      </c>
      <c r="AX30" s="6" t="s">
        <v>849</v>
      </c>
      <c r="AZ30" s="6">
        <v>-16.16</v>
      </c>
      <c r="BA30" s="6">
        <v>5.4</v>
      </c>
      <c r="BC30" s="6"/>
      <c r="BL30" s="6"/>
    </row>
    <row r="31" spans="1:96" ht="14.5" x14ac:dyDescent="0.35">
      <c r="A31" s="3" t="s">
        <v>821</v>
      </c>
      <c r="B31" s="10" t="s">
        <v>828</v>
      </c>
      <c r="C31" s="10" t="s">
        <v>832</v>
      </c>
      <c r="D31" s="9" t="str">
        <f t="shared" si="0"/>
        <v>GCPR_60</v>
      </c>
      <c r="E31" s="9">
        <v>1997</v>
      </c>
      <c r="F31" s="10">
        <v>11</v>
      </c>
      <c r="G31" s="10">
        <v>15</v>
      </c>
      <c r="H31" s="6"/>
      <c r="I31" s="10">
        <v>40</v>
      </c>
      <c r="J31" s="10">
        <v>60</v>
      </c>
      <c r="Q31" s="3">
        <v>1.413384565519048</v>
      </c>
      <c r="X31" s="6"/>
      <c r="AO31" s="7">
        <v>0.31035119999999994</v>
      </c>
      <c r="AR31" s="3">
        <v>2.9000000000000001E-2</v>
      </c>
      <c r="AU31" s="3">
        <v>3.5430000000000001</v>
      </c>
      <c r="AV31" s="3">
        <v>-23.292999999999999</v>
      </c>
      <c r="AW31" s="6" t="s">
        <v>865</v>
      </c>
      <c r="AX31" s="6" t="s">
        <v>850</v>
      </c>
      <c r="AZ31" s="6">
        <v>-84.09</v>
      </c>
      <c r="BA31" s="6">
        <v>3.75</v>
      </c>
      <c r="BC31" s="6"/>
      <c r="BL31" s="6"/>
    </row>
    <row r="32" spans="1:96" ht="14.5" x14ac:dyDescent="0.35">
      <c r="A32" s="3" t="s">
        <v>821</v>
      </c>
      <c r="B32" s="10" t="s">
        <v>829</v>
      </c>
      <c r="C32" s="10" t="s">
        <v>833</v>
      </c>
      <c r="D32" s="9" t="str">
        <f t="shared" si="0"/>
        <v>NFPR_5</v>
      </c>
      <c r="E32" s="9">
        <v>1997</v>
      </c>
      <c r="F32" s="10">
        <v>11</v>
      </c>
      <c r="G32" s="10">
        <v>14</v>
      </c>
      <c r="H32" s="6"/>
      <c r="I32" s="10">
        <v>0</v>
      </c>
      <c r="J32" s="10">
        <v>5</v>
      </c>
      <c r="Q32" s="3">
        <v>1.3033698042765069</v>
      </c>
      <c r="X32" s="6"/>
      <c r="AO32" s="7">
        <v>1.1142407999999999</v>
      </c>
      <c r="AR32" s="3">
        <v>0.1</v>
      </c>
      <c r="AU32" s="3">
        <v>2.2650000000000001</v>
      </c>
      <c r="AV32" s="3">
        <v>-25.109000000000002</v>
      </c>
      <c r="AW32" s="6" t="s">
        <v>865</v>
      </c>
      <c r="AX32" s="6" t="s">
        <v>851</v>
      </c>
      <c r="AZ32" s="6">
        <v>153.82</v>
      </c>
      <c r="BA32" s="6">
        <v>5.62</v>
      </c>
      <c r="BC32" s="6"/>
      <c r="BL32" s="6"/>
    </row>
    <row r="33" spans="1:64" ht="14.5" x14ac:dyDescent="0.35">
      <c r="A33" s="3" t="s">
        <v>821</v>
      </c>
      <c r="B33" s="10" t="s">
        <v>829</v>
      </c>
      <c r="C33" s="10" t="s">
        <v>833</v>
      </c>
      <c r="D33" s="9" t="str">
        <f t="shared" si="0"/>
        <v>NFPR_10</v>
      </c>
      <c r="E33" s="9">
        <v>1997</v>
      </c>
      <c r="F33" s="10">
        <v>11</v>
      </c>
      <c r="G33" s="10">
        <v>14</v>
      </c>
      <c r="H33" s="6"/>
      <c r="I33" s="10">
        <v>5</v>
      </c>
      <c r="J33" s="10">
        <v>10</v>
      </c>
      <c r="Q33" s="3">
        <v>1.487789254777254</v>
      </c>
      <c r="X33" s="6"/>
      <c r="AO33" s="7">
        <v>0.87178079999999991</v>
      </c>
      <c r="AR33" s="3">
        <v>8.4000000000000005E-2</v>
      </c>
      <c r="AU33" s="3">
        <v>3.0310000000000001</v>
      </c>
      <c r="AV33" s="3">
        <v>-23.65</v>
      </c>
      <c r="AW33" s="6" t="s">
        <v>865</v>
      </c>
      <c r="AX33" s="6" t="s">
        <v>852</v>
      </c>
      <c r="AZ33" s="6">
        <v>153.38</v>
      </c>
      <c r="BA33" s="6">
        <v>5.97</v>
      </c>
      <c r="BC33" s="6"/>
      <c r="BL33" s="6"/>
    </row>
    <row r="34" spans="1:64" ht="14.5" x14ac:dyDescent="0.35">
      <c r="A34" s="3" t="s">
        <v>821</v>
      </c>
      <c r="B34" s="10" t="s">
        <v>829</v>
      </c>
      <c r="C34" s="10" t="s">
        <v>833</v>
      </c>
      <c r="D34" s="9" t="str">
        <f t="shared" si="0"/>
        <v>NFPR_20</v>
      </c>
      <c r="E34" s="9">
        <v>1997</v>
      </c>
      <c r="F34" s="10">
        <v>11</v>
      </c>
      <c r="G34" s="10">
        <v>14</v>
      </c>
      <c r="H34" s="6"/>
      <c r="I34" s="10">
        <v>10</v>
      </c>
      <c r="J34" s="10">
        <v>20</v>
      </c>
      <c r="Q34" s="3">
        <v>1.6102582064302156</v>
      </c>
      <c r="X34" s="6"/>
      <c r="AO34" s="7">
        <v>0.59052719999999992</v>
      </c>
      <c r="AR34" s="3">
        <v>5.8000000000000003E-2</v>
      </c>
      <c r="AU34" s="3">
        <v>3.7570000000000001</v>
      </c>
      <c r="AV34" s="3">
        <v>-22.914000000000001</v>
      </c>
      <c r="AW34" s="6" t="s">
        <v>865</v>
      </c>
      <c r="AX34" s="6" t="s">
        <v>853</v>
      </c>
      <c r="AZ34" s="6">
        <v>104.2</v>
      </c>
      <c r="BA34" s="6">
        <v>6.3</v>
      </c>
      <c r="BC34" s="6"/>
      <c r="BL34" s="6"/>
    </row>
    <row r="35" spans="1:64" ht="14.5" x14ac:dyDescent="0.35">
      <c r="A35" s="3" t="s">
        <v>821</v>
      </c>
      <c r="B35" s="10" t="s">
        <v>829</v>
      </c>
      <c r="C35" s="10" t="s">
        <v>833</v>
      </c>
      <c r="D35" s="9" t="str">
        <f t="shared" si="0"/>
        <v>NFPR_40</v>
      </c>
      <c r="E35" s="9">
        <v>1997</v>
      </c>
      <c r="F35" s="10">
        <v>11</v>
      </c>
      <c r="G35" s="10">
        <v>14</v>
      </c>
      <c r="H35" s="6"/>
      <c r="I35" s="10">
        <v>20</v>
      </c>
      <c r="J35" s="10">
        <v>40</v>
      </c>
      <c r="Q35" s="3">
        <v>1.557465491251232</v>
      </c>
      <c r="X35" s="6"/>
      <c r="AO35" s="7">
        <v>0.22198799999999999</v>
      </c>
      <c r="AR35" s="3">
        <v>2.9000000000000001E-2</v>
      </c>
      <c r="AU35" s="3">
        <v>2.7869999999999999</v>
      </c>
      <c r="AV35" s="3">
        <v>-22.661999999999999</v>
      </c>
      <c r="AW35" s="6" t="s">
        <v>865</v>
      </c>
      <c r="AX35" s="6" t="s">
        <v>854</v>
      </c>
      <c r="AZ35" s="6">
        <v>-192.12</v>
      </c>
      <c r="BA35" s="6">
        <v>4.12</v>
      </c>
      <c r="BC35" s="6"/>
      <c r="BL35" s="6"/>
    </row>
    <row r="36" spans="1:64" ht="14.5" x14ac:dyDescent="0.35">
      <c r="A36" s="3" t="s">
        <v>821</v>
      </c>
      <c r="B36" s="10" t="s">
        <v>829</v>
      </c>
      <c r="C36" s="10" t="s">
        <v>833</v>
      </c>
      <c r="D36" s="9" t="str">
        <f t="shared" ref="D36:D67" si="1">C36&amp;"_"&amp;J36</f>
        <v>NFPR_60</v>
      </c>
      <c r="E36" s="9">
        <v>1997</v>
      </c>
      <c r="F36" s="10">
        <v>11</v>
      </c>
      <c r="G36" s="10">
        <v>14</v>
      </c>
      <c r="H36" s="6"/>
      <c r="I36" s="10">
        <v>40</v>
      </c>
      <c r="J36" s="10">
        <v>60</v>
      </c>
      <c r="Q36" s="3">
        <v>1.7272555934510752</v>
      </c>
      <c r="X36" s="6"/>
      <c r="AO36" s="7">
        <v>0.2252208</v>
      </c>
      <c r="AR36" s="3">
        <v>2.5999999999999999E-2</v>
      </c>
      <c r="AU36" s="3">
        <v>2.0249999999999999</v>
      </c>
      <c r="AV36" s="3">
        <v>-22.998999999999999</v>
      </c>
      <c r="AW36" s="6" t="s">
        <v>865</v>
      </c>
      <c r="AX36" s="6" t="s">
        <v>855</v>
      </c>
      <c r="AZ36" s="6">
        <v>-208.9</v>
      </c>
      <c r="BA36" s="6">
        <v>4.8</v>
      </c>
      <c r="BC36" s="6"/>
      <c r="BL36" s="6"/>
    </row>
    <row r="37" spans="1:64" ht="14.5" x14ac:dyDescent="0.35">
      <c r="A37" s="3" t="s">
        <v>821</v>
      </c>
      <c r="B37" s="10" t="s">
        <v>828</v>
      </c>
      <c r="C37" s="10" t="s">
        <v>834</v>
      </c>
      <c r="D37" s="9" t="str">
        <f t="shared" si="1"/>
        <v>GCPU*_-2</v>
      </c>
      <c r="E37" s="9">
        <v>1997</v>
      </c>
      <c r="F37" s="10">
        <v>11</v>
      </c>
      <c r="G37" s="10">
        <v>15</v>
      </c>
      <c r="H37" s="6"/>
      <c r="I37" s="10">
        <v>-4</v>
      </c>
      <c r="J37" s="10">
        <v>-2</v>
      </c>
      <c r="Q37" s="3">
        <v>1.7772E-2</v>
      </c>
      <c r="X37" s="6"/>
      <c r="AO37" s="7">
        <v>26.17</v>
      </c>
      <c r="AR37" s="3">
        <v>1.04</v>
      </c>
      <c r="AU37" s="3">
        <v>-5.23</v>
      </c>
      <c r="AV37" s="3">
        <v>-27.95</v>
      </c>
      <c r="AW37" s="6" t="s">
        <v>865</v>
      </c>
      <c r="AX37" s="6" t="s">
        <v>864</v>
      </c>
      <c r="AZ37" s="6" t="s">
        <v>864</v>
      </c>
      <c r="BA37" s="6" t="s">
        <v>864</v>
      </c>
      <c r="BC37" s="6"/>
      <c r="BL37" s="6"/>
    </row>
    <row r="38" spans="1:64" ht="14.5" x14ac:dyDescent="0.35">
      <c r="A38" s="3" t="s">
        <v>821</v>
      </c>
      <c r="B38" s="10" t="s">
        <v>828</v>
      </c>
      <c r="C38" s="10" t="s">
        <v>834</v>
      </c>
      <c r="D38" s="9" t="str">
        <f t="shared" si="1"/>
        <v>GCPU*_-1</v>
      </c>
      <c r="E38" s="9">
        <v>1997</v>
      </c>
      <c r="F38" s="10">
        <v>11</v>
      </c>
      <c r="G38" s="10">
        <v>15</v>
      </c>
      <c r="H38" s="6"/>
      <c r="I38" s="10">
        <v>-6</v>
      </c>
      <c r="J38" s="10">
        <v>-1</v>
      </c>
      <c r="Q38" s="3">
        <v>5.9768000000000009E-2</v>
      </c>
      <c r="X38" s="6"/>
      <c r="AO38" s="7">
        <v>46.62</v>
      </c>
      <c r="AR38" s="3">
        <v>1.08</v>
      </c>
      <c r="AU38" s="3">
        <v>-6.7</v>
      </c>
      <c r="AV38" s="3">
        <v>-28.36</v>
      </c>
      <c r="AW38" s="6" t="s">
        <v>865</v>
      </c>
      <c r="AX38" s="6" t="s">
        <v>864</v>
      </c>
      <c r="AZ38" s="6" t="s">
        <v>864</v>
      </c>
      <c r="BA38" s="6" t="s">
        <v>864</v>
      </c>
      <c r="BC38" s="6"/>
      <c r="BL38" s="6"/>
    </row>
    <row r="39" spans="1:64" ht="14.5" x14ac:dyDescent="0.35">
      <c r="A39" s="3" t="s">
        <v>821</v>
      </c>
      <c r="B39" s="10" t="s">
        <v>828</v>
      </c>
      <c r="C39" s="10" t="s">
        <v>834</v>
      </c>
      <c r="D39" s="9" t="str">
        <f t="shared" si="1"/>
        <v>GCPU*_2</v>
      </c>
      <c r="E39" s="9">
        <v>1996</v>
      </c>
      <c r="F39" s="10">
        <v>12</v>
      </c>
      <c r="G39" s="121">
        <v>4</v>
      </c>
      <c r="H39" s="6"/>
      <c r="I39" s="10">
        <v>0</v>
      </c>
      <c r="J39" s="10">
        <v>2</v>
      </c>
      <c r="Q39" s="3">
        <v>0.19799805329755607</v>
      </c>
      <c r="X39" s="6"/>
      <c r="AO39" s="7">
        <v>16.728999999999999</v>
      </c>
      <c r="AR39" s="3">
        <v>0.73499999999999999</v>
      </c>
      <c r="AU39" s="3">
        <v>-2.9529999999999998</v>
      </c>
      <c r="AV39" s="3">
        <v>-27.794</v>
      </c>
      <c r="AW39" s="6" t="s">
        <v>865</v>
      </c>
      <c r="AX39" s="6" t="s">
        <v>864</v>
      </c>
      <c r="AZ39" s="6" t="s">
        <v>864</v>
      </c>
      <c r="BA39" s="6" t="s">
        <v>864</v>
      </c>
    </row>
    <row r="40" spans="1:64" ht="14.5" x14ac:dyDescent="0.35">
      <c r="A40" s="3" t="s">
        <v>821</v>
      </c>
      <c r="B40" s="10" t="s">
        <v>828</v>
      </c>
      <c r="C40" s="10" t="s">
        <v>834</v>
      </c>
      <c r="D40" s="9" t="str">
        <f t="shared" si="1"/>
        <v>GCPU*_7</v>
      </c>
      <c r="E40" s="9">
        <v>1996</v>
      </c>
      <c r="F40" s="10">
        <v>12</v>
      </c>
      <c r="G40" s="121">
        <v>4</v>
      </c>
      <c r="H40" s="6"/>
      <c r="I40" s="10">
        <v>2</v>
      </c>
      <c r="J40" s="10">
        <v>7</v>
      </c>
      <c r="Q40" s="3">
        <v>1.1576934206718754</v>
      </c>
      <c r="X40" s="6"/>
      <c r="AO40" s="7">
        <v>1.3360000000000001</v>
      </c>
      <c r="AR40" s="3">
        <v>6.0999999999999999E-2</v>
      </c>
      <c r="AU40" s="3">
        <v>1.27</v>
      </c>
      <c r="AV40" s="3">
        <v>-26.46</v>
      </c>
      <c r="AW40" s="6" t="s">
        <v>865</v>
      </c>
      <c r="AX40" s="6" t="s">
        <v>864</v>
      </c>
      <c r="AZ40" s="6" t="s">
        <v>864</v>
      </c>
      <c r="BA40" s="6" t="s">
        <v>864</v>
      </c>
    </row>
    <row r="41" spans="1:64" ht="14.5" x14ac:dyDescent="0.35">
      <c r="A41" s="3" t="s">
        <v>821</v>
      </c>
      <c r="B41" s="10" t="s">
        <v>828</v>
      </c>
      <c r="C41" s="10" t="s">
        <v>834</v>
      </c>
      <c r="D41" s="9" t="str">
        <f t="shared" si="1"/>
        <v>GCPU*_12</v>
      </c>
      <c r="E41" s="9">
        <v>1996</v>
      </c>
      <c r="F41" s="10">
        <v>12</v>
      </c>
      <c r="G41" s="121">
        <v>4</v>
      </c>
      <c r="H41" s="6"/>
      <c r="I41" s="10">
        <v>7</v>
      </c>
      <c r="J41" s="10">
        <v>12</v>
      </c>
      <c r="Q41" s="3">
        <v>1.3193539052429433</v>
      </c>
      <c r="X41" s="6"/>
      <c r="AO41" s="7">
        <v>0.64500000000000002</v>
      </c>
      <c r="AR41" s="3">
        <v>5.5E-2</v>
      </c>
      <c r="AU41" s="3">
        <v>2.6840000000000002</v>
      </c>
      <c r="AV41" s="3">
        <v>-25.018000000000001</v>
      </c>
      <c r="AW41" s="6" t="s">
        <v>865</v>
      </c>
      <c r="AX41" s="6" t="s">
        <v>864</v>
      </c>
      <c r="AZ41" s="6" t="s">
        <v>864</v>
      </c>
      <c r="BA41" s="6" t="s">
        <v>864</v>
      </c>
    </row>
    <row r="42" spans="1:64" ht="14.5" x14ac:dyDescent="0.35">
      <c r="A42" s="3" t="s">
        <v>821</v>
      </c>
      <c r="B42" s="10" t="s">
        <v>828</v>
      </c>
      <c r="C42" s="10" t="s">
        <v>834</v>
      </c>
      <c r="D42" s="9" t="str">
        <f t="shared" si="1"/>
        <v>GCPU*_20</v>
      </c>
      <c r="E42" s="9">
        <v>1996</v>
      </c>
      <c r="F42" s="10">
        <v>12</v>
      </c>
      <c r="G42" s="121">
        <v>4</v>
      </c>
      <c r="H42" s="6"/>
      <c r="I42" s="10">
        <v>12</v>
      </c>
      <c r="J42" s="10">
        <v>20</v>
      </c>
      <c r="Q42" s="3">
        <v>1.1338325046694555</v>
      </c>
      <c r="X42" s="6"/>
      <c r="AO42" s="7">
        <v>0.58699999999999997</v>
      </c>
      <c r="AR42" s="3">
        <v>5.0999999999999997E-2</v>
      </c>
      <c r="AU42" s="3">
        <v>3.7690000000000001</v>
      </c>
      <c r="AV42" s="3">
        <v>-24.503</v>
      </c>
      <c r="AW42" s="6" t="s">
        <v>865</v>
      </c>
      <c r="AX42" s="6" t="s">
        <v>856</v>
      </c>
      <c r="AZ42" s="6">
        <v>139.1</v>
      </c>
      <c r="BA42" s="6">
        <v>6.7</v>
      </c>
    </row>
    <row r="43" spans="1:64" ht="14.5" x14ac:dyDescent="0.35">
      <c r="A43" s="3" t="s">
        <v>821</v>
      </c>
      <c r="B43" s="10" t="s">
        <v>828</v>
      </c>
      <c r="C43" s="10" t="s">
        <v>834</v>
      </c>
      <c r="D43" s="9" t="str">
        <f t="shared" si="1"/>
        <v>GCPU*_26.2</v>
      </c>
      <c r="E43" s="9">
        <v>1996</v>
      </c>
      <c r="F43" s="10">
        <v>12</v>
      </c>
      <c r="G43" s="121">
        <v>4</v>
      </c>
      <c r="H43" s="6"/>
      <c r="I43" s="10">
        <v>20</v>
      </c>
      <c r="J43" s="10">
        <v>26.2</v>
      </c>
      <c r="Q43" s="3">
        <v>1.0456482205153927</v>
      </c>
      <c r="X43" s="6"/>
      <c r="AO43" s="7">
        <v>0.51100000000000001</v>
      </c>
      <c r="AR43" s="3">
        <v>4.8000000000000001E-2</v>
      </c>
      <c r="AU43" s="3">
        <v>4.0679999999999996</v>
      </c>
      <c r="AV43" s="3">
        <v>-24.555</v>
      </c>
      <c r="AW43" s="6" t="s">
        <v>865</v>
      </c>
      <c r="AX43" s="6" t="s">
        <v>864</v>
      </c>
      <c r="AZ43" s="6" t="s">
        <v>864</v>
      </c>
      <c r="BA43" s="6" t="s">
        <v>864</v>
      </c>
    </row>
    <row r="44" spans="1:64" ht="14.5" x14ac:dyDescent="0.35">
      <c r="A44" s="3" t="s">
        <v>821</v>
      </c>
      <c r="B44" s="10" t="s">
        <v>828</v>
      </c>
      <c r="C44" s="10" t="s">
        <v>834</v>
      </c>
      <c r="D44" s="9" t="str">
        <f t="shared" si="1"/>
        <v>GCPU*_32.5</v>
      </c>
      <c r="E44" s="9">
        <v>1996</v>
      </c>
      <c r="F44" s="10">
        <v>12</v>
      </c>
      <c r="G44" s="121">
        <v>4</v>
      </c>
      <c r="H44" s="6"/>
      <c r="I44" s="10">
        <v>26.2</v>
      </c>
      <c r="J44" s="10">
        <v>32.5</v>
      </c>
      <c r="Q44" s="3">
        <v>1.2061746628868404</v>
      </c>
      <c r="X44" s="6"/>
      <c r="AO44" s="7">
        <v>0.34300000000000003</v>
      </c>
      <c r="AR44" s="3">
        <v>3.7999999999999999E-2</v>
      </c>
      <c r="AU44" s="3">
        <v>3.234</v>
      </c>
      <c r="AV44" s="3">
        <v>-23.317</v>
      </c>
      <c r="AW44" s="6" t="s">
        <v>865</v>
      </c>
      <c r="AX44" s="6" t="s">
        <v>864</v>
      </c>
      <c r="AZ44" s="6" t="s">
        <v>864</v>
      </c>
      <c r="BA44" s="6" t="s">
        <v>864</v>
      </c>
    </row>
    <row r="45" spans="1:64" ht="14.5" x14ac:dyDescent="0.35">
      <c r="A45" s="3" t="s">
        <v>821</v>
      </c>
      <c r="B45" s="10" t="s">
        <v>828</v>
      </c>
      <c r="C45" s="10" t="s">
        <v>834</v>
      </c>
      <c r="D45" s="9" t="str">
        <f t="shared" si="1"/>
        <v>GCPU*_40</v>
      </c>
      <c r="E45" s="9">
        <v>1996</v>
      </c>
      <c r="F45" s="10">
        <v>12</v>
      </c>
      <c r="G45" s="121">
        <v>4</v>
      </c>
      <c r="H45" s="6"/>
      <c r="I45" s="10">
        <v>32.5</v>
      </c>
      <c r="J45" s="10">
        <v>40</v>
      </c>
      <c r="Q45" s="3">
        <v>1.2074746358701847</v>
      </c>
      <c r="X45" s="6"/>
      <c r="AO45" s="7">
        <v>0.23100000000000001</v>
      </c>
      <c r="AR45" s="3">
        <v>3.1E-2</v>
      </c>
      <c r="AU45" s="3">
        <v>2.3149999999999999</v>
      </c>
      <c r="AV45" s="3">
        <v>-23.54</v>
      </c>
      <c r="AW45" s="6" t="s">
        <v>865</v>
      </c>
      <c r="AX45" s="6" t="s">
        <v>857</v>
      </c>
      <c r="AZ45" s="6">
        <v>112.9</v>
      </c>
      <c r="BA45" s="6">
        <v>5.3</v>
      </c>
    </row>
    <row r="46" spans="1:64" ht="14.5" x14ac:dyDescent="0.35">
      <c r="A46" s="3" t="s">
        <v>821</v>
      </c>
      <c r="B46" s="10" t="s">
        <v>828</v>
      </c>
      <c r="C46" s="10" t="s">
        <v>896</v>
      </c>
      <c r="D46" s="9" t="str">
        <f t="shared" si="1"/>
        <v>GCPU-1_5</v>
      </c>
      <c r="E46" s="9">
        <v>1997</v>
      </c>
      <c r="F46" s="10">
        <v>11</v>
      </c>
      <c r="G46" s="10">
        <v>15</v>
      </c>
      <c r="H46" s="6"/>
      <c r="I46" s="10">
        <v>0</v>
      </c>
      <c r="J46" s="10">
        <v>5</v>
      </c>
      <c r="Q46" s="3">
        <v>0.85282036452424426</v>
      </c>
      <c r="X46" s="6"/>
      <c r="AC46" s="3"/>
      <c r="AO46" s="3">
        <v>3.2749999999999999</v>
      </c>
      <c r="AP46" s="3"/>
      <c r="AQ46" s="3"/>
      <c r="AR46" s="3">
        <v>0.122</v>
      </c>
      <c r="AU46" s="3">
        <v>0.01</v>
      </c>
      <c r="AV46" s="3">
        <v>-26.96</v>
      </c>
      <c r="AW46" s="6" t="s">
        <v>865</v>
      </c>
      <c r="AX46" s="6" t="s">
        <v>864</v>
      </c>
      <c r="AZ46" s="6" t="s">
        <v>864</v>
      </c>
      <c r="BA46" s="6" t="s">
        <v>864</v>
      </c>
    </row>
    <row r="47" spans="1:64" ht="14.5" x14ac:dyDescent="0.35">
      <c r="A47" s="3" t="s">
        <v>821</v>
      </c>
      <c r="B47" s="10" t="s">
        <v>828</v>
      </c>
      <c r="C47" s="10" t="s">
        <v>896</v>
      </c>
      <c r="D47" s="9" t="str">
        <f t="shared" si="1"/>
        <v>GCPU-1_10</v>
      </c>
      <c r="E47" s="9">
        <v>1997</v>
      </c>
      <c r="F47" s="10">
        <v>11</v>
      </c>
      <c r="G47" s="10">
        <v>15</v>
      </c>
      <c r="H47" s="6"/>
      <c r="I47" s="10">
        <v>5</v>
      </c>
      <c r="J47" s="10">
        <v>10</v>
      </c>
      <c r="X47" s="6"/>
      <c r="AC47" s="3"/>
      <c r="AO47" s="3">
        <v>0.66600000000000004</v>
      </c>
      <c r="AP47" s="3"/>
      <c r="AQ47" s="3"/>
      <c r="AR47" s="3">
        <v>3.6999999999999998E-2</v>
      </c>
      <c r="AU47" s="3">
        <v>3.61</v>
      </c>
      <c r="AV47" s="3">
        <v>-25.7</v>
      </c>
      <c r="AW47" s="6" t="s">
        <v>865</v>
      </c>
      <c r="AX47" s="6" t="s">
        <v>864</v>
      </c>
      <c r="AZ47" s="6" t="s">
        <v>864</v>
      </c>
      <c r="BA47" s="6" t="s">
        <v>864</v>
      </c>
    </row>
    <row r="48" spans="1:64" ht="14.5" x14ac:dyDescent="0.35">
      <c r="A48" s="3" t="s">
        <v>821</v>
      </c>
      <c r="B48" s="10" t="s">
        <v>828</v>
      </c>
      <c r="C48" s="10" t="s">
        <v>896</v>
      </c>
      <c r="D48" s="9" t="str">
        <f t="shared" si="1"/>
        <v>GCPU-1_20</v>
      </c>
      <c r="E48" s="9">
        <v>1997</v>
      </c>
      <c r="F48" s="10">
        <v>11</v>
      </c>
      <c r="G48" s="10">
        <v>15</v>
      </c>
      <c r="H48" s="6"/>
      <c r="I48" s="10">
        <v>10</v>
      </c>
      <c r="J48" s="10">
        <v>20</v>
      </c>
      <c r="Q48" s="3">
        <v>1.2602863650797711</v>
      </c>
      <c r="X48" s="6"/>
      <c r="AC48" s="3"/>
      <c r="AO48" s="3">
        <v>0.51900000000000002</v>
      </c>
      <c r="AP48" s="3"/>
      <c r="AQ48" s="3"/>
      <c r="AR48" s="3">
        <v>0.05</v>
      </c>
      <c r="AU48" s="3">
        <v>5.32</v>
      </c>
      <c r="AV48" s="3">
        <v>-24.19</v>
      </c>
      <c r="AW48" s="6" t="s">
        <v>865</v>
      </c>
      <c r="AX48" s="6" t="s">
        <v>856</v>
      </c>
      <c r="AZ48" s="6">
        <v>139.1</v>
      </c>
      <c r="BA48" s="6">
        <v>6.7</v>
      </c>
    </row>
    <row r="49" spans="1:53" ht="14.5" x14ac:dyDescent="0.35">
      <c r="A49" s="3" t="s">
        <v>821</v>
      </c>
      <c r="B49" s="10" t="s">
        <v>828</v>
      </c>
      <c r="C49" s="10" t="s">
        <v>896</v>
      </c>
      <c r="D49" s="9" t="str">
        <f t="shared" si="1"/>
        <v>GCPU-1_40</v>
      </c>
      <c r="E49" s="9">
        <v>1997</v>
      </c>
      <c r="F49" s="10">
        <v>11</v>
      </c>
      <c r="G49" s="10">
        <v>15</v>
      </c>
      <c r="H49" s="6"/>
      <c r="I49" s="10">
        <v>20</v>
      </c>
      <c r="J49" s="10">
        <v>40</v>
      </c>
      <c r="Q49" s="3">
        <v>1.3221057639262841</v>
      </c>
      <c r="X49" s="6"/>
      <c r="AC49" s="3"/>
      <c r="AO49" s="3">
        <v>0.375</v>
      </c>
      <c r="AP49" s="3"/>
      <c r="AQ49" s="3"/>
      <c r="AR49" s="3">
        <v>2.8000000000000001E-2</v>
      </c>
      <c r="AU49" s="3">
        <v>4.92</v>
      </c>
      <c r="AV49" s="3">
        <v>-24.02</v>
      </c>
      <c r="AW49" s="6" t="s">
        <v>865</v>
      </c>
      <c r="AX49" s="6" t="s">
        <v>857</v>
      </c>
      <c r="AZ49" s="6">
        <v>112.9</v>
      </c>
      <c r="BA49" s="6">
        <v>5.3</v>
      </c>
    </row>
    <row r="50" spans="1:53" ht="14.5" x14ac:dyDescent="0.35">
      <c r="A50" s="3" t="s">
        <v>821</v>
      </c>
      <c r="B50" s="10" t="s">
        <v>828</v>
      </c>
      <c r="C50" s="10" t="s">
        <v>896</v>
      </c>
      <c r="D50" s="9" t="str">
        <f t="shared" si="1"/>
        <v>GCPU-1_50</v>
      </c>
      <c r="E50" s="9">
        <v>1997</v>
      </c>
      <c r="F50" s="10">
        <v>11</v>
      </c>
      <c r="G50" s="10">
        <v>15</v>
      </c>
      <c r="H50" s="6"/>
      <c r="I50" s="10">
        <v>40</v>
      </c>
      <c r="J50" s="10">
        <v>50</v>
      </c>
      <c r="Q50" s="3">
        <v>1.1438028070693151</v>
      </c>
      <c r="X50" s="6"/>
      <c r="AC50" s="3"/>
      <c r="AO50" s="3">
        <v>0.27200000000000002</v>
      </c>
      <c r="AP50" s="3"/>
      <c r="AQ50" s="3"/>
      <c r="AR50" s="3">
        <v>2.1999999999999999E-2</v>
      </c>
      <c r="AU50" s="3">
        <v>4.63</v>
      </c>
      <c r="AV50" s="3">
        <v>-23.98</v>
      </c>
      <c r="AW50" s="6" t="s">
        <v>865</v>
      </c>
      <c r="AX50" s="6" t="s">
        <v>864</v>
      </c>
      <c r="AZ50" s="6" t="s">
        <v>864</v>
      </c>
      <c r="BA50" s="6" t="s">
        <v>864</v>
      </c>
    </row>
    <row r="51" spans="1:53" ht="14.5" x14ac:dyDescent="0.35">
      <c r="A51" s="3" t="s">
        <v>821</v>
      </c>
      <c r="B51" s="10" t="s">
        <v>828</v>
      </c>
      <c r="C51" s="10" t="s">
        <v>896</v>
      </c>
      <c r="D51" s="9" t="str">
        <f t="shared" si="1"/>
        <v>GCPU-1_60</v>
      </c>
      <c r="E51" s="9">
        <v>1997</v>
      </c>
      <c r="F51" s="10">
        <v>11</v>
      </c>
      <c r="G51" s="10">
        <v>15</v>
      </c>
      <c r="H51" s="6"/>
      <c r="I51" s="10">
        <v>50</v>
      </c>
      <c r="J51" s="10">
        <v>60</v>
      </c>
      <c r="Q51" s="3">
        <v>1.1438028070693151</v>
      </c>
      <c r="X51" s="6"/>
      <c r="AC51" s="3"/>
      <c r="AO51" s="3">
        <v>0.27900000000000003</v>
      </c>
      <c r="AP51" s="3"/>
      <c r="AQ51" s="3"/>
      <c r="AR51" s="3">
        <v>0.02</v>
      </c>
      <c r="AU51" s="3">
        <v>3.52</v>
      </c>
      <c r="AV51" s="3">
        <v>-24.43</v>
      </c>
      <c r="AW51" s="6" t="s">
        <v>865</v>
      </c>
      <c r="AX51" s="6" t="s">
        <v>864</v>
      </c>
      <c r="AZ51" s="6" t="s">
        <v>864</v>
      </c>
      <c r="BA51" s="6" t="s">
        <v>864</v>
      </c>
    </row>
    <row r="52" spans="1:53" ht="14.5" x14ac:dyDescent="0.35">
      <c r="A52" s="3" t="s">
        <v>821</v>
      </c>
      <c r="B52" s="10" t="s">
        <v>828</v>
      </c>
      <c r="C52" s="10" t="s">
        <v>896</v>
      </c>
      <c r="D52" s="9" t="str">
        <f t="shared" si="1"/>
        <v>GCPU-1_80</v>
      </c>
      <c r="E52" s="9">
        <v>1997</v>
      </c>
      <c r="F52" s="10">
        <v>11</v>
      </c>
      <c r="G52" s="10">
        <v>15</v>
      </c>
      <c r="H52" s="6"/>
      <c r="I52" s="10">
        <v>60</v>
      </c>
      <c r="J52" s="10">
        <v>80</v>
      </c>
      <c r="Q52" s="3">
        <v>1.5820693912221515</v>
      </c>
      <c r="X52" s="6"/>
      <c r="AC52" s="3"/>
      <c r="AO52" s="3">
        <v>0.26900000000000002</v>
      </c>
      <c r="AP52" s="3"/>
      <c r="AQ52" s="3"/>
      <c r="AR52" s="3">
        <v>2.4E-2</v>
      </c>
      <c r="AU52" s="3">
        <v>4.0549999999999997</v>
      </c>
      <c r="AV52" s="3">
        <v>-23.77</v>
      </c>
      <c r="AW52" s="6" t="s">
        <v>865</v>
      </c>
      <c r="AX52" s="6" t="s">
        <v>864</v>
      </c>
      <c r="AZ52" s="6" t="s">
        <v>864</v>
      </c>
      <c r="BA52" s="6" t="s">
        <v>864</v>
      </c>
    </row>
    <row r="53" spans="1:53" ht="14.5" x14ac:dyDescent="0.35">
      <c r="A53" s="3" t="s">
        <v>821</v>
      </c>
      <c r="B53" s="10" t="s">
        <v>828</v>
      </c>
      <c r="C53" s="10" t="s">
        <v>896</v>
      </c>
      <c r="D53" s="9" t="str">
        <f t="shared" si="1"/>
        <v>GCPU-1_100</v>
      </c>
      <c r="E53" s="9">
        <v>1997</v>
      </c>
      <c r="F53" s="10">
        <v>11</v>
      </c>
      <c r="G53" s="10">
        <v>15</v>
      </c>
      <c r="H53" s="6"/>
      <c r="I53" s="10">
        <v>80</v>
      </c>
      <c r="J53" s="10">
        <v>100</v>
      </c>
      <c r="Q53" s="3">
        <v>1.6960018282003249</v>
      </c>
      <c r="X53" s="6"/>
      <c r="AC53" s="3"/>
      <c r="AO53" s="3">
        <v>0.192</v>
      </c>
      <c r="AP53" s="3"/>
      <c r="AQ53" s="3"/>
      <c r="AR53" s="3">
        <v>0.02</v>
      </c>
      <c r="AU53" s="3">
        <v>3.71</v>
      </c>
      <c r="AV53" s="3">
        <v>-23.43</v>
      </c>
      <c r="AW53" s="6" t="s">
        <v>865</v>
      </c>
      <c r="AX53" s="6" t="s">
        <v>864</v>
      </c>
      <c r="AZ53" s="6" t="s">
        <v>864</v>
      </c>
      <c r="BA53" s="6" t="s">
        <v>864</v>
      </c>
    </row>
    <row r="54" spans="1:53" ht="14.5" x14ac:dyDescent="0.35">
      <c r="A54" s="3" t="s">
        <v>821</v>
      </c>
      <c r="B54" s="10" t="s">
        <v>828</v>
      </c>
      <c r="C54" s="10" t="s">
        <v>897</v>
      </c>
      <c r="D54" s="9" t="str">
        <f t="shared" si="1"/>
        <v>GCPU-2_5</v>
      </c>
      <c r="E54" s="9">
        <v>1997</v>
      </c>
      <c r="F54" s="10">
        <v>11</v>
      </c>
      <c r="G54" s="10">
        <v>15</v>
      </c>
      <c r="H54" s="6"/>
      <c r="I54" s="10">
        <v>0</v>
      </c>
      <c r="J54" s="10">
        <v>5</v>
      </c>
      <c r="Q54" s="3">
        <v>0.90945645223943183</v>
      </c>
      <c r="X54" s="6"/>
      <c r="AC54" s="3"/>
      <c r="AO54" s="3">
        <v>3.601</v>
      </c>
      <c r="AP54" s="3"/>
      <c r="AQ54" s="3"/>
      <c r="AR54" s="3">
        <v>0.126</v>
      </c>
      <c r="AU54" s="3">
        <v>-1.1599999999999999</v>
      </c>
      <c r="AV54" s="3">
        <v>-27.02</v>
      </c>
      <c r="AW54" s="6" t="s">
        <v>865</v>
      </c>
      <c r="AX54" s="6" t="s">
        <v>864</v>
      </c>
      <c r="AZ54" s="6" t="s">
        <v>864</v>
      </c>
      <c r="BA54" s="6" t="s">
        <v>864</v>
      </c>
    </row>
    <row r="55" spans="1:53" ht="14.5" x14ac:dyDescent="0.35">
      <c r="A55" s="3" t="s">
        <v>821</v>
      </c>
      <c r="B55" s="10" t="s">
        <v>828</v>
      </c>
      <c r="C55" s="10" t="s">
        <v>897</v>
      </c>
      <c r="D55" s="9" t="str">
        <f t="shared" si="1"/>
        <v>GCPU-2_10</v>
      </c>
      <c r="E55" s="9">
        <v>1997</v>
      </c>
      <c r="F55" s="10">
        <v>11</v>
      </c>
      <c r="G55" s="10">
        <v>15</v>
      </c>
      <c r="H55" s="6"/>
      <c r="I55" s="10">
        <v>5</v>
      </c>
      <c r="J55" s="10">
        <v>10</v>
      </c>
      <c r="X55" s="6"/>
      <c r="AC55" s="3"/>
      <c r="AO55" s="3">
        <v>0.76</v>
      </c>
      <c r="AP55" s="3"/>
      <c r="AQ55" s="3"/>
      <c r="AR55" s="3">
        <v>3.9E-2</v>
      </c>
      <c r="AU55" s="3">
        <v>3.02</v>
      </c>
      <c r="AV55" s="3">
        <v>-26.21</v>
      </c>
      <c r="AW55" s="6" t="s">
        <v>865</v>
      </c>
      <c r="AX55" s="6" t="s">
        <v>864</v>
      </c>
      <c r="AZ55" s="6" t="s">
        <v>864</v>
      </c>
      <c r="BA55" s="6" t="s">
        <v>864</v>
      </c>
    </row>
    <row r="56" spans="1:53" ht="14.5" x14ac:dyDescent="0.35">
      <c r="A56" s="3" t="s">
        <v>821</v>
      </c>
      <c r="B56" s="10" t="s">
        <v>828</v>
      </c>
      <c r="C56" s="10" t="s">
        <v>897</v>
      </c>
      <c r="D56" s="9" t="str">
        <f t="shared" si="1"/>
        <v>GCPU-2_20</v>
      </c>
      <c r="E56" s="9">
        <v>1997</v>
      </c>
      <c r="F56" s="10">
        <v>11</v>
      </c>
      <c r="G56" s="10">
        <v>15</v>
      </c>
      <c r="H56" s="6"/>
      <c r="I56" s="10">
        <v>10</v>
      </c>
      <c r="J56" s="10">
        <v>20</v>
      </c>
      <c r="Q56" s="3">
        <v>1.3894866777263706</v>
      </c>
      <c r="X56" s="6"/>
      <c r="AC56" s="3"/>
      <c r="AO56" s="3">
        <v>0.64</v>
      </c>
      <c r="AP56" s="3"/>
      <c r="AQ56" s="3"/>
      <c r="AR56" s="3">
        <v>0.04</v>
      </c>
      <c r="AU56" s="3">
        <v>3.87</v>
      </c>
      <c r="AV56" s="3">
        <v>-24.97</v>
      </c>
      <c r="AW56" s="6" t="s">
        <v>865</v>
      </c>
      <c r="AX56" s="6" t="s">
        <v>856</v>
      </c>
      <c r="AZ56" s="6">
        <v>139.1</v>
      </c>
      <c r="BA56" s="6">
        <v>6.7</v>
      </c>
    </row>
    <row r="57" spans="1:53" ht="14.5" x14ac:dyDescent="0.35">
      <c r="A57" s="3" t="s">
        <v>821</v>
      </c>
      <c r="B57" s="10" t="s">
        <v>828</v>
      </c>
      <c r="C57" s="10" t="s">
        <v>897</v>
      </c>
      <c r="D57" s="9" t="str">
        <f t="shared" si="1"/>
        <v>GCPU-2_40</v>
      </c>
      <c r="E57" s="9">
        <v>1997</v>
      </c>
      <c r="F57" s="10">
        <v>11</v>
      </c>
      <c r="G57" s="10">
        <v>15</v>
      </c>
      <c r="H57" s="6"/>
      <c r="I57" s="10">
        <v>20</v>
      </c>
      <c r="J57" s="10">
        <v>40</v>
      </c>
      <c r="Q57" s="3">
        <v>1.2124184171745105</v>
      </c>
      <c r="X57" s="6"/>
      <c r="AC57" s="3"/>
      <c r="AO57" s="3">
        <v>0.313</v>
      </c>
      <c r="AP57" s="3"/>
      <c r="AQ57" s="3"/>
      <c r="AR57" s="3">
        <v>2.5999999999999999E-2</v>
      </c>
      <c r="AU57" s="3">
        <v>5.3</v>
      </c>
      <c r="AV57" s="3">
        <v>-23.04</v>
      </c>
      <c r="AW57" s="6" t="s">
        <v>865</v>
      </c>
      <c r="AX57" s="6" t="s">
        <v>857</v>
      </c>
      <c r="AZ57" s="6">
        <v>112.9</v>
      </c>
      <c r="BA57" s="6">
        <v>5.3</v>
      </c>
    </row>
    <row r="58" spans="1:53" ht="14.5" x14ac:dyDescent="0.35">
      <c r="A58" s="3" t="s">
        <v>821</v>
      </c>
      <c r="B58" s="10" t="s">
        <v>828</v>
      </c>
      <c r="C58" s="10" t="s">
        <v>897</v>
      </c>
      <c r="D58" s="9" t="str">
        <f t="shared" si="1"/>
        <v>GCPU-2_50</v>
      </c>
      <c r="E58" s="9">
        <v>1997</v>
      </c>
      <c r="F58" s="10">
        <v>11</v>
      </c>
      <c r="G58" s="10">
        <v>15</v>
      </c>
      <c r="H58" s="6"/>
      <c r="I58" s="10">
        <v>40</v>
      </c>
      <c r="J58" s="10">
        <v>50</v>
      </c>
      <c r="Q58" s="3">
        <v>1.2722270178074195</v>
      </c>
      <c r="X58" s="6"/>
      <c r="AC58" s="3"/>
      <c r="AO58" s="3">
        <v>0.224</v>
      </c>
      <c r="AP58" s="3"/>
      <c r="AQ58" s="3"/>
      <c r="AR58" s="3">
        <v>2.1999999999999999E-2</v>
      </c>
      <c r="AU58" s="3">
        <v>4.1900000000000004</v>
      </c>
      <c r="AV58" s="3">
        <v>-23.23</v>
      </c>
      <c r="AW58" s="6" t="s">
        <v>865</v>
      </c>
      <c r="AX58" s="6" t="s">
        <v>864</v>
      </c>
      <c r="AZ58" s="6" t="s">
        <v>864</v>
      </c>
      <c r="BA58" s="6" t="s">
        <v>864</v>
      </c>
    </row>
    <row r="59" spans="1:53" ht="14.5" x14ac:dyDescent="0.35">
      <c r="A59" s="3" t="s">
        <v>821</v>
      </c>
      <c r="B59" s="10" t="s">
        <v>828</v>
      </c>
      <c r="C59" s="10" t="s">
        <v>897</v>
      </c>
      <c r="D59" s="9" t="str">
        <f t="shared" si="1"/>
        <v>GCPU-2_60</v>
      </c>
      <c r="E59" s="9">
        <v>1997</v>
      </c>
      <c r="F59" s="10">
        <v>11</v>
      </c>
      <c r="G59" s="10">
        <v>15</v>
      </c>
      <c r="H59" s="6"/>
      <c r="I59" s="10">
        <v>50</v>
      </c>
      <c r="J59" s="10">
        <v>60</v>
      </c>
      <c r="Q59" s="3">
        <v>1.2722270178074195</v>
      </c>
      <c r="X59" s="6"/>
      <c r="AC59" s="3"/>
      <c r="AO59" s="3">
        <v>0.13600000000000001</v>
      </c>
      <c r="AP59" s="3"/>
      <c r="AQ59" s="3"/>
      <c r="AR59" s="3">
        <v>1.6E-2</v>
      </c>
      <c r="AU59" s="3">
        <v>3.65</v>
      </c>
      <c r="AV59" s="3">
        <v>-25.4</v>
      </c>
      <c r="AW59" s="6" t="s">
        <v>865</v>
      </c>
      <c r="AX59" s="6" t="s">
        <v>864</v>
      </c>
      <c r="AZ59" s="6" t="s">
        <v>864</v>
      </c>
      <c r="BA59" s="6" t="s">
        <v>864</v>
      </c>
    </row>
    <row r="60" spans="1:53" ht="14.5" x14ac:dyDescent="0.35">
      <c r="A60" s="3" t="s">
        <v>821</v>
      </c>
      <c r="B60" s="10" t="s">
        <v>828</v>
      </c>
      <c r="C60" s="10" t="s">
        <v>897</v>
      </c>
      <c r="D60" s="9" t="str">
        <f t="shared" si="1"/>
        <v>GCPU-2_80</v>
      </c>
      <c r="E60" s="9">
        <v>1997</v>
      </c>
      <c r="F60" s="10">
        <v>11</v>
      </c>
      <c r="G60" s="10">
        <v>15</v>
      </c>
      <c r="H60" s="6"/>
      <c r="I60" s="10">
        <v>60</v>
      </c>
      <c r="J60" s="10">
        <v>80</v>
      </c>
      <c r="Q60" s="3">
        <v>1.5211347984542638</v>
      </c>
      <c r="X60" s="6"/>
      <c r="AC60" s="3"/>
      <c r="AO60" s="3">
        <v>0.15</v>
      </c>
      <c r="AP60" s="3"/>
      <c r="AQ60" s="3"/>
      <c r="AR60" s="3">
        <v>0.02</v>
      </c>
      <c r="AU60" s="3">
        <v>2.99</v>
      </c>
      <c r="AV60" s="3">
        <v>-23.82</v>
      </c>
      <c r="AW60" s="6" t="s">
        <v>865</v>
      </c>
      <c r="AX60" s="6" t="s">
        <v>864</v>
      </c>
      <c r="AZ60" s="6" t="s">
        <v>864</v>
      </c>
      <c r="BA60" s="6" t="s">
        <v>864</v>
      </c>
    </row>
    <row r="61" spans="1:53" ht="14.5" x14ac:dyDescent="0.35">
      <c r="A61" s="3" t="s">
        <v>821</v>
      </c>
      <c r="B61" s="10" t="s">
        <v>828</v>
      </c>
      <c r="C61" s="10" t="s">
        <v>897</v>
      </c>
      <c r="D61" s="9" t="str">
        <f t="shared" si="1"/>
        <v>GCPU-2_100</v>
      </c>
      <c r="E61" s="9">
        <v>1997</v>
      </c>
      <c r="F61" s="10">
        <v>11</v>
      </c>
      <c r="G61" s="10">
        <v>15</v>
      </c>
      <c r="H61" s="6"/>
      <c r="I61" s="10">
        <v>80</v>
      </c>
      <c r="J61" s="10">
        <v>100</v>
      </c>
      <c r="Q61" s="3">
        <v>1.4247548010845457</v>
      </c>
      <c r="X61" s="6"/>
      <c r="AC61" s="3"/>
      <c r="AO61" s="3">
        <v>0.12</v>
      </c>
      <c r="AP61" s="3"/>
      <c r="AQ61" s="3"/>
      <c r="AR61" s="3">
        <v>0.02</v>
      </c>
      <c r="AU61" s="3">
        <v>2.2999999999999998</v>
      </c>
      <c r="AV61" s="3">
        <v>-22.59</v>
      </c>
      <c r="AW61" s="6" t="s">
        <v>865</v>
      </c>
      <c r="AX61" s="6" t="s">
        <v>864</v>
      </c>
      <c r="AZ61" s="6" t="s">
        <v>864</v>
      </c>
      <c r="BA61" s="6" t="s">
        <v>864</v>
      </c>
    </row>
    <row r="62" spans="1:53" ht="14.5" x14ac:dyDescent="0.35">
      <c r="A62" s="3" t="s">
        <v>821</v>
      </c>
      <c r="B62" s="10" t="s">
        <v>828</v>
      </c>
      <c r="C62" s="10" t="s">
        <v>835</v>
      </c>
      <c r="D62" s="9" t="str">
        <f t="shared" si="1"/>
        <v>GCPL*_-2</v>
      </c>
      <c r="E62" s="9">
        <v>1997</v>
      </c>
      <c r="F62" s="10">
        <v>11</v>
      </c>
      <c r="G62" s="10">
        <v>15</v>
      </c>
      <c r="H62" s="6"/>
      <c r="I62" s="10">
        <v>-3</v>
      </c>
      <c r="J62" s="10">
        <v>-2</v>
      </c>
      <c r="Q62" s="3">
        <v>0.03</v>
      </c>
      <c r="X62" s="6"/>
      <c r="AO62" s="7">
        <v>31.687000000000001</v>
      </c>
      <c r="AR62" s="3">
        <v>1.1259999999999999</v>
      </c>
      <c r="AU62" s="3">
        <v>-5.3390000000000004</v>
      </c>
      <c r="AV62" s="3">
        <v>-28.15</v>
      </c>
      <c r="AW62" s="6" t="s">
        <v>865</v>
      </c>
      <c r="AX62" s="6" t="s">
        <v>864</v>
      </c>
      <c r="AZ62" s="6" t="s">
        <v>864</v>
      </c>
      <c r="BA62" s="6" t="s">
        <v>864</v>
      </c>
    </row>
    <row r="63" spans="1:53" ht="14.5" x14ac:dyDescent="0.35">
      <c r="A63" s="3" t="s">
        <v>821</v>
      </c>
      <c r="B63" s="10" t="s">
        <v>828</v>
      </c>
      <c r="C63" s="10" t="s">
        <v>835</v>
      </c>
      <c r="D63" s="9" t="str">
        <f t="shared" si="1"/>
        <v>GCPL*_-1</v>
      </c>
      <c r="E63" s="9">
        <v>1997</v>
      </c>
      <c r="F63" s="10">
        <v>11</v>
      </c>
      <c r="G63" s="10">
        <v>15</v>
      </c>
      <c r="H63" s="6"/>
      <c r="I63" s="10">
        <v>-2</v>
      </c>
      <c r="J63" s="10">
        <v>-1</v>
      </c>
      <c r="Q63" s="3">
        <v>0.06</v>
      </c>
      <c r="X63" s="6"/>
      <c r="AO63" s="7">
        <v>49.11</v>
      </c>
      <c r="AR63" s="3">
        <v>0.996</v>
      </c>
      <c r="AU63" s="3">
        <v>-6.016</v>
      </c>
      <c r="AV63" s="3">
        <v>-28.292999999999999</v>
      </c>
      <c r="AW63" s="6" t="s">
        <v>865</v>
      </c>
      <c r="AX63" s="6" t="s">
        <v>864</v>
      </c>
      <c r="AZ63" s="6" t="s">
        <v>864</v>
      </c>
      <c r="BA63" s="6" t="s">
        <v>864</v>
      </c>
    </row>
    <row r="64" spans="1:53" ht="14.5" x14ac:dyDescent="0.35">
      <c r="A64" s="3" t="s">
        <v>821</v>
      </c>
      <c r="B64" s="10" t="s">
        <v>828</v>
      </c>
      <c r="C64" s="10" t="s">
        <v>835</v>
      </c>
      <c r="D64" s="9" t="str">
        <f t="shared" si="1"/>
        <v>GCPL*_2.1</v>
      </c>
      <c r="E64" s="9">
        <v>1996</v>
      </c>
      <c r="F64" s="10">
        <v>12</v>
      </c>
      <c r="G64" s="10">
        <v>4</v>
      </c>
      <c r="H64" s="6"/>
      <c r="I64" s="10">
        <v>0</v>
      </c>
      <c r="J64" s="10">
        <v>2.1</v>
      </c>
      <c r="Q64" s="3">
        <v>0.62384672912650185</v>
      </c>
      <c r="X64" s="6"/>
      <c r="AO64" s="7">
        <v>5.532</v>
      </c>
      <c r="AR64" s="3">
        <v>0.30199999999999999</v>
      </c>
      <c r="AU64" s="3">
        <v>-1.4670000000000001</v>
      </c>
      <c r="AV64" s="3">
        <v>-27.276</v>
      </c>
      <c r="AW64" s="6" t="s">
        <v>865</v>
      </c>
      <c r="AX64" s="6" t="s">
        <v>864</v>
      </c>
      <c r="AZ64" s="6" t="s">
        <v>864</v>
      </c>
      <c r="BA64" s="6" t="s">
        <v>864</v>
      </c>
    </row>
    <row r="65" spans="1:53" ht="14.5" x14ac:dyDescent="0.35">
      <c r="A65" s="3" t="s">
        <v>821</v>
      </c>
      <c r="B65" s="10" t="s">
        <v>828</v>
      </c>
      <c r="C65" s="10" t="s">
        <v>835</v>
      </c>
      <c r="D65" s="9" t="str">
        <f t="shared" si="1"/>
        <v>GCPL*_5.3</v>
      </c>
      <c r="E65" s="9">
        <v>1996</v>
      </c>
      <c r="F65" s="10">
        <v>12</v>
      </c>
      <c r="G65" s="10">
        <v>4</v>
      </c>
      <c r="H65" s="6"/>
      <c r="I65" s="10">
        <v>2.1</v>
      </c>
      <c r="J65" s="10">
        <v>5.3</v>
      </c>
      <c r="Q65" s="3">
        <v>1.4683134717070478</v>
      </c>
      <c r="X65" s="6"/>
      <c r="AO65" s="7">
        <v>1.0509999999999999</v>
      </c>
      <c r="AR65" s="3">
        <v>7.9000000000000001E-2</v>
      </c>
      <c r="AU65" s="3">
        <v>1.9770000000000001</v>
      </c>
      <c r="AV65" s="3">
        <v>-25.725999999999999</v>
      </c>
      <c r="AW65" s="6" t="s">
        <v>865</v>
      </c>
      <c r="AX65" s="6" t="s">
        <v>864</v>
      </c>
      <c r="AZ65" s="6" t="s">
        <v>864</v>
      </c>
      <c r="BA65" s="6" t="s">
        <v>864</v>
      </c>
    </row>
    <row r="66" spans="1:53" ht="14.5" x14ac:dyDescent="0.35">
      <c r="A66" s="3" t="s">
        <v>821</v>
      </c>
      <c r="B66" s="10" t="s">
        <v>828</v>
      </c>
      <c r="C66" s="10" t="s">
        <v>835</v>
      </c>
      <c r="D66" s="9" t="str">
        <f t="shared" si="1"/>
        <v>GCPL*_10.5</v>
      </c>
      <c r="E66" s="9">
        <v>1996</v>
      </c>
      <c r="F66" s="10">
        <v>12</v>
      </c>
      <c r="G66" s="10">
        <v>4</v>
      </c>
      <c r="H66" s="6"/>
      <c r="I66" s="10">
        <v>5.3</v>
      </c>
      <c r="J66" s="10">
        <v>10.5</v>
      </c>
      <c r="Q66" s="3">
        <v>1.3336581210071858</v>
      </c>
      <c r="X66" s="6"/>
      <c r="AO66" s="7">
        <v>0.45400000000000001</v>
      </c>
      <c r="AR66" s="3">
        <v>4.1000000000000002E-2</v>
      </c>
      <c r="AU66" s="3">
        <v>4.0510000000000002</v>
      </c>
      <c r="AV66" s="3">
        <v>-23.919</v>
      </c>
      <c r="AW66" s="6" t="s">
        <v>865</v>
      </c>
      <c r="AX66" s="6" t="s">
        <v>864</v>
      </c>
      <c r="AZ66" s="6" t="s">
        <v>864</v>
      </c>
      <c r="BA66" s="6" t="s">
        <v>864</v>
      </c>
    </row>
    <row r="67" spans="1:53" ht="14.5" x14ac:dyDescent="0.35">
      <c r="A67" s="3" t="s">
        <v>821</v>
      </c>
      <c r="B67" s="10" t="s">
        <v>828</v>
      </c>
      <c r="C67" s="10" t="s">
        <v>835</v>
      </c>
      <c r="D67" s="9" t="str">
        <f t="shared" si="1"/>
        <v>GCPL*_15.8</v>
      </c>
      <c r="E67" s="9">
        <v>1996</v>
      </c>
      <c r="F67" s="10">
        <v>12</v>
      </c>
      <c r="G67" s="10">
        <v>4</v>
      </c>
      <c r="H67" s="6"/>
      <c r="I67" s="10">
        <v>10.5</v>
      </c>
      <c r="J67" s="10">
        <v>15.8</v>
      </c>
      <c r="Q67" s="3">
        <v>1.1188327329925363</v>
      </c>
      <c r="X67" s="6"/>
      <c r="AO67" s="7">
        <v>0.40699999999999997</v>
      </c>
      <c r="AR67" s="3">
        <v>3.5000000000000003E-2</v>
      </c>
      <c r="AU67" s="3">
        <v>4.0629999999999997</v>
      </c>
      <c r="AV67" s="3">
        <v>-23.309000000000001</v>
      </c>
      <c r="AW67" s="6" t="s">
        <v>865</v>
      </c>
      <c r="AX67" s="6" t="s">
        <v>864</v>
      </c>
      <c r="AZ67" s="6" t="s">
        <v>864</v>
      </c>
      <c r="BA67" s="6" t="s">
        <v>864</v>
      </c>
    </row>
    <row r="68" spans="1:53" ht="14.5" x14ac:dyDescent="0.35">
      <c r="A68" s="3" t="s">
        <v>821</v>
      </c>
      <c r="B68" s="10" t="s">
        <v>828</v>
      </c>
      <c r="C68" s="10" t="s">
        <v>835</v>
      </c>
      <c r="D68" s="9" t="str">
        <f t="shared" ref="D68:D99" si="2">C68&amp;"_"&amp;J68</f>
        <v>GCPL*_20</v>
      </c>
      <c r="E68" s="9">
        <v>1996</v>
      </c>
      <c r="F68" s="10">
        <v>12</v>
      </c>
      <c r="G68" s="10">
        <v>4</v>
      </c>
      <c r="H68" s="6"/>
      <c r="I68" s="10">
        <v>15.8</v>
      </c>
      <c r="J68" s="10">
        <v>20</v>
      </c>
      <c r="Q68" s="3">
        <v>1.3342365331158639</v>
      </c>
      <c r="X68" s="6"/>
      <c r="AO68" s="7">
        <v>0.56699999999999995</v>
      </c>
      <c r="AR68" s="3">
        <v>4.5499999999999999E-2</v>
      </c>
      <c r="AU68" s="3">
        <v>3.5545</v>
      </c>
      <c r="AV68" s="3">
        <v>-24.902999999999999</v>
      </c>
      <c r="AW68" s="6" t="s">
        <v>865</v>
      </c>
      <c r="AX68" s="6" t="s">
        <v>858</v>
      </c>
      <c r="AZ68" s="6">
        <v>157.80000000000001</v>
      </c>
      <c r="BA68" s="6">
        <v>5.9</v>
      </c>
    </row>
    <row r="69" spans="1:53" ht="14.5" x14ac:dyDescent="0.35">
      <c r="A69" s="3" t="s">
        <v>821</v>
      </c>
      <c r="B69" s="10" t="s">
        <v>828</v>
      </c>
      <c r="C69" s="10" t="s">
        <v>835</v>
      </c>
      <c r="D69" s="9" t="str">
        <f t="shared" si="2"/>
        <v>GCPL*_28.8</v>
      </c>
      <c r="E69" s="9">
        <v>1996</v>
      </c>
      <c r="F69" s="10">
        <v>12</v>
      </c>
      <c r="G69" s="10">
        <v>4</v>
      </c>
      <c r="H69" s="6"/>
      <c r="I69" s="10">
        <v>20</v>
      </c>
      <c r="J69" s="10">
        <v>28.8</v>
      </c>
      <c r="Q69" s="3">
        <v>1.1206812023637844</v>
      </c>
      <c r="X69" s="6"/>
      <c r="AO69" s="7">
        <v>0.37</v>
      </c>
      <c r="AR69" s="3">
        <v>3.6999999999999998E-2</v>
      </c>
      <c r="AU69" s="3">
        <v>3.907</v>
      </c>
      <c r="AV69" s="3">
        <v>-22.963000000000001</v>
      </c>
      <c r="AW69" s="6" t="s">
        <v>865</v>
      </c>
      <c r="AX69" s="6" t="s">
        <v>864</v>
      </c>
      <c r="AZ69" s="6" t="s">
        <v>864</v>
      </c>
      <c r="BA69" s="6" t="s">
        <v>864</v>
      </c>
    </row>
    <row r="70" spans="1:53" ht="14.5" x14ac:dyDescent="0.35">
      <c r="A70" s="3" t="s">
        <v>821</v>
      </c>
      <c r="B70" s="10" t="s">
        <v>828</v>
      </c>
      <c r="C70" s="10" t="s">
        <v>835</v>
      </c>
      <c r="D70" s="9" t="str">
        <f t="shared" si="2"/>
        <v>GCPL*_35</v>
      </c>
      <c r="E70" s="9">
        <v>1996</v>
      </c>
      <c r="F70" s="10">
        <v>12</v>
      </c>
      <c r="G70" s="10">
        <v>4</v>
      </c>
      <c r="H70" s="6"/>
      <c r="I70" s="10">
        <v>28.8</v>
      </c>
      <c r="J70" s="10">
        <v>35</v>
      </c>
      <c r="Q70" s="3">
        <v>1.1348155087860436</v>
      </c>
      <c r="X70" s="6"/>
      <c r="AO70" s="7">
        <v>0.39200000000000002</v>
      </c>
      <c r="AR70" s="3">
        <v>3.3000000000000002E-2</v>
      </c>
      <c r="AU70" s="3">
        <v>3.496</v>
      </c>
      <c r="AV70" s="3">
        <v>-24.085000000000001</v>
      </c>
      <c r="AW70" s="6" t="s">
        <v>865</v>
      </c>
      <c r="AX70" s="6" t="s">
        <v>864</v>
      </c>
      <c r="AZ70" s="6" t="s">
        <v>864</v>
      </c>
      <c r="BA70" s="6" t="s">
        <v>864</v>
      </c>
    </row>
    <row r="71" spans="1:53" ht="14.5" x14ac:dyDescent="0.35">
      <c r="A71" s="3" t="s">
        <v>821</v>
      </c>
      <c r="B71" s="10" t="s">
        <v>828</v>
      </c>
      <c r="C71" s="10" t="s">
        <v>898</v>
      </c>
      <c r="D71" s="9" t="str">
        <f t="shared" si="2"/>
        <v>GCPL-1_5</v>
      </c>
      <c r="E71" s="9">
        <v>1997</v>
      </c>
      <c r="F71" s="10">
        <v>11</v>
      </c>
      <c r="G71" s="10">
        <v>15</v>
      </c>
      <c r="H71" s="6"/>
      <c r="I71" s="10">
        <v>0</v>
      </c>
      <c r="J71" s="10">
        <v>5</v>
      </c>
      <c r="Q71" s="3">
        <v>0.75167812499999997</v>
      </c>
      <c r="X71" s="6"/>
      <c r="AC71" s="3"/>
      <c r="AO71" s="3">
        <v>2.4319999999999999</v>
      </c>
      <c r="AP71" s="3"/>
      <c r="AQ71" s="3"/>
      <c r="AR71" s="3">
        <v>0.11600000000000001</v>
      </c>
      <c r="AU71" s="3">
        <v>0.95</v>
      </c>
      <c r="AV71" s="3">
        <v>-26.7</v>
      </c>
      <c r="AW71" s="6" t="s">
        <v>865</v>
      </c>
      <c r="AX71" s="6" t="s">
        <v>864</v>
      </c>
      <c r="AZ71" s="6" t="s">
        <v>864</v>
      </c>
      <c r="BA71" s="6" t="s">
        <v>864</v>
      </c>
    </row>
    <row r="72" spans="1:53" ht="14.5" x14ac:dyDescent="0.35">
      <c r="A72" s="3" t="s">
        <v>821</v>
      </c>
      <c r="B72" s="10" t="s">
        <v>828</v>
      </c>
      <c r="C72" s="10" t="s">
        <v>898</v>
      </c>
      <c r="D72" s="9" t="str">
        <f t="shared" si="2"/>
        <v>GCPL-1_10</v>
      </c>
      <c r="E72" s="9">
        <v>1997</v>
      </c>
      <c r="F72" s="10">
        <v>11</v>
      </c>
      <c r="G72" s="10">
        <v>15</v>
      </c>
      <c r="H72" s="6"/>
      <c r="I72" s="10">
        <v>5</v>
      </c>
      <c r="J72" s="10">
        <v>10</v>
      </c>
      <c r="Q72" s="3">
        <v>1.3804786585365854</v>
      </c>
      <c r="X72" s="6"/>
      <c r="AC72" s="3"/>
      <c r="AO72" s="3">
        <v>0.84499999999999997</v>
      </c>
      <c r="AP72" s="3"/>
      <c r="AQ72" s="3"/>
      <c r="AR72" s="3">
        <v>4.3999999999999997E-2</v>
      </c>
      <c r="AU72" s="3">
        <v>4.07</v>
      </c>
      <c r="AV72" s="3">
        <v>-26.07</v>
      </c>
      <c r="AW72" s="6" t="s">
        <v>865</v>
      </c>
      <c r="AX72" s="6" t="s">
        <v>864</v>
      </c>
      <c r="AZ72" s="6" t="s">
        <v>864</v>
      </c>
      <c r="BA72" s="6" t="s">
        <v>864</v>
      </c>
    </row>
    <row r="73" spans="1:53" ht="14.5" x14ac:dyDescent="0.35">
      <c r="A73" s="3" t="s">
        <v>821</v>
      </c>
      <c r="B73" s="10" t="s">
        <v>828</v>
      </c>
      <c r="C73" s="10" t="s">
        <v>898</v>
      </c>
      <c r="D73" s="9" t="str">
        <f t="shared" si="2"/>
        <v>GCPL-1_20</v>
      </c>
      <c r="E73" s="9">
        <v>1997</v>
      </c>
      <c r="F73" s="10">
        <v>11</v>
      </c>
      <c r="G73" s="10">
        <v>15</v>
      </c>
      <c r="H73" s="6"/>
      <c r="I73" s="10">
        <v>10</v>
      </c>
      <c r="J73" s="10">
        <v>20</v>
      </c>
      <c r="Q73" s="3">
        <v>1.3342823702982292</v>
      </c>
      <c r="X73" s="6"/>
      <c r="AC73" s="3"/>
      <c r="AO73" s="3">
        <v>0.65700000000000003</v>
      </c>
      <c r="AP73" s="3"/>
      <c r="AQ73" s="3"/>
      <c r="AR73" s="3">
        <v>3.5999999999999997E-2</v>
      </c>
      <c r="AU73" s="3">
        <v>5.38</v>
      </c>
      <c r="AV73" s="3">
        <v>-25.42</v>
      </c>
      <c r="AW73" s="6" t="s">
        <v>865</v>
      </c>
      <c r="AX73" s="6" t="s">
        <v>858</v>
      </c>
      <c r="AZ73" s="6">
        <v>157.80000000000001</v>
      </c>
      <c r="BA73" s="6">
        <v>5.9</v>
      </c>
    </row>
    <row r="74" spans="1:53" ht="14.5" x14ac:dyDescent="0.35">
      <c r="A74" s="3" t="s">
        <v>821</v>
      </c>
      <c r="B74" s="10" t="s">
        <v>828</v>
      </c>
      <c r="C74" s="10" t="s">
        <v>898</v>
      </c>
      <c r="D74" s="9" t="str">
        <f t="shared" si="2"/>
        <v>GCPL-1_40</v>
      </c>
      <c r="E74" s="9">
        <v>1997</v>
      </c>
      <c r="F74" s="10">
        <v>11</v>
      </c>
      <c r="G74" s="10">
        <v>15</v>
      </c>
      <c r="H74" s="6"/>
      <c r="I74" s="10">
        <v>20</v>
      </c>
      <c r="J74" s="10">
        <v>40</v>
      </c>
      <c r="Q74" s="3">
        <v>1.3377634759352655</v>
      </c>
      <c r="X74" s="6"/>
      <c r="AC74" s="3"/>
      <c r="AO74" s="3">
        <v>0.36799999999999999</v>
      </c>
      <c r="AP74" s="3"/>
      <c r="AQ74" s="3"/>
      <c r="AR74" s="3">
        <v>2.5000000000000001E-2</v>
      </c>
      <c r="AU74" s="3">
        <v>5.78</v>
      </c>
      <c r="AV74" s="3">
        <v>-24.46</v>
      </c>
      <c r="AW74" s="6" t="s">
        <v>865</v>
      </c>
      <c r="AX74" s="6" t="s">
        <v>859</v>
      </c>
      <c r="AZ74" s="6">
        <v>119.9</v>
      </c>
      <c r="BA74" s="6">
        <v>5.5</v>
      </c>
    </row>
    <row r="75" spans="1:53" ht="14.5" x14ac:dyDescent="0.35">
      <c r="A75" s="3" t="s">
        <v>821</v>
      </c>
      <c r="B75" s="10" t="s">
        <v>828</v>
      </c>
      <c r="C75" s="10" t="s">
        <v>898</v>
      </c>
      <c r="D75" s="9" t="str">
        <f t="shared" si="2"/>
        <v>GCPL-1_50</v>
      </c>
      <c r="E75" s="9">
        <v>1997</v>
      </c>
      <c r="F75" s="10">
        <v>11</v>
      </c>
      <c r="G75" s="10">
        <v>15</v>
      </c>
      <c r="H75" s="6"/>
      <c r="I75" s="10">
        <v>40</v>
      </c>
      <c r="J75" s="10">
        <v>50</v>
      </c>
      <c r="Q75" s="3">
        <v>1.4385461565615578</v>
      </c>
      <c r="X75" s="6"/>
      <c r="AC75" s="3"/>
      <c r="AO75" s="3">
        <v>0.26</v>
      </c>
      <c r="AP75" s="3"/>
      <c r="AQ75" s="3"/>
      <c r="AR75" s="3">
        <v>2.1000000000000001E-2</v>
      </c>
      <c r="AU75" s="3">
        <v>4.83</v>
      </c>
      <c r="AV75" s="3">
        <v>-24.28</v>
      </c>
      <c r="AW75" s="6" t="s">
        <v>865</v>
      </c>
      <c r="AX75" s="6" t="s">
        <v>864</v>
      </c>
      <c r="AZ75" s="6" t="s">
        <v>864</v>
      </c>
      <c r="BA75" s="6" t="s">
        <v>864</v>
      </c>
    </row>
    <row r="76" spans="1:53" ht="14.5" x14ac:dyDescent="0.35">
      <c r="A76" s="3" t="s">
        <v>821</v>
      </c>
      <c r="B76" s="10" t="s">
        <v>828</v>
      </c>
      <c r="C76" s="10" t="s">
        <v>898</v>
      </c>
      <c r="D76" s="9" t="str">
        <f t="shared" si="2"/>
        <v>GCPL-1_60</v>
      </c>
      <c r="E76" s="9">
        <v>1997</v>
      </c>
      <c r="F76" s="10">
        <v>11</v>
      </c>
      <c r="G76" s="10">
        <v>15</v>
      </c>
      <c r="H76" s="6"/>
      <c r="I76" s="10">
        <v>50</v>
      </c>
      <c r="J76" s="10">
        <v>60</v>
      </c>
      <c r="Q76" s="3">
        <v>1.4385461565615578</v>
      </c>
      <c r="X76" s="6"/>
      <c r="AC76" s="3"/>
      <c r="AO76" s="3">
        <v>0.34</v>
      </c>
      <c r="AP76" s="3"/>
      <c r="AQ76" s="3"/>
      <c r="AR76" s="3">
        <v>0.03</v>
      </c>
      <c r="AU76" s="3">
        <v>4.6749999999999998</v>
      </c>
      <c r="AV76" s="3">
        <v>-23.84</v>
      </c>
      <c r="AW76" s="6" t="s">
        <v>865</v>
      </c>
      <c r="AX76" s="6" t="s">
        <v>864</v>
      </c>
      <c r="AZ76" s="6" t="s">
        <v>864</v>
      </c>
      <c r="BA76" s="6" t="s">
        <v>864</v>
      </c>
    </row>
    <row r="77" spans="1:53" ht="14.5" x14ac:dyDescent="0.35">
      <c r="A77" s="3" t="s">
        <v>821</v>
      </c>
      <c r="B77" s="10" t="s">
        <v>828</v>
      </c>
      <c r="C77" s="10" t="s">
        <v>898</v>
      </c>
      <c r="D77" s="9" t="str">
        <f t="shared" si="2"/>
        <v>GCPL-1_80</v>
      </c>
      <c r="E77" s="9">
        <v>1997</v>
      </c>
      <c r="F77" s="10">
        <v>11</v>
      </c>
      <c r="G77" s="10">
        <v>15</v>
      </c>
      <c r="H77" s="6"/>
      <c r="I77" s="10">
        <v>60</v>
      </c>
      <c r="J77" s="10">
        <v>80</v>
      </c>
      <c r="Q77" s="3">
        <v>1.4385461565615578</v>
      </c>
      <c r="X77" s="6"/>
      <c r="AC77" s="3"/>
      <c r="AO77" s="3">
        <v>0.33</v>
      </c>
      <c r="AP77" s="3"/>
      <c r="AQ77" s="3"/>
      <c r="AR77" s="3">
        <v>3.1E-2</v>
      </c>
      <c r="AU77" s="3">
        <v>5.4850000000000003</v>
      </c>
      <c r="AV77" s="3">
        <v>-23.73</v>
      </c>
      <c r="AW77" s="6" t="s">
        <v>865</v>
      </c>
      <c r="AX77" s="6" t="s">
        <v>864</v>
      </c>
      <c r="AZ77" s="6" t="s">
        <v>864</v>
      </c>
      <c r="BA77" s="6" t="s">
        <v>864</v>
      </c>
    </row>
    <row r="78" spans="1:53" ht="14.5" x14ac:dyDescent="0.35">
      <c r="A78" s="3" t="s">
        <v>821</v>
      </c>
      <c r="B78" s="10" t="s">
        <v>828</v>
      </c>
      <c r="C78" s="10" t="s">
        <v>898</v>
      </c>
      <c r="D78" s="9" t="str">
        <f t="shared" si="2"/>
        <v>GCPL-1_100</v>
      </c>
      <c r="E78" s="9">
        <v>1997</v>
      </c>
      <c r="F78" s="10">
        <v>11</v>
      </c>
      <c r="G78" s="10">
        <v>15</v>
      </c>
      <c r="H78" s="6"/>
      <c r="I78" s="10">
        <v>80</v>
      </c>
      <c r="J78" s="10">
        <v>100</v>
      </c>
      <c r="Q78" s="3">
        <v>1.6421120692905196</v>
      </c>
      <c r="X78" s="6"/>
      <c r="AC78" s="3"/>
      <c r="AO78" s="3">
        <v>0.26400000000000001</v>
      </c>
      <c r="AP78" s="3"/>
      <c r="AQ78" s="3"/>
      <c r="AR78" s="3">
        <v>2.9000000000000001E-2</v>
      </c>
      <c r="AU78" s="3">
        <v>3.9319999999999999</v>
      </c>
      <c r="AV78" s="3">
        <v>-21.71</v>
      </c>
      <c r="AW78" s="6" t="s">
        <v>865</v>
      </c>
      <c r="AX78" s="6" t="s">
        <v>864</v>
      </c>
      <c r="AZ78" s="6" t="s">
        <v>864</v>
      </c>
      <c r="BA78" s="6" t="s">
        <v>864</v>
      </c>
    </row>
    <row r="79" spans="1:53" ht="14.5" x14ac:dyDescent="0.35">
      <c r="A79" s="3" t="s">
        <v>821</v>
      </c>
      <c r="B79" s="10" t="s">
        <v>828</v>
      </c>
      <c r="C79" s="10" t="s">
        <v>899</v>
      </c>
      <c r="D79" s="9" t="str">
        <f t="shared" si="2"/>
        <v>GCPL-2_5</v>
      </c>
      <c r="E79" s="9">
        <v>1997</v>
      </c>
      <c r="F79" s="10">
        <v>11</v>
      </c>
      <c r="G79" s="10">
        <v>15</v>
      </c>
      <c r="H79" s="6"/>
      <c r="I79" s="10">
        <v>0</v>
      </c>
      <c r="J79" s="10">
        <v>5</v>
      </c>
      <c r="Q79" s="3">
        <v>0.6541125000000001</v>
      </c>
      <c r="X79" s="6"/>
      <c r="AC79" s="3"/>
      <c r="AO79" s="3">
        <v>3.5089999999999999</v>
      </c>
      <c r="AP79" s="3"/>
      <c r="AQ79" s="3"/>
      <c r="AR79" s="3">
        <v>0.157</v>
      </c>
      <c r="AU79" s="3">
        <v>0.63</v>
      </c>
      <c r="AV79" s="3">
        <v>-26.94</v>
      </c>
      <c r="AW79" s="6" t="s">
        <v>865</v>
      </c>
      <c r="AX79" s="6" t="s">
        <v>864</v>
      </c>
      <c r="AZ79" s="6" t="s">
        <v>864</v>
      </c>
      <c r="BA79" s="6" t="s">
        <v>864</v>
      </c>
    </row>
    <row r="80" spans="1:53" ht="14.5" x14ac:dyDescent="0.35">
      <c r="A80" s="3" t="s">
        <v>821</v>
      </c>
      <c r="B80" s="10" t="s">
        <v>828</v>
      </c>
      <c r="C80" s="10" t="s">
        <v>899</v>
      </c>
      <c r="D80" s="9" t="str">
        <f t="shared" si="2"/>
        <v>GCPL-2_10</v>
      </c>
      <c r="E80" s="9">
        <v>1997</v>
      </c>
      <c r="F80" s="10">
        <v>11</v>
      </c>
      <c r="G80" s="10">
        <v>15</v>
      </c>
      <c r="H80" s="6"/>
      <c r="I80" s="10">
        <v>5</v>
      </c>
      <c r="J80" s="10">
        <v>10</v>
      </c>
      <c r="Q80" s="3">
        <v>1.2843464285714283</v>
      </c>
      <c r="X80" s="6"/>
      <c r="AC80" s="3"/>
      <c r="AO80" s="3">
        <v>0.90400000000000003</v>
      </c>
      <c r="AP80" s="3"/>
      <c r="AQ80" s="3"/>
      <c r="AR80" s="3">
        <v>4.5999999999999999E-2</v>
      </c>
      <c r="AU80" s="3">
        <v>4.2300000000000004</v>
      </c>
      <c r="AV80" s="3">
        <v>-26</v>
      </c>
      <c r="AW80" s="6" t="s">
        <v>865</v>
      </c>
      <c r="AX80" s="6" t="s">
        <v>864</v>
      </c>
      <c r="AZ80" s="6" t="s">
        <v>864</v>
      </c>
      <c r="BA80" s="6" t="s">
        <v>864</v>
      </c>
    </row>
    <row r="81" spans="1:53" ht="14.5" x14ac:dyDescent="0.35">
      <c r="A81" s="3" t="s">
        <v>821</v>
      </c>
      <c r="B81" s="10" t="s">
        <v>828</v>
      </c>
      <c r="C81" s="10" t="s">
        <v>899</v>
      </c>
      <c r="D81" s="9" t="str">
        <f t="shared" si="2"/>
        <v>GCPL-2_20</v>
      </c>
      <c r="E81" s="9">
        <v>1997</v>
      </c>
      <c r="F81" s="10">
        <v>11</v>
      </c>
      <c r="G81" s="10">
        <v>15</v>
      </c>
      <c r="H81" s="6"/>
      <c r="I81" s="10">
        <v>10</v>
      </c>
      <c r="J81" s="10">
        <v>20</v>
      </c>
      <c r="Q81" s="3">
        <v>1.2634781509013284</v>
      </c>
      <c r="X81" s="6"/>
      <c r="AC81" s="3"/>
      <c r="AO81" s="3">
        <v>0.60599999999999998</v>
      </c>
      <c r="AP81" s="3"/>
      <c r="AQ81" s="3"/>
      <c r="AR81" s="3">
        <v>3.9E-2</v>
      </c>
      <c r="AU81" s="3">
        <v>5.97</v>
      </c>
      <c r="AV81" s="3">
        <v>-24.8</v>
      </c>
      <c r="AW81" s="6" t="s">
        <v>865</v>
      </c>
      <c r="AX81" s="6" t="s">
        <v>858</v>
      </c>
      <c r="AZ81" s="6">
        <v>157.80000000000001</v>
      </c>
      <c r="BA81" s="6">
        <v>5.9</v>
      </c>
    </row>
    <row r="82" spans="1:53" ht="14.5" x14ac:dyDescent="0.35">
      <c r="A82" s="3" t="s">
        <v>821</v>
      </c>
      <c r="B82" s="10" t="s">
        <v>828</v>
      </c>
      <c r="C82" s="10" t="s">
        <v>899</v>
      </c>
      <c r="D82" s="9" t="str">
        <f t="shared" si="2"/>
        <v>GCPL-2_40</v>
      </c>
      <c r="E82" s="9">
        <v>1997</v>
      </c>
      <c r="F82" s="10">
        <v>11</v>
      </c>
      <c r="G82" s="10">
        <v>15</v>
      </c>
      <c r="H82" s="6"/>
      <c r="I82" s="10">
        <v>20</v>
      </c>
      <c r="J82" s="10">
        <v>40</v>
      </c>
      <c r="Q82" s="3">
        <v>1.2971983071516344</v>
      </c>
      <c r="X82" s="6"/>
      <c r="AC82" s="3"/>
      <c r="AO82" s="3">
        <v>0.44400000000000001</v>
      </c>
      <c r="AP82" s="3"/>
      <c r="AQ82" s="3"/>
      <c r="AR82" s="3">
        <v>3.1E-2</v>
      </c>
      <c r="AU82" s="3">
        <v>5.53</v>
      </c>
      <c r="AV82" s="3">
        <v>-24.58</v>
      </c>
      <c r="AW82" s="6" t="s">
        <v>865</v>
      </c>
      <c r="AX82" s="6" t="s">
        <v>859</v>
      </c>
      <c r="AZ82" s="6">
        <v>119.9</v>
      </c>
      <c r="BA82" s="6">
        <v>5.5</v>
      </c>
    </row>
    <row r="83" spans="1:53" ht="14.5" x14ac:dyDescent="0.35">
      <c r="A83" s="3" t="s">
        <v>821</v>
      </c>
      <c r="B83" s="10" t="s">
        <v>828</v>
      </c>
      <c r="C83" s="10" t="s">
        <v>899</v>
      </c>
      <c r="D83" s="9" t="str">
        <f t="shared" si="2"/>
        <v>GCPL-2_50</v>
      </c>
      <c r="E83" s="9">
        <v>1997</v>
      </c>
      <c r="F83" s="10">
        <v>11</v>
      </c>
      <c r="G83" s="10">
        <v>15</v>
      </c>
      <c r="H83" s="6"/>
      <c r="I83" s="10">
        <v>40</v>
      </c>
      <c r="J83" s="10">
        <v>50</v>
      </c>
      <c r="Q83" s="3">
        <v>1.4480725508268066</v>
      </c>
      <c r="X83" s="6"/>
      <c r="AC83" s="3"/>
      <c r="AO83" s="3">
        <v>0.317</v>
      </c>
      <c r="AP83" s="3"/>
      <c r="AQ83" s="3"/>
      <c r="AR83" s="3">
        <v>2.5000000000000001E-2</v>
      </c>
      <c r="AU83" s="3">
        <v>5.76</v>
      </c>
      <c r="AV83" s="3">
        <v>-24.3</v>
      </c>
      <c r="AW83" s="6" t="s">
        <v>865</v>
      </c>
      <c r="AX83" s="6" t="s">
        <v>864</v>
      </c>
      <c r="AZ83" s="6" t="s">
        <v>864</v>
      </c>
      <c r="BA83" s="6" t="s">
        <v>864</v>
      </c>
    </row>
    <row r="84" spans="1:53" ht="14.5" x14ac:dyDescent="0.35">
      <c r="A84" s="3" t="s">
        <v>821</v>
      </c>
      <c r="B84" s="10" t="s">
        <v>828</v>
      </c>
      <c r="C84" s="10" t="s">
        <v>899</v>
      </c>
      <c r="D84" s="9" t="str">
        <f t="shared" si="2"/>
        <v>GCPL-2_60</v>
      </c>
      <c r="E84" s="9">
        <v>1997</v>
      </c>
      <c r="F84" s="10">
        <v>11</v>
      </c>
      <c r="G84" s="10">
        <v>15</v>
      </c>
      <c r="H84" s="6"/>
      <c r="I84" s="10">
        <v>50</v>
      </c>
      <c r="J84" s="10">
        <v>60</v>
      </c>
      <c r="Q84" s="3">
        <v>1.4480725508268066</v>
      </c>
      <c r="X84" s="6"/>
      <c r="AC84" s="3"/>
      <c r="AO84" s="3">
        <v>0.21</v>
      </c>
      <c r="AP84" s="3"/>
      <c r="AQ84" s="3"/>
      <c r="AR84" s="3">
        <v>0.03</v>
      </c>
      <c r="AU84" s="3">
        <v>4.4400000000000004</v>
      </c>
      <c r="AV84" s="3">
        <v>-22.46</v>
      </c>
      <c r="AW84" s="6" t="s">
        <v>865</v>
      </c>
      <c r="AX84" s="6" t="s">
        <v>864</v>
      </c>
      <c r="AZ84" s="6" t="s">
        <v>864</v>
      </c>
      <c r="BA84" s="6" t="s">
        <v>864</v>
      </c>
    </row>
    <row r="85" spans="1:53" ht="14.5" x14ac:dyDescent="0.35">
      <c r="A85" s="3" t="s">
        <v>821</v>
      </c>
      <c r="B85" s="10" t="s">
        <v>828</v>
      </c>
      <c r="C85" s="10" t="s">
        <v>899</v>
      </c>
      <c r="D85" s="9" t="str">
        <f t="shared" si="2"/>
        <v>GCPL-2_80</v>
      </c>
      <c r="E85" s="9">
        <v>1997</v>
      </c>
      <c r="F85" s="10">
        <v>11</v>
      </c>
      <c r="G85" s="10">
        <v>15</v>
      </c>
      <c r="H85" s="6"/>
      <c r="I85" s="10">
        <v>60</v>
      </c>
      <c r="J85" s="10">
        <v>80</v>
      </c>
      <c r="Q85" s="3">
        <v>1.4346677440549365</v>
      </c>
      <c r="X85" s="6"/>
      <c r="AC85" s="3"/>
      <c r="AO85" s="3">
        <v>0.14000000000000001</v>
      </c>
      <c r="AP85" s="3"/>
      <c r="AQ85" s="3"/>
      <c r="AR85" s="3">
        <v>0.03</v>
      </c>
      <c r="AU85" s="3">
        <v>3.83</v>
      </c>
      <c r="AV85" s="3">
        <v>-21.87</v>
      </c>
      <c r="AW85" s="6" t="s">
        <v>865</v>
      </c>
      <c r="AX85" s="6" t="s">
        <v>864</v>
      </c>
      <c r="AZ85" s="6" t="s">
        <v>864</v>
      </c>
      <c r="BA85" s="6" t="s">
        <v>864</v>
      </c>
    </row>
    <row r="86" spans="1:53" ht="14.5" x14ac:dyDescent="0.35">
      <c r="A86" s="3" t="s">
        <v>821</v>
      </c>
      <c r="B86" s="10" t="s">
        <v>828</v>
      </c>
      <c r="C86" s="10" t="s">
        <v>899</v>
      </c>
      <c r="D86" s="9" t="str">
        <f t="shared" si="2"/>
        <v>GCPL-2_100</v>
      </c>
      <c r="E86" s="9">
        <v>1997</v>
      </c>
      <c r="F86" s="10">
        <v>11</v>
      </c>
      <c r="G86" s="10">
        <v>15</v>
      </c>
      <c r="H86" s="6"/>
      <c r="I86" s="10">
        <v>80</v>
      </c>
      <c r="J86" s="10">
        <v>100</v>
      </c>
      <c r="Q86" s="3">
        <v>1.6525065905640695</v>
      </c>
      <c r="X86" s="6"/>
      <c r="AC86" s="3"/>
      <c r="AO86" s="3">
        <v>0.16</v>
      </c>
      <c r="AP86" s="3"/>
      <c r="AQ86" s="3"/>
      <c r="AR86" s="3">
        <v>0.03</v>
      </c>
      <c r="AU86" s="3">
        <v>3.94</v>
      </c>
      <c r="AV86" s="3">
        <v>-21.48</v>
      </c>
      <c r="AW86" s="6" t="s">
        <v>865</v>
      </c>
      <c r="AX86" s="6" t="s">
        <v>864</v>
      </c>
      <c r="AZ86" s="6" t="s">
        <v>864</v>
      </c>
      <c r="BA86" s="6" t="s">
        <v>864</v>
      </c>
    </row>
    <row r="87" spans="1:53" ht="14.5" x14ac:dyDescent="0.35">
      <c r="A87" s="3" t="s">
        <v>821</v>
      </c>
      <c r="B87" s="10" t="s">
        <v>828</v>
      </c>
      <c r="C87" s="10" t="s">
        <v>836</v>
      </c>
      <c r="D87" s="9" t="str">
        <f t="shared" si="2"/>
        <v>GCPV*_3.3</v>
      </c>
      <c r="E87" s="9">
        <v>1996</v>
      </c>
      <c r="F87" s="10">
        <v>12</v>
      </c>
      <c r="G87" s="10">
        <v>4</v>
      </c>
      <c r="H87" s="6"/>
      <c r="I87" s="10">
        <v>0</v>
      </c>
      <c r="J87" s="10">
        <v>3.3</v>
      </c>
      <c r="Q87" s="3">
        <v>0.64334450176135916</v>
      </c>
      <c r="X87" s="6"/>
      <c r="AO87" s="7">
        <v>5.3339999999999996</v>
      </c>
      <c r="AR87" s="3">
        <v>0.33300000000000002</v>
      </c>
      <c r="AU87" s="3">
        <v>-1.4790000000000001</v>
      </c>
      <c r="AV87" s="3">
        <v>-25.875</v>
      </c>
      <c r="AW87" s="6" t="s">
        <v>865</v>
      </c>
      <c r="AX87" s="6" t="s">
        <v>864</v>
      </c>
      <c r="AZ87" s="6" t="s">
        <v>864</v>
      </c>
      <c r="BA87" s="6" t="s">
        <v>864</v>
      </c>
    </row>
    <row r="88" spans="1:53" ht="14.5" x14ac:dyDescent="0.35">
      <c r="A88" s="3" t="s">
        <v>821</v>
      </c>
      <c r="B88" s="10" t="s">
        <v>828</v>
      </c>
      <c r="C88" s="10" t="s">
        <v>836</v>
      </c>
      <c r="D88" s="9" t="str">
        <f t="shared" si="2"/>
        <v>GCPV*_6.7</v>
      </c>
      <c r="E88" s="9">
        <v>1996</v>
      </c>
      <c r="F88" s="10">
        <v>12</v>
      </c>
      <c r="G88" s="10">
        <v>4</v>
      </c>
      <c r="H88" s="6"/>
      <c r="I88" s="10">
        <v>3.3</v>
      </c>
      <c r="J88" s="10">
        <v>6.7</v>
      </c>
      <c r="Q88" s="3">
        <v>0.83715168649734362</v>
      </c>
      <c r="X88" s="6"/>
      <c r="AO88" s="7">
        <v>2.8170000000000002</v>
      </c>
      <c r="AR88" s="3">
        <v>0.17699999999999999</v>
      </c>
      <c r="AU88" s="3">
        <v>0.76400000000000001</v>
      </c>
      <c r="AV88" s="3">
        <v>-26.518999999999998</v>
      </c>
      <c r="AW88" s="6" t="s">
        <v>865</v>
      </c>
      <c r="AX88" s="6" t="s">
        <v>864</v>
      </c>
      <c r="AZ88" s="6" t="s">
        <v>864</v>
      </c>
      <c r="BA88" s="6" t="s">
        <v>864</v>
      </c>
    </row>
    <row r="89" spans="1:53" ht="14.5" x14ac:dyDescent="0.35">
      <c r="A89" s="3" t="s">
        <v>821</v>
      </c>
      <c r="B89" s="10" t="s">
        <v>828</v>
      </c>
      <c r="C89" s="10" t="s">
        <v>836</v>
      </c>
      <c r="D89" s="9" t="str">
        <f t="shared" si="2"/>
        <v>GCPV*_11.1</v>
      </c>
      <c r="E89" s="9">
        <v>1996</v>
      </c>
      <c r="F89" s="10">
        <v>12</v>
      </c>
      <c r="G89" s="10">
        <v>4</v>
      </c>
      <c r="H89" s="6"/>
      <c r="I89" s="10">
        <v>6.7</v>
      </c>
      <c r="J89" s="10">
        <v>11.1</v>
      </c>
      <c r="Q89" s="3">
        <v>1.1574628775323275</v>
      </c>
      <c r="X89" s="6"/>
      <c r="AO89" s="7">
        <v>0.94099999999999995</v>
      </c>
      <c r="AR89" s="3">
        <v>7.0000000000000007E-2</v>
      </c>
      <c r="AU89" s="3">
        <v>2.552</v>
      </c>
      <c r="AV89" s="3">
        <v>-25.965</v>
      </c>
      <c r="AW89" s="6" t="s">
        <v>865</v>
      </c>
      <c r="AX89" s="6" t="s">
        <v>864</v>
      </c>
      <c r="AZ89" s="6" t="s">
        <v>864</v>
      </c>
      <c r="BA89" s="6" t="s">
        <v>864</v>
      </c>
    </row>
    <row r="90" spans="1:53" ht="14.5" x14ac:dyDescent="0.35">
      <c r="A90" s="3" t="s">
        <v>821</v>
      </c>
      <c r="B90" s="10" t="s">
        <v>828</v>
      </c>
      <c r="C90" s="10" t="s">
        <v>836</v>
      </c>
      <c r="D90" s="9" t="str">
        <f t="shared" si="2"/>
        <v>GCPV*_15.6</v>
      </c>
      <c r="E90" s="9">
        <v>1996</v>
      </c>
      <c r="F90" s="10">
        <v>12</v>
      </c>
      <c r="G90" s="10">
        <v>4</v>
      </c>
      <c r="H90" s="6"/>
      <c r="I90" s="10">
        <v>11.1</v>
      </c>
      <c r="J90" s="10">
        <v>15.6</v>
      </c>
      <c r="Q90" s="3">
        <v>1.2016766194021344</v>
      </c>
      <c r="X90" s="6"/>
      <c r="AO90" s="7">
        <v>0.38700000000000001</v>
      </c>
      <c r="AR90" s="3">
        <v>3.6999999999999998E-2</v>
      </c>
      <c r="AU90" s="3">
        <v>2.8959999999999999</v>
      </c>
      <c r="AV90" s="3">
        <v>-24.494</v>
      </c>
      <c r="AW90" s="6" t="s">
        <v>865</v>
      </c>
      <c r="AX90" s="6" t="s">
        <v>864</v>
      </c>
      <c r="AZ90" s="6" t="s">
        <v>864</v>
      </c>
      <c r="BA90" s="6" t="s">
        <v>864</v>
      </c>
    </row>
    <row r="91" spans="1:53" ht="14.5" x14ac:dyDescent="0.35">
      <c r="A91" s="3" t="s">
        <v>821</v>
      </c>
      <c r="B91" s="10" t="s">
        <v>828</v>
      </c>
      <c r="C91" s="10" t="s">
        <v>836</v>
      </c>
      <c r="D91" s="9" t="str">
        <f t="shared" si="2"/>
        <v>GCPV*_20</v>
      </c>
      <c r="E91" s="9">
        <v>1996</v>
      </c>
      <c r="F91" s="10">
        <v>12</v>
      </c>
      <c r="G91" s="10">
        <v>4</v>
      </c>
      <c r="H91" s="6"/>
      <c r="I91" s="10">
        <v>15.6</v>
      </c>
      <c r="J91" s="10">
        <v>20</v>
      </c>
      <c r="Q91" s="3">
        <v>1.3454308693437411</v>
      </c>
      <c r="X91" s="6"/>
      <c r="AO91" s="7">
        <v>0.32100000000000001</v>
      </c>
      <c r="AR91" s="3">
        <v>3.6999999999999998E-2</v>
      </c>
      <c r="AU91" s="3">
        <v>3.1080000000000001</v>
      </c>
      <c r="AV91" s="3">
        <v>-23.431999999999999</v>
      </c>
      <c r="AW91" s="6" t="s">
        <v>865</v>
      </c>
      <c r="AX91" s="6" t="s">
        <v>864</v>
      </c>
      <c r="AZ91" s="6" t="s">
        <v>864</v>
      </c>
      <c r="BA91" s="6" t="s">
        <v>864</v>
      </c>
    </row>
    <row r="92" spans="1:53" ht="14.5" x14ac:dyDescent="0.35">
      <c r="A92" s="3" t="s">
        <v>821</v>
      </c>
      <c r="B92" s="10" t="s">
        <v>828</v>
      </c>
      <c r="C92" s="10" t="s">
        <v>836</v>
      </c>
      <c r="D92" s="9" t="str">
        <f t="shared" si="2"/>
        <v>GCPV*_24.2</v>
      </c>
      <c r="E92" s="9">
        <v>1996</v>
      </c>
      <c r="F92" s="10">
        <v>12</v>
      </c>
      <c r="G92" s="10">
        <v>4</v>
      </c>
      <c r="H92" s="6"/>
      <c r="I92" s="10">
        <v>20</v>
      </c>
      <c r="J92" s="10">
        <v>24.2</v>
      </c>
      <c r="Q92" s="3">
        <v>1.0423063287872696</v>
      </c>
      <c r="X92" s="6"/>
      <c r="AO92" s="7">
        <v>0.51600000000000001</v>
      </c>
      <c r="AR92" s="3">
        <v>4.4999999999999998E-2</v>
      </c>
      <c r="AU92" s="3">
        <v>3.31</v>
      </c>
      <c r="AV92" s="3">
        <v>-24.815999999999999</v>
      </c>
      <c r="AW92" s="6" t="s">
        <v>865</v>
      </c>
      <c r="AX92" s="6" t="s">
        <v>864</v>
      </c>
      <c r="AZ92" s="6" t="s">
        <v>864</v>
      </c>
      <c r="BA92" s="6" t="s">
        <v>864</v>
      </c>
    </row>
    <row r="93" spans="1:53" ht="14.5" x14ac:dyDescent="0.35">
      <c r="A93" s="3" t="s">
        <v>821</v>
      </c>
      <c r="B93" s="10" t="s">
        <v>828</v>
      </c>
      <c r="C93" s="10" t="s">
        <v>836</v>
      </c>
      <c r="D93" s="9" t="str">
        <f t="shared" si="2"/>
        <v>GCPV*_29.5</v>
      </c>
      <c r="E93" s="9">
        <v>1996</v>
      </c>
      <c r="F93" s="10">
        <v>12</v>
      </c>
      <c r="G93" s="10">
        <v>4</v>
      </c>
      <c r="H93" s="6"/>
      <c r="I93" s="10">
        <v>24.2</v>
      </c>
      <c r="J93" s="10">
        <v>29.5</v>
      </c>
      <c r="Q93" s="3">
        <v>1.2441572868070454</v>
      </c>
      <c r="X93" s="6"/>
      <c r="AO93" s="7">
        <v>0.433</v>
      </c>
      <c r="AR93" s="3">
        <v>4.2000000000000003E-2</v>
      </c>
      <c r="AU93" s="3">
        <v>3.5459999999999998</v>
      </c>
      <c r="AV93" s="3">
        <v>-24.414000000000001</v>
      </c>
      <c r="AW93" s="6" t="s">
        <v>865</v>
      </c>
      <c r="AX93" s="6" t="s">
        <v>864</v>
      </c>
      <c r="AZ93" s="6" t="s">
        <v>864</v>
      </c>
      <c r="BA93" s="6" t="s">
        <v>864</v>
      </c>
    </row>
    <row r="94" spans="1:53" ht="14.5" x14ac:dyDescent="0.35">
      <c r="A94" s="3" t="s">
        <v>821</v>
      </c>
      <c r="B94" s="10" t="s">
        <v>828</v>
      </c>
      <c r="C94" s="10" t="s">
        <v>836</v>
      </c>
      <c r="D94" s="9" t="str">
        <f t="shared" si="2"/>
        <v>GCPV*_34.7</v>
      </c>
      <c r="E94" s="9">
        <v>1996</v>
      </c>
      <c r="F94" s="10">
        <v>12</v>
      </c>
      <c r="G94" s="10">
        <v>4</v>
      </c>
      <c r="H94" s="6"/>
      <c r="I94" s="10">
        <v>29.5</v>
      </c>
      <c r="J94" s="10">
        <v>34.700000000000003</v>
      </c>
      <c r="Q94" s="3">
        <v>1.3376850834431133</v>
      </c>
      <c r="X94" s="6"/>
      <c r="AO94" s="7">
        <v>0.56799999999999995</v>
      </c>
      <c r="AR94" s="3">
        <v>5.0999999999999997E-2</v>
      </c>
      <c r="AU94" s="3">
        <v>4.1980000000000004</v>
      </c>
      <c r="AV94" s="3">
        <v>-24.988</v>
      </c>
      <c r="AW94" s="6" t="s">
        <v>865</v>
      </c>
      <c r="AX94" s="6" t="s">
        <v>864</v>
      </c>
      <c r="AZ94" s="6" t="s">
        <v>864</v>
      </c>
      <c r="BA94" s="6" t="s">
        <v>864</v>
      </c>
    </row>
    <row r="95" spans="1:53" ht="14.5" x14ac:dyDescent="0.35">
      <c r="A95" s="3" t="s">
        <v>821</v>
      </c>
      <c r="B95" s="10" t="s">
        <v>828</v>
      </c>
      <c r="C95" s="10" t="s">
        <v>836</v>
      </c>
      <c r="D95" s="9" t="str">
        <f t="shared" si="2"/>
        <v>GCPV*_40</v>
      </c>
      <c r="E95" s="9">
        <v>1996</v>
      </c>
      <c r="F95" s="10">
        <v>12</v>
      </c>
      <c r="G95" s="10">
        <v>4</v>
      </c>
      <c r="H95" s="6"/>
      <c r="I95" s="10">
        <v>34.700000000000003</v>
      </c>
      <c r="J95" s="10">
        <v>40</v>
      </c>
      <c r="Q95" s="3">
        <v>1.4111160581112032</v>
      </c>
      <c r="X95" s="6"/>
      <c r="AO95" s="7">
        <v>0.54100000000000004</v>
      </c>
      <c r="AR95" s="3">
        <v>4.2999999999999997E-2</v>
      </c>
      <c r="AU95" s="3">
        <v>4.8140000000000001</v>
      </c>
      <c r="AV95" s="3">
        <v>-25.01</v>
      </c>
      <c r="AW95" s="6" t="s">
        <v>865</v>
      </c>
      <c r="AX95" s="6" t="s">
        <v>864</v>
      </c>
      <c r="AZ95" s="6" t="s">
        <v>864</v>
      </c>
      <c r="BA95" s="6" t="s">
        <v>864</v>
      </c>
    </row>
    <row r="96" spans="1:53" ht="14.5" x14ac:dyDescent="0.35">
      <c r="A96" s="3" t="s">
        <v>821</v>
      </c>
      <c r="B96" s="10" t="s">
        <v>829</v>
      </c>
      <c r="C96" s="10" t="s">
        <v>910</v>
      </c>
      <c r="D96" s="9" t="str">
        <f t="shared" si="2"/>
        <v>NFPU-4_6.7</v>
      </c>
      <c r="E96" s="9">
        <v>1996</v>
      </c>
      <c r="F96" s="10">
        <v>12</v>
      </c>
      <c r="G96" s="10">
        <v>3</v>
      </c>
      <c r="H96" s="6"/>
      <c r="I96" s="10">
        <v>0</v>
      </c>
      <c r="J96" s="10">
        <v>6.7</v>
      </c>
      <c r="Q96" s="3">
        <v>1.065020568375862</v>
      </c>
      <c r="X96" s="6"/>
      <c r="AO96" s="7">
        <v>1.177</v>
      </c>
      <c r="AR96" s="3">
        <v>0.122</v>
      </c>
      <c r="AU96" s="3">
        <v>2.7570000000000001</v>
      </c>
      <c r="AV96" s="3">
        <v>-25.021999999999998</v>
      </c>
      <c r="AW96" s="6" t="s">
        <v>865</v>
      </c>
      <c r="AX96" s="6" t="s">
        <v>864</v>
      </c>
      <c r="AZ96" s="6" t="s">
        <v>864</v>
      </c>
      <c r="BA96" s="6" t="s">
        <v>864</v>
      </c>
    </row>
    <row r="97" spans="1:53" ht="14.5" x14ac:dyDescent="0.35">
      <c r="A97" s="3" t="s">
        <v>821</v>
      </c>
      <c r="B97" s="10" t="s">
        <v>829</v>
      </c>
      <c r="C97" s="10" t="s">
        <v>910</v>
      </c>
      <c r="D97" s="9" t="str">
        <f t="shared" si="2"/>
        <v>NFPU-4_13.3</v>
      </c>
      <c r="E97" s="9">
        <v>1996</v>
      </c>
      <c r="F97" s="10">
        <v>12</v>
      </c>
      <c r="G97" s="10">
        <v>3</v>
      </c>
      <c r="H97" s="6"/>
      <c r="I97" s="10">
        <v>6.7</v>
      </c>
      <c r="J97" s="10">
        <v>13.3</v>
      </c>
      <c r="Q97" s="3">
        <v>1.134173396820386</v>
      </c>
      <c r="X97" s="6"/>
      <c r="AO97" s="7">
        <v>0.66300000000000003</v>
      </c>
      <c r="AR97" s="3">
        <v>7.5999999999999998E-2</v>
      </c>
      <c r="AU97" s="3">
        <v>3.9359999999999999</v>
      </c>
      <c r="AV97" s="3">
        <v>-23.266999999999999</v>
      </c>
      <c r="AW97" s="6" t="s">
        <v>865</v>
      </c>
      <c r="AX97" s="6" t="s">
        <v>864</v>
      </c>
      <c r="AZ97" s="6" t="s">
        <v>864</v>
      </c>
      <c r="BA97" s="6" t="s">
        <v>864</v>
      </c>
    </row>
    <row r="98" spans="1:53" ht="14.5" x14ac:dyDescent="0.35">
      <c r="A98" s="3" t="s">
        <v>821</v>
      </c>
      <c r="B98" s="10" t="s">
        <v>829</v>
      </c>
      <c r="C98" s="10" t="s">
        <v>910</v>
      </c>
      <c r="D98" s="9" t="str">
        <f t="shared" si="2"/>
        <v>NFPU-4_20</v>
      </c>
      <c r="E98" s="9">
        <v>1996</v>
      </c>
      <c r="F98" s="10">
        <v>12</v>
      </c>
      <c r="G98" s="10">
        <v>3</v>
      </c>
      <c r="H98" s="6"/>
      <c r="I98" s="10">
        <v>13.3</v>
      </c>
      <c r="J98" s="10">
        <v>20</v>
      </c>
      <c r="Q98" s="3">
        <v>0.95143020592719463</v>
      </c>
      <c r="X98" s="6"/>
      <c r="AO98" s="7">
        <v>0.32400000000000001</v>
      </c>
      <c r="AR98" s="3">
        <v>4.4999999999999998E-2</v>
      </c>
      <c r="AU98" s="3">
        <v>3.496</v>
      </c>
      <c r="AV98" s="3">
        <v>-21.555</v>
      </c>
      <c r="AW98" s="6" t="s">
        <v>865</v>
      </c>
      <c r="AX98" s="6" t="s">
        <v>860</v>
      </c>
      <c r="AZ98" s="6">
        <v>125.2</v>
      </c>
      <c r="BA98" s="6">
        <v>6</v>
      </c>
    </row>
    <row r="99" spans="1:53" ht="14.5" x14ac:dyDescent="0.35">
      <c r="A99" s="3" t="s">
        <v>821</v>
      </c>
      <c r="B99" s="10" t="s">
        <v>829</v>
      </c>
      <c r="C99" s="10" t="s">
        <v>910</v>
      </c>
      <c r="D99" s="9" t="str">
        <f t="shared" si="2"/>
        <v>NFPU-4_25.1</v>
      </c>
      <c r="E99" s="9">
        <v>1996</v>
      </c>
      <c r="F99" s="10">
        <v>12</v>
      </c>
      <c r="G99" s="10">
        <v>3</v>
      </c>
      <c r="H99" s="6"/>
      <c r="I99" s="10">
        <v>20</v>
      </c>
      <c r="J99" s="10">
        <v>25.1</v>
      </c>
      <c r="Q99" s="3">
        <v>1.1813038160835583</v>
      </c>
      <c r="X99" s="6"/>
      <c r="AO99" s="7">
        <v>0.24299999999999999</v>
      </c>
      <c r="AR99" s="3">
        <v>3.5000000000000003E-2</v>
      </c>
      <c r="AU99" s="3">
        <v>3.2010000000000001</v>
      </c>
      <c r="AV99" s="3">
        <v>-21.102</v>
      </c>
      <c r="AW99" s="6" t="s">
        <v>865</v>
      </c>
      <c r="AX99" s="6" t="s">
        <v>864</v>
      </c>
      <c r="AZ99" s="6" t="s">
        <v>864</v>
      </c>
      <c r="BA99" s="6" t="s">
        <v>864</v>
      </c>
    </row>
    <row r="100" spans="1:53" ht="14.5" x14ac:dyDescent="0.35">
      <c r="A100" s="3" t="s">
        <v>821</v>
      </c>
      <c r="B100" s="10" t="s">
        <v>829</v>
      </c>
      <c r="C100" s="10" t="s">
        <v>910</v>
      </c>
      <c r="D100" s="9" t="str">
        <f t="shared" ref="D100:D131" si="3">C100&amp;"_"&amp;J100</f>
        <v>NFPU-4_30.1</v>
      </c>
      <c r="E100" s="9">
        <v>1996</v>
      </c>
      <c r="F100" s="10">
        <v>12</v>
      </c>
      <c r="G100" s="10">
        <v>3</v>
      </c>
      <c r="H100" s="6"/>
      <c r="I100" s="10">
        <v>25.1</v>
      </c>
      <c r="J100" s="10">
        <v>30.1</v>
      </c>
      <c r="Q100" s="3">
        <v>1.2491042538079078</v>
      </c>
      <c r="X100" s="6"/>
      <c r="AO100" s="7">
        <v>0.20300000000000001</v>
      </c>
      <c r="AR100" s="3">
        <v>3.4000000000000002E-2</v>
      </c>
      <c r="AU100" s="3">
        <v>3.8490000000000002</v>
      </c>
      <c r="AV100" s="3">
        <v>-21.196999999999999</v>
      </c>
      <c r="AW100" s="6" t="s">
        <v>865</v>
      </c>
      <c r="AX100" s="6" t="s">
        <v>864</v>
      </c>
      <c r="AZ100" s="6" t="s">
        <v>864</v>
      </c>
      <c r="BA100" s="6" t="s">
        <v>864</v>
      </c>
    </row>
    <row r="101" spans="1:53" ht="14.5" x14ac:dyDescent="0.35">
      <c r="A101" s="3" t="s">
        <v>821</v>
      </c>
      <c r="B101" s="10" t="s">
        <v>829</v>
      </c>
      <c r="C101" s="10" t="s">
        <v>910</v>
      </c>
      <c r="D101" s="9" t="str">
        <f t="shared" si="3"/>
        <v>NFPU-4_35.2</v>
      </c>
      <c r="E101" s="9">
        <v>1996</v>
      </c>
      <c r="F101" s="10">
        <v>12</v>
      </c>
      <c r="G101" s="10">
        <v>3</v>
      </c>
      <c r="H101" s="6"/>
      <c r="I101" s="10">
        <v>30.1</v>
      </c>
      <c r="J101" s="10">
        <v>35.200000000000003</v>
      </c>
      <c r="Q101" s="3">
        <v>1.268482454144944</v>
      </c>
      <c r="X101" s="6"/>
      <c r="AO101" s="7">
        <v>0.16200000000000001</v>
      </c>
      <c r="AR101" s="3">
        <v>0.03</v>
      </c>
      <c r="AU101" s="3">
        <v>3.448</v>
      </c>
      <c r="AV101" s="3">
        <v>-21.661000000000001</v>
      </c>
      <c r="AW101" s="6" t="s">
        <v>865</v>
      </c>
      <c r="AX101" s="6" t="s">
        <v>864</v>
      </c>
      <c r="AZ101" s="6" t="s">
        <v>864</v>
      </c>
      <c r="BA101" s="6" t="s">
        <v>864</v>
      </c>
    </row>
    <row r="102" spans="1:53" ht="14.5" x14ac:dyDescent="0.35">
      <c r="A102" s="3" t="s">
        <v>821</v>
      </c>
      <c r="B102" s="10" t="s">
        <v>829</v>
      </c>
      <c r="C102" s="10" t="s">
        <v>910</v>
      </c>
      <c r="D102" s="9" t="str">
        <f t="shared" si="3"/>
        <v>NFPU-4_40</v>
      </c>
      <c r="E102" s="9">
        <v>1996</v>
      </c>
      <c r="F102" s="10">
        <v>12</v>
      </c>
      <c r="G102" s="10">
        <v>3</v>
      </c>
      <c r="H102" s="6"/>
      <c r="I102" s="10">
        <v>35.200000000000003</v>
      </c>
      <c r="J102" s="10">
        <v>40</v>
      </c>
      <c r="Q102" s="3">
        <v>1.2725525916572409</v>
      </c>
      <c r="X102" s="6"/>
      <c r="AO102" s="7">
        <v>0.218</v>
      </c>
      <c r="AR102" s="3">
        <v>3.2000000000000001E-2</v>
      </c>
      <c r="AU102" s="3">
        <v>2.399</v>
      </c>
      <c r="AV102" s="3">
        <v>-23.256</v>
      </c>
      <c r="AW102" s="6" t="s">
        <v>865</v>
      </c>
      <c r="AX102" s="6" t="s">
        <v>861</v>
      </c>
      <c r="AZ102" s="6">
        <v>-8.3000000000000007</v>
      </c>
      <c r="BA102" s="6">
        <v>6.1</v>
      </c>
    </row>
    <row r="103" spans="1:53" ht="14.5" x14ac:dyDescent="0.35">
      <c r="A103" s="3" t="s">
        <v>821</v>
      </c>
      <c r="B103" s="10" t="s">
        <v>829</v>
      </c>
      <c r="C103" s="10" t="s">
        <v>900</v>
      </c>
      <c r="D103" s="9" t="str">
        <f t="shared" si="3"/>
        <v>NFPU-1_5</v>
      </c>
      <c r="E103" s="9">
        <v>1997</v>
      </c>
      <c r="F103" s="10">
        <v>11</v>
      </c>
      <c r="G103" s="10">
        <v>11</v>
      </c>
      <c r="H103" s="6"/>
      <c r="I103" s="10">
        <v>0</v>
      </c>
      <c r="J103" s="10">
        <v>5</v>
      </c>
      <c r="Q103" s="3">
        <v>1.1163931522506654</v>
      </c>
      <c r="X103" s="6"/>
      <c r="AC103" s="3"/>
      <c r="AO103" s="3">
        <v>0.93700000000000006</v>
      </c>
      <c r="AP103" s="3"/>
      <c r="AQ103" s="3"/>
      <c r="AR103" s="3">
        <v>0.10100000000000001</v>
      </c>
      <c r="AU103" s="3">
        <v>2.82</v>
      </c>
      <c r="AV103" s="3">
        <v>-24.21</v>
      </c>
      <c r="AW103" s="6" t="s">
        <v>865</v>
      </c>
      <c r="AX103" s="6" t="s">
        <v>864</v>
      </c>
      <c r="AZ103" s="6" t="s">
        <v>864</v>
      </c>
      <c r="BA103" s="6" t="s">
        <v>864</v>
      </c>
    </row>
    <row r="104" spans="1:53" ht="14.5" x14ac:dyDescent="0.35">
      <c r="A104" s="3" t="s">
        <v>821</v>
      </c>
      <c r="B104" s="10" t="s">
        <v>829</v>
      </c>
      <c r="C104" s="10" t="s">
        <v>900</v>
      </c>
      <c r="D104" s="9" t="str">
        <f t="shared" si="3"/>
        <v>NFPU-1_10</v>
      </c>
      <c r="E104" s="9">
        <v>1997</v>
      </c>
      <c r="F104" s="10">
        <v>11</v>
      </c>
      <c r="G104" s="10">
        <v>11</v>
      </c>
      <c r="H104" s="6"/>
      <c r="I104" s="10">
        <v>5</v>
      </c>
      <c r="J104" s="10">
        <v>10</v>
      </c>
      <c r="Q104" s="3">
        <v>1.2672847846237794</v>
      </c>
      <c r="X104" s="6"/>
      <c r="AC104" s="3"/>
      <c r="AO104" s="3">
        <v>0.378</v>
      </c>
      <c r="AP104" s="3"/>
      <c r="AQ104" s="3"/>
      <c r="AR104" s="3">
        <v>5.8000000000000003E-2</v>
      </c>
      <c r="AU104" s="3">
        <v>3.55</v>
      </c>
      <c r="AV104" s="3">
        <v>-23.41</v>
      </c>
      <c r="AW104" s="6" t="s">
        <v>865</v>
      </c>
      <c r="AX104" s="6" t="s">
        <v>864</v>
      </c>
      <c r="AZ104" s="6" t="s">
        <v>864</v>
      </c>
      <c r="BA104" s="6" t="s">
        <v>864</v>
      </c>
    </row>
    <row r="105" spans="1:53" ht="14.5" x14ac:dyDescent="0.35">
      <c r="A105" s="3" t="s">
        <v>821</v>
      </c>
      <c r="B105" s="10" t="s">
        <v>829</v>
      </c>
      <c r="C105" s="10" t="s">
        <v>900</v>
      </c>
      <c r="D105" s="9" t="str">
        <f t="shared" si="3"/>
        <v>NFPU-1_20</v>
      </c>
      <c r="E105" s="9">
        <v>1997</v>
      </c>
      <c r="F105" s="10">
        <v>11</v>
      </c>
      <c r="G105" s="10">
        <v>11</v>
      </c>
      <c r="H105" s="6"/>
      <c r="I105" s="10">
        <v>10</v>
      </c>
      <c r="J105" s="10">
        <v>20</v>
      </c>
      <c r="Q105" s="3">
        <v>1.1908222748043458</v>
      </c>
      <c r="X105" s="6"/>
      <c r="AC105" s="3"/>
      <c r="AO105" s="3">
        <v>0.216</v>
      </c>
      <c r="AP105" s="3"/>
      <c r="AQ105" s="3"/>
      <c r="AR105" s="3">
        <v>3.7999999999999999E-2</v>
      </c>
      <c r="AU105" s="3">
        <v>3.5</v>
      </c>
      <c r="AV105" s="3">
        <v>-23.35</v>
      </c>
      <c r="AW105" s="6" t="s">
        <v>865</v>
      </c>
      <c r="AX105" s="6" t="s">
        <v>860</v>
      </c>
      <c r="AZ105" s="6">
        <v>125.2</v>
      </c>
      <c r="BA105" s="6">
        <v>6</v>
      </c>
    </row>
    <row r="106" spans="1:53" ht="14.5" x14ac:dyDescent="0.35">
      <c r="A106" s="3" t="s">
        <v>821</v>
      </c>
      <c r="B106" s="10" t="s">
        <v>829</v>
      </c>
      <c r="C106" s="10" t="s">
        <v>900</v>
      </c>
      <c r="D106" s="9" t="str">
        <f t="shared" si="3"/>
        <v>NFPU-1_40</v>
      </c>
      <c r="E106" s="9">
        <v>1997</v>
      </c>
      <c r="F106" s="10">
        <v>11</v>
      </c>
      <c r="G106" s="10">
        <v>11</v>
      </c>
      <c r="H106" s="6"/>
      <c r="I106" s="10">
        <v>20</v>
      </c>
      <c r="J106" s="10">
        <v>40</v>
      </c>
      <c r="Q106" s="3">
        <v>1.4189892423752608</v>
      </c>
      <c r="X106" s="6"/>
      <c r="AC106" s="3"/>
      <c r="AO106" s="3">
        <v>0.14399999999999999</v>
      </c>
      <c r="AP106" s="3"/>
      <c r="AQ106" s="3"/>
      <c r="AR106" s="3">
        <v>3.1E-2</v>
      </c>
      <c r="AU106" s="3">
        <v>3.65</v>
      </c>
      <c r="AV106" s="3">
        <v>-23.23</v>
      </c>
      <c r="AW106" s="6" t="s">
        <v>865</v>
      </c>
      <c r="AX106" s="6" t="s">
        <v>861</v>
      </c>
      <c r="AZ106" s="6">
        <v>-8.3000000000000007</v>
      </c>
      <c r="BA106" s="6">
        <v>6.1</v>
      </c>
    </row>
    <row r="107" spans="1:53" ht="14.5" x14ac:dyDescent="0.35">
      <c r="A107" s="3" t="s">
        <v>821</v>
      </c>
      <c r="B107" s="10" t="s">
        <v>829</v>
      </c>
      <c r="C107" s="10" t="s">
        <v>900</v>
      </c>
      <c r="D107" s="9" t="str">
        <f t="shared" si="3"/>
        <v>NFPU-1_60</v>
      </c>
      <c r="E107" s="9">
        <v>1997</v>
      </c>
      <c r="F107" s="10">
        <v>11</v>
      </c>
      <c r="G107" s="10">
        <v>11</v>
      </c>
      <c r="H107" s="6"/>
      <c r="I107" s="10">
        <v>40</v>
      </c>
      <c r="J107" s="10">
        <v>60</v>
      </c>
      <c r="Q107" s="3">
        <v>1.3170749724182138</v>
      </c>
      <c r="X107" s="6"/>
      <c r="AC107" s="3"/>
      <c r="AO107" s="3">
        <v>0.15</v>
      </c>
      <c r="AP107" s="3"/>
      <c r="AQ107" s="3"/>
      <c r="AR107" s="3">
        <v>3.1E-2</v>
      </c>
      <c r="AU107" s="3">
        <v>3.45</v>
      </c>
      <c r="AV107" s="3">
        <v>-23.46</v>
      </c>
      <c r="AW107" s="6" t="s">
        <v>865</v>
      </c>
      <c r="AX107" s="6" t="s">
        <v>864</v>
      </c>
      <c r="AZ107" s="6" t="s">
        <v>864</v>
      </c>
      <c r="BA107" s="6" t="s">
        <v>864</v>
      </c>
    </row>
    <row r="108" spans="1:53" ht="14.5" x14ac:dyDescent="0.35">
      <c r="A108" s="3" t="s">
        <v>821</v>
      </c>
      <c r="B108" s="10" t="s">
        <v>829</v>
      </c>
      <c r="C108" s="10" t="s">
        <v>900</v>
      </c>
      <c r="D108" s="9" t="str">
        <f t="shared" si="3"/>
        <v>NFPU-1_80</v>
      </c>
      <c r="E108" s="9">
        <v>1997</v>
      </c>
      <c r="F108" s="10">
        <v>11</v>
      </c>
      <c r="G108" s="10">
        <v>11</v>
      </c>
      <c r="H108" s="6"/>
      <c r="I108" s="10">
        <v>60</v>
      </c>
      <c r="J108" s="10">
        <v>80</v>
      </c>
      <c r="Q108" s="3">
        <v>1.1960954338893801</v>
      </c>
      <c r="X108" s="6"/>
      <c r="AC108" s="3"/>
      <c r="AO108" s="3">
        <v>0.14499999999999999</v>
      </c>
      <c r="AP108" s="3"/>
      <c r="AQ108" s="3"/>
      <c r="AR108" s="3">
        <v>2.5000000000000001E-2</v>
      </c>
      <c r="AU108" s="3">
        <v>2.14</v>
      </c>
      <c r="AV108" s="3">
        <v>-20.36</v>
      </c>
      <c r="AW108" s="6" t="s">
        <v>865</v>
      </c>
      <c r="AX108" s="6" t="s">
        <v>864</v>
      </c>
      <c r="AZ108" s="6" t="s">
        <v>864</v>
      </c>
      <c r="BA108" s="6" t="s">
        <v>864</v>
      </c>
    </row>
    <row r="109" spans="1:53" ht="14.5" x14ac:dyDescent="0.35">
      <c r="A109" s="3" t="s">
        <v>821</v>
      </c>
      <c r="B109" s="10" t="s">
        <v>829</v>
      </c>
      <c r="C109" s="10" t="s">
        <v>900</v>
      </c>
      <c r="D109" s="9" t="str">
        <f t="shared" si="3"/>
        <v>NFPU-1_100</v>
      </c>
      <c r="E109" s="9">
        <v>1997</v>
      </c>
      <c r="F109" s="10">
        <v>11</v>
      </c>
      <c r="G109" s="10">
        <v>11</v>
      </c>
      <c r="H109" s="6"/>
      <c r="I109" s="10">
        <v>80</v>
      </c>
      <c r="J109" s="10">
        <v>100</v>
      </c>
      <c r="Q109" s="3">
        <v>1.1974107639975775</v>
      </c>
      <c r="X109" s="6"/>
      <c r="AC109" s="3"/>
      <c r="AO109" s="3">
        <v>0.105</v>
      </c>
      <c r="AP109" s="3"/>
      <c r="AQ109" s="3"/>
      <c r="AR109" s="3">
        <v>2.1999999999999999E-2</v>
      </c>
      <c r="AU109" s="3">
        <v>3.01</v>
      </c>
      <c r="AV109" s="3">
        <v>-24.6</v>
      </c>
      <c r="AW109" s="6" t="s">
        <v>865</v>
      </c>
      <c r="AX109" s="6" t="s">
        <v>864</v>
      </c>
      <c r="AZ109" s="6" t="s">
        <v>864</v>
      </c>
      <c r="BA109" s="6" t="s">
        <v>864</v>
      </c>
    </row>
    <row r="110" spans="1:53" ht="14.5" x14ac:dyDescent="0.35">
      <c r="A110" s="3" t="s">
        <v>821</v>
      </c>
      <c r="B110" s="10" t="s">
        <v>829</v>
      </c>
      <c r="C110" s="10" t="s">
        <v>901</v>
      </c>
      <c r="D110" s="9" t="str">
        <f t="shared" si="3"/>
        <v>NFPU-2_5</v>
      </c>
      <c r="E110" s="9">
        <v>1997</v>
      </c>
      <c r="F110" s="10">
        <v>11</v>
      </c>
      <c r="G110" s="10">
        <v>11</v>
      </c>
      <c r="H110" s="6"/>
      <c r="I110" s="10">
        <v>0</v>
      </c>
      <c r="J110" s="10">
        <v>5</v>
      </c>
      <c r="Q110" s="3">
        <v>1.442640607537989</v>
      </c>
      <c r="X110" s="6"/>
      <c r="AC110" s="3"/>
      <c r="AO110" s="3">
        <v>0.8</v>
      </c>
      <c r="AP110" s="3"/>
      <c r="AQ110" s="3"/>
      <c r="AR110" s="3">
        <v>9.0999999999999998E-2</v>
      </c>
      <c r="AU110" s="3">
        <v>3.25</v>
      </c>
      <c r="AV110" s="3">
        <v>-24.74</v>
      </c>
      <c r="AW110" s="6" t="s">
        <v>865</v>
      </c>
      <c r="AX110" s="6" t="s">
        <v>864</v>
      </c>
      <c r="AZ110" s="6" t="s">
        <v>864</v>
      </c>
      <c r="BA110" s="6" t="s">
        <v>864</v>
      </c>
    </row>
    <row r="111" spans="1:53" ht="14.5" x14ac:dyDescent="0.35">
      <c r="A111" s="3" t="s">
        <v>821</v>
      </c>
      <c r="B111" s="10" t="s">
        <v>829</v>
      </c>
      <c r="C111" s="10" t="s">
        <v>901</v>
      </c>
      <c r="D111" s="9" t="str">
        <f t="shared" si="3"/>
        <v>NFPU-2_10</v>
      </c>
      <c r="E111" s="9">
        <v>1997</v>
      </c>
      <c r="F111" s="10">
        <v>11</v>
      </c>
      <c r="G111" s="10">
        <v>11</v>
      </c>
      <c r="H111" s="6"/>
      <c r="I111" s="10">
        <v>5</v>
      </c>
      <c r="J111" s="10">
        <v>10</v>
      </c>
      <c r="Q111" s="3">
        <v>1.4897341743295973</v>
      </c>
      <c r="AC111" s="3"/>
      <c r="AO111" s="3">
        <v>0.68600000000000005</v>
      </c>
      <c r="AP111" s="3"/>
      <c r="AQ111" s="3"/>
      <c r="AR111" s="3">
        <v>8.2000000000000003E-2</v>
      </c>
      <c r="AU111" s="3">
        <v>3.57</v>
      </c>
      <c r="AV111" s="3">
        <v>-23.74</v>
      </c>
      <c r="AW111" s="6" t="s">
        <v>865</v>
      </c>
      <c r="AX111" s="6" t="s">
        <v>864</v>
      </c>
      <c r="AZ111" s="6" t="s">
        <v>864</v>
      </c>
      <c r="BA111" s="6" t="s">
        <v>864</v>
      </c>
    </row>
    <row r="112" spans="1:53" ht="14.5" x14ac:dyDescent="0.35">
      <c r="A112" s="3" t="s">
        <v>821</v>
      </c>
      <c r="B112" s="10" t="s">
        <v>829</v>
      </c>
      <c r="C112" s="10" t="s">
        <v>901</v>
      </c>
      <c r="D112" s="9" t="str">
        <f t="shared" si="3"/>
        <v>NFPU-2_20</v>
      </c>
      <c r="E112" s="9">
        <v>1997</v>
      </c>
      <c r="F112" s="10">
        <v>11</v>
      </c>
      <c r="G112" s="10">
        <v>11</v>
      </c>
      <c r="H112" s="6"/>
      <c r="I112" s="10">
        <v>10</v>
      </c>
      <c r="J112" s="10">
        <v>20</v>
      </c>
      <c r="Q112" s="3">
        <v>1.5588772842842196</v>
      </c>
      <c r="AC112" s="3"/>
      <c r="AO112" s="3">
        <v>0.374</v>
      </c>
      <c r="AP112" s="3"/>
      <c r="AQ112" s="3"/>
      <c r="AR112" s="3">
        <v>5.1999999999999998E-2</v>
      </c>
      <c r="AU112" s="3">
        <v>4.54</v>
      </c>
      <c r="AV112" s="3">
        <v>-22.64</v>
      </c>
      <c r="AW112" s="6" t="s">
        <v>865</v>
      </c>
      <c r="AX112" s="6" t="s">
        <v>860</v>
      </c>
      <c r="AZ112" s="6">
        <v>125.2</v>
      </c>
      <c r="BA112" s="6">
        <v>6</v>
      </c>
    </row>
    <row r="113" spans="1:53" ht="14.5" x14ac:dyDescent="0.35">
      <c r="A113" s="3" t="s">
        <v>821</v>
      </c>
      <c r="B113" s="10" t="s">
        <v>829</v>
      </c>
      <c r="C113" s="10" t="s">
        <v>901</v>
      </c>
      <c r="D113" s="9" t="str">
        <f t="shared" si="3"/>
        <v>NFPU-2_40</v>
      </c>
      <c r="E113" s="9">
        <v>1997</v>
      </c>
      <c r="F113" s="10">
        <v>11</v>
      </c>
      <c r="G113" s="10">
        <v>11</v>
      </c>
      <c r="H113" s="6"/>
      <c r="I113" s="10">
        <v>20</v>
      </c>
      <c r="J113" s="10">
        <v>40</v>
      </c>
      <c r="Q113" s="3">
        <v>1.3885016715873046</v>
      </c>
      <c r="AC113" s="3"/>
      <c r="AO113" s="3">
        <v>0.156</v>
      </c>
      <c r="AP113" s="3"/>
      <c r="AQ113" s="3"/>
      <c r="AR113" s="3">
        <v>3.2000000000000001E-2</v>
      </c>
      <c r="AU113" s="3">
        <v>3.37</v>
      </c>
      <c r="AV113" s="3">
        <v>-23.01</v>
      </c>
      <c r="AW113" s="6" t="s">
        <v>865</v>
      </c>
      <c r="AX113" s="6" t="s">
        <v>861</v>
      </c>
      <c r="AZ113" s="6">
        <v>-8.3000000000000007</v>
      </c>
      <c r="BA113" s="6">
        <v>6.1</v>
      </c>
    </row>
    <row r="114" spans="1:53" ht="14.5" x14ac:dyDescent="0.35">
      <c r="A114" s="3" t="s">
        <v>821</v>
      </c>
      <c r="B114" s="10" t="s">
        <v>829</v>
      </c>
      <c r="C114" s="10" t="s">
        <v>901</v>
      </c>
      <c r="D114" s="9" t="str">
        <f t="shared" si="3"/>
        <v>NFPU-2_60</v>
      </c>
      <c r="E114" s="9">
        <v>1997</v>
      </c>
      <c r="F114" s="10">
        <v>11</v>
      </c>
      <c r="G114" s="10">
        <v>11</v>
      </c>
      <c r="H114" s="6"/>
      <c r="I114" s="10">
        <v>40</v>
      </c>
      <c r="J114" s="10">
        <v>60</v>
      </c>
      <c r="Q114" s="3">
        <v>1.3052797376930425</v>
      </c>
      <c r="AC114" s="3"/>
      <c r="AO114" s="3">
        <v>0.123</v>
      </c>
      <c r="AP114" s="3"/>
      <c r="AQ114" s="3"/>
      <c r="AR114" s="3">
        <v>2.8000000000000001E-2</v>
      </c>
      <c r="AU114" s="3">
        <v>5.03</v>
      </c>
      <c r="AV114" s="3">
        <v>-23.86</v>
      </c>
      <c r="AW114" s="6" t="s">
        <v>865</v>
      </c>
      <c r="AX114" s="6" t="s">
        <v>864</v>
      </c>
      <c r="AZ114" s="6" t="s">
        <v>864</v>
      </c>
      <c r="BA114" s="6" t="s">
        <v>864</v>
      </c>
    </row>
    <row r="115" spans="1:53" ht="14.5" x14ac:dyDescent="0.35">
      <c r="A115" s="3" t="s">
        <v>821</v>
      </c>
      <c r="B115" s="10" t="s">
        <v>829</v>
      </c>
      <c r="C115" s="10" t="s">
        <v>901</v>
      </c>
      <c r="D115" s="9" t="str">
        <f t="shared" si="3"/>
        <v>NFPU-2_80</v>
      </c>
      <c r="E115" s="9">
        <v>1997</v>
      </c>
      <c r="F115" s="10">
        <v>11</v>
      </c>
      <c r="G115" s="10">
        <v>11</v>
      </c>
      <c r="H115" s="6"/>
      <c r="I115" s="10">
        <v>60</v>
      </c>
      <c r="J115" s="10">
        <v>80</v>
      </c>
      <c r="Q115" s="3">
        <v>1.0748219979135722</v>
      </c>
      <c r="AC115" s="3"/>
      <c r="AO115" s="3">
        <v>0.11899999999999999</v>
      </c>
      <c r="AP115" s="3"/>
      <c r="AQ115" s="3"/>
      <c r="AR115" s="3">
        <v>2.7E-2</v>
      </c>
      <c r="AU115" s="3">
        <v>3.31</v>
      </c>
      <c r="AV115" s="3">
        <v>-25.53</v>
      </c>
      <c r="AW115" s="6" t="s">
        <v>865</v>
      </c>
      <c r="AX115" s="6" t="s">
        <v>864</v>
      </c>
      <c r="AZ115" s="6" t="s">
        <v>864</v>
      </c>
      <c r="BA115" s="6" t="s">
        <v>864</v>
      </c>
    </row>
    <row r="116" spans="1:53" ht="14.5" x14ac:dyDescent="0.35">
      <c r="A116" s="3" t="s">
        <v>821</v>
      </c>
      <c r="B116" s="10" t="s">
        <v>829</v>
      </c>
      <c r="C116" s="10" t="s">
        <v>901</v>
      </c>
      <c r="D116" s="9" t="str">
        <f t="shared" si="3"/>
        <v>NFPU-2_100</v>
      </c>
      <c r="E116" s="9">
        <v>1997</v>
      </c>
      <c r="F116" s="10">
        <v>11</v>
      </c>
      <c r="G116" s="10">
        <v>11</v>
      </c>
      <c r="H116" s="6"/>
      <c r="I116" s="10">
        <v>80</v>
      </c>
      <c r="J116" s="10">
        <v>100</v>
      </c>
      <c r="Q116" s="3">
        <v>1.3486737264402879</v>
      </c>
      <c r="AC116" s="3"/>
      <c r="AO116" s="3">
        <v>0.09</v>
      </c>
      <c r="AP116" s="3"/>
      <c r="AQ116" s="3"/>
      <c r="AR116" s="3">
        <v>0.02</v>
      </c>
      <c r="AU116" s="3">
        <v>-0.57999999999999996</v>
      </c>
      <c r="AV116" s="3">
        <v>-25.76</v>
      </c>
      <c r="AW116" s="6" t="s">
        <v>865</v>
      </c>
      <c r="AX116" s="6" t="s">
        <v>864</v>
      </c>
      <c r="AZ116" s="6" t="s">
        <v>864</v>
      </c>
      <c r="BA116" s="6" t="s">
        <v>864</v>
      </c>
    </row>
    <row r="117" spans="1:53" ht="14.5" x14ac:dyDescent="0.35">
      <c r="A117" s="3" t="s">
        <v>821</v>
      </c>
      <c r="B117" s="10" t="s">
        <v>829</v>
      </c>
      <c r="C117" s="10" t="s">
        <v>902</v>
      </c>
      <c r="D117" s="9" t="str">
        <f t="shared" si="3"/>
        <v>NFPU-3_5</v>
      </c>
      <c r="E117" s="9">
        <v>1997</v>
      </c>
      <c r="F117" s="10">
        <v>11</v>
      </c>
      <c r="G117" s="10">
        <v>11</v>
      </c>
      <c r="H117" s="6"/>
      <c r="I117" s="10">
        <v>0</v>
      </c>
      <c r="J117" s="10">
        <v>5</v>
      </c>
      <c r="Q117" s="3">
        <v>1.058814932370016</v>
      </c>
      <c r="AC117" s="3"/>
      <c r="AO117" s="3">
        <v>0.88400000000000001</v>
      </c>
      <c r="AP117" s="3"/>
      <c r="AQ117" s="3"/>
      <c r="AR117" s="3">
        <v>9.8000000000000004E-2</v>
      </c>
      <c r="AU117" s="3">
        <v>3.4</v>
      </c>
      <c r="AV117" s="3">
        <v>-24.75</v>
      </c>
      <c r="AW117" s="6" t="s">
        <v>865</v>
      </c>
      <c r="AX117" s="6" t="s">
        <v>864</v>
      </c>
      <c r="AZ117" s="6" t="s">
        <v>864</v>
      </c>
      <c r="BA117" s="6" t="s">
        <v>864</v>
      </c>
    </row>
    <row r="118" spans="1:53" ht="14.5" x14ac:dyDescent="0.35">
      <c r="A118" s="3" t="s">
        <v>821</v>
      </c>
      <c r="B118" s="10" t="s">
        <v>829</v>
      </c>
      <c r="C118" s="10" t="s">
        <v>902</v>
      </c>
      <c r="D118" s="9" t="str">
        <f t="shared" si="3"/>
        <v>NFPU-3_10</v>
      </c>
      <c r="E118" s="9">
        <v>1997</v>
      </c>
      <c r="F118" s="10">
        <v>11</v>
      </c>
      <c r="G118" s="10">
        <v>11</v>
      </c>
      <c r="H118" s="6"/>
      <c r="I118" s="10">
        <v>5</v>
      </c>
      <c r="J118" s="10">
        <v>10</v>
      </c>
      <c r="Q118" s="3">
        <v>1.3397022352122951</v>
      </c>
      <c r="AC118" s="3"/>
      <c r="AO118" s="3">
        <v>0.79500000000000004</v>
      </c>
      <c r="AP118" s="3"/>
      <c r="AQ118" s="3"/>
      <c r="AR118" s="3">
        <v>0.09</v>
      </c>
      <c r="AU118" s="3">
        <v>3.56</v>
      </c>
      <c r="AV118" s="3">
        <v>-24.4</v>
      </c>
      <c r="AW118" s="6" t="s">
        <v>865</v>
      </c>
      <c r="AX118" s="6" t="s">
        <v>864</v>
      </c>
      <c r="AZ118" s="6" t="s">
        <v>864</v>
      </c>
      <c r="BA118" s="6" t="s">
        <v>864</v>
      </c>
    </row>
    <row r="119" spans="1:53" ht="14.5" x14ac:dyDescent="0.35">
      <c r="A119" s="3" t="s">
        <v>821</v>
      </c>
      <c r="B119" s="10" t="s">
        <v>829</v>
      </c>
      <c r="C119" s="10" t="s">
        <v>902</v>
      </c>
      <c r="D119" s="9" t="str">
        <f t="shared" si="3"/>
        <v>NFPU-3_20</v>
      </c>
      <c r="E119" s="9">
        <v>1997</v>
      </c>
      <c r="F119" s="10">
        <v>11</v>
      </c>
      <c r="G119" s="10">
        <v>11</v>
      </c>
      <c r="H119" s="6"/>
      <c r="I119" s="10">
        <v>10</v>
      </c>
      <c r="J119" s="10">
        <v>20</v>
      </c>
      <c r="Q119" s="3">
        <v>1.4768841116132734</v>
      </c>
      <c r="AC119" s="3"/>
      <c r="AO119" s="3">
        <v>0.42599999999999999</v>
      </c>
      <c r="AP119" s="3"/>
      <c r="AQ119" s="3"/>
      <c r="AR119" s="3">
        <v>5.7000000000000002E-2</v>
      </c>
      <c r="AU119" s="3">
        <v>5.26</v>
      </c>
      <c r="AV119" s="3">
        <v>-22.86</v>
      </c>
      <c r="AW119" s="6" t="s">
        <v>865</v>
      </c>
      <c r="AX119" s="6" t="s">
        <v>860</v>
      </c>
      <c r="AZ119" s="6">
        <v>125.2</v>
      </c>
      <c r="BA119" s="6">
        <v>6</v>
      </c>
    </row>
    <row r="120" spans="1:53" ht="14.5" x14ac:dyDescent="0.35">
      <c r="A120" s="3" t="s">
        <v>821</v>
      </c>
      <c r="B120" s="10" t="s">
        <v>829</v>
      </c>
      <c r="C120" s="10" t="s">
        <v>902</v>
      </c>
      <c r="D120" s="9" t="str">
        <f t="shared" si="3"/>
        <v>NFPU-3_40</v>
      </c>
      <c r="E120" s="9">
        <v>1997</v>
      </c>
      <c r="F120" s="10">
        <v>11</v>
      </c>
      <c r="G120" s="10">
        <v>11</v>
      </c>
      <c r="H120" s="6"/>
      <c r="I120" s="10">
        <v>20</v>
      </c>
      <c r="J120" s="10">
        <v>40</v>
      </c>
      <c r="Q120" s="3">
        <v>1.3032043424918378</v>
      </c>
      <c r="AC120" s="3"/>
      <c r="AO120" s="3">
        <v>0.32</v>
      </c>
      <c r="AP120" s="3"/>
      <c r="AQ120" s="3"/>
      <c r="AR120" s="3">
        <v>3.7999999999999999E-2</v>
      </c>
      <c r="AU120" s="3">
        <v>4.09</v>
      </c>
      <c r="AV120" s="3">
        <v>-23.97</v>
      </c>
      <c r="AW120" s="6" t="s">
        <v>865</v>
      </c>
      <c r="AX120" s="6" t="s">
        <v>861</v>
      </c>
      <c r="AZ120" s="6">
        <v>-8.3000000000000007</v>
      </c>
      <c r="BA120" s="6">
        <v>6.1</v>
      </c>
    </row>
    <row r="121" spans="1:53" ht="14.5" x14ac:dyDescent="0.35">
      <c r="A121" s="3" t="s">
        <v>821</v>
      </c>
      <c r="B121" s="10" t="s">
        <v>829</v>
      </c>
      <c r="C121" s="10" t="s">
        <v>902</v>
      </c>
      <c r="D121" s="9" t="str">
        <f t="shared" si="3"/>
        <v>NFPU-3_60</v>
      </c>
      <c r="E121" s="9">
        <v>1997</v>
      </c>
      <c r="F121" s="10">
        <v>11</v>
      </c>
      <c r="G121" s="10">
        <v>11</v>
      </c>
      <c r="H121" s="6"/>
      <c r="I121" s="10">
        <v>40</v>
      </c>
      <c r="J121" s="10">
        <v>60</v>
      </c>
      <c r="Q121" s="3">
        <v>1.3247302986656098</v>
      </c>
      <c r="AC121" s="3"/>
      <c r="AO121" s="3">
        <v>0.13700000000000001</v>
      </c>
      <c r="AP121" s="3"/>
      <c r="AQ121" s="3"/>
      <c r="AR121" s="3">
        <v>2.9000000000000001E-2</v>
      </c>
      <c r="AU121" s="3">
        <v>3.16</v>
      </c>
      <c r="AV121" s="3">
        <v>-25.26</v>
      </c>
      <c r="AW121" s="6" t="s">
        <v>865</v>
      </c>
      <c r="AX121" s="6" t="s">
        <v>864</v>
      </c>
      <c r="AZ121" s="6" t="s">
        <v>864</v>
      </c>
      <c r="BA121" s="6" t="s">
        <v>864</v>
      </c>
    </row>
    <row r="122" spans="1:53" ht="14.5" x14ac:dyDescent="0.35">
      <c r="A122" s="3" t="s">
        <v>821</v>
      </c>
      <c r="B122" s="10" t="s">
        <v>829</v>
      </c>
      <c r="C122" s="10" t="s">
        <v>902</v>
      </c>
      <c r="D122" s="9" t="str">
        <f t="shared" si="3"/>
        <v>NFPU-3_80</v>
      </c>
      <c r="E122" s="9">
        <v>1997</v>
      </c>
      <c r="F122" s="10">
        <v>11</v>
      </c>
      <c r="G122" s="10">
        <v>11</v>
      </c>
      <c r="H122" s="6"/>
      <c r="I122" s="10">
        <v>60</v>
      </c>
      <c r="J122" s="10">
        <v>80</v>
      </c>
      <c r="Q122" s="3">
        <v>1.2293732856267765</v>
      </c>
      <c r="AC122" s="3"/>
      <c r="AO122" s="3">
        <v>9.7000000000000003E-2</v>
      </c>
      <c r="AP122" s="3"/>
      <c r="AQ122" s="3"/>
      <c r="AR122" s="3">
        <v>2.4E-2</v>
      </c>
      <c r="AU122" s="3">
        <v>0.83</v>
      </c>
      <c r="AV122" s="3">
        <v>-26.8</v>
      </c>
      <c r="AW122" s="6" t="s">
        <v>865</v>
      </c>
      <c r="AX122" s="6" t="s">
        <v>864</v>
      </c>
      <c r="AZ122" s="6" t="s">
        <v>864</v>
      </c>
      <c r="BA122" s="6" t="s">
        <v>864</v>
      </c>
    </row>
    <row r="123" spans="1:53" ht="14.5" x14ac:dyDescent="0.35">
      <c r="A123" s="3" t="s">
        <v>821</v>
      </c>
      <c r="B123" s="10" t="s">
        <v>829</v>
      </c>
      <c r="C123" s="10" t="s">
        <v>902</v>
      </c>
      <c r="D123" s="9" t="str">
        <f t="shared" si="3"/>
        <v>NFPU-3_100</v>
      </c>
      <c r="E123" s="9">
        <v>1997</v>
      </c>
      <c r="F123" s="10">
        <v>11</v>
      </c>
      <c r="G123" s="10">
        <v>11</v>
      </c>
      <c r="H123" s="6"/>
      <c r="I123" s="10">
        <v>80</v>
      </c>
      <c r="J123" s="10">
        <v>100</v>
      </c>
      <c r="Q123" s="3">
        <v>1.0348359626243688</v>
      </c>
      <c r="AC123" s="3"/>
      <c r="AO123" s="3">
        <v>9.5000000000000001E-2</v>
      </c>
      <c r="AP123" s="3"/>
      <c r="AQ123" s="3"/>
      <c r="AR123" s="3">
        <v>2.4E-2</v>
      </c>
      <c r="AU123" s="3">
        <v>2.15</v>
      </c>
      <c r="AV123" s="3">
        <v>-26.25</v>
      </c>
      <c r="AW123" s="6" t="s">
        <v>865</v>
      </c>
      <c r="AX123" s="6" t="s">
        <v>864</v>
      </c>
      <c r="AZ123" s="6" t="s">
        <v>864</v>
      </c>
      <c r="BA123" s="6" t="s">
        <v>864</v>
      </c>
    </row>
    <row r="124" spans="1:53" ht="14.5" x14ac:dyDescent="0.35">
      <c r="A124" s="3" t="s">
        <v>821</v>
      </c>
      <c r="B124" s="10" t="s">
        <v>829</v>
      </c>
      <c r="C124" s="10" t="s">
        <v>903</v>
      </c>
      <c r="D124" s="9" t="str">
        <f t="shared" si="3"/>
        <v>NFPL-1_5</v>
      </c>
      <c r="E124" s="9">
        <v>1996</v>
      </c>
      <c r="F124" s="10">
        <v>12</v>
      </c>
      <c r="G124" s="10">
        <v>2</v>
      </c>
      <c r="H124" s="6"/>
      <c r="I124" s="10">
        <v>0</v>
      </c>
      <c r="J124" s="10">
        <v>5</v>
      </c>
      <c r="Q124" s="3">
        <v>1.0357088364506881</v>
      </c>
      <c r="AC124" s="3"/>
      <c r="AO124" s="3">
        <v>1.1539999999999999</v>
      </c>
      <c r="AP124" s="3"/>
      <c r="AQ124" s="3"/>
      <c r="AR124" s="3">
        <v>0.112</v>
      </c>
      <c r="AU124" s="3">
        <v>2.4900000000000002</v>
      </c>
      <c r="AV124" s="3">
        <v>-25.023</v>
      </c>
      <c r="AW124" s="6" t="s">
        <v>865</v>
      </c>
      <c r="AX124" s="6" t="s">
        <v>864</v>
      </c>
      <c r="AZ124" s="6" t="s">
        <v>864</v>
      </c>
      <c r="BA124" s="6" t="s">
        <v>864</v>
      </c>
    </row>
    <row r="125" spans="1:53" ht="14.5" x14ac:dyDescent="0.35">
      <c r="A125" s="3" t="s">
        <v>821</v>
      </c>
      <c r="B125" s="10" t="s">
        <v>829</v>
      </c>
      <c r="C125" s="10" t="s">
        <v>903</v>
      </c>
      <c r="D125" s="9" t="str">
        <f t="shared" si="3"/>
        <v>NFPL-1_10</v>
      </c>
      <c r="E125" s="9">
        <v>1996</v>
      </c>
      <c r="F125" s="10">
        <v>12</v>
      </c>
      <c r="G125" s="10">
        <v>2</v>
      </c>
      <c r="H125" s="6"/>
      <c r="I125" s="10">
        <v>5</v>
      </c>
      <c r="J125" s="10">
        <v>10</v>
      </c>
      <c r="Q125" s="3">
        <v>1.5088154052560967</v>
      </c>
      <c r="AC125" s="3"/>
      <c r="AO125" s="3">
        <v>1.107</v>
      </c>
      <c r="AP125" s="3"/>
      <c r="AQ125" s="3"/>
      <c r="AR125" s="3">
        <v>0.11</v>
      </c>
      <c r="AU125" s="3">
        <v>2.532</v>
      </c>
      <c r="AV125" s="3">
        <v>-24.463999999999999</v>
      </c>
      <c r="AW125" s="6" t="s">
        <v>865</v>
      </c>
      <c r="AX125" s="6" t="s">
        <v>864</v>
      </c>
      <c r="AZ125" s="6" t="s">
        <v>864</v>
      </c>
      <c r="BA125" s="6" t="s">
        <v>864</v>
      </c>
    </row>
    <row r="126" spans="1:53" ht="14.5" x14ac:dyDescent="0.35">
      <c r="A126" s="3" t="s">
        <v>821</v>
      </c>
      <c r="B126" s="10" t="s">
        <v>829</v>
      </c>
      <c r="C126" s="10" t="s">
        <v>903</v>
      </c>
      <c r="D126" s="9" t="str">
        <f t="shared" si="3"/>
        <v>NFPL-1_15</v>
      </c>
      <c r="E126" s="9">
        <v>1996</v>
      </c>
      <c r="F126" s="10">
        <v>12</v>
      </c>
      <c r="G126" s="10">
        <v>2</v>
      </c>
      <c r="H126" s="6"/>
      <c r="I126" s="10">
        <v>10</v>
      </c>
      <c r="J126" s="10">
        <v>15</v>
      </c>
      <c r="Q126" s="3">
        <v>1.5814800199931607</v>
      </c>
      <c r="AC126" s="3"/>
      <c r="AO126" s="3">
        <v>0.80600000000000005</v>
      </c>
      <c r="AP126" s="3"/>
      <c r="AQ126" s="3"/>
      <c r="AR126" s="3">
        <v>8.3000000000000004E-2</v>
      </c>
      <c r="AU126" s="3">
        <v>3.395</v>
      </c>
      <c r="AV126" s="3">
        <v>-23.587</v>
      </c>
      <c r="AW126" s="6" t="s">
        <v>865</v>
      </c>
      <c r="AX126" s="6" t="s">
        <v>864</v>
      </c>
      <c r="AZ126" s="6" t="s">
        <v>864</v>
      </c>
      <c r="BA126" s="6" t="s">
        <v>864</v>
      </c>
    </row>
    <row r="127" spans="1:53" ht="14.5" x14ac:dyDescent="0.35">
      <c r="A127" s="3" t="s">
        <v>821</v>
      </c>
      <c r="B127" s="10" t="s">
        <v>829</v>
      </c>
      <c r="C127" s="10" t="s">
        <v>903</v>
      </c>
      <c r="D127" s="9" t="str">
        <f t="shared" si="3"/>
        <v>NFPL-1_20</v>
      </c>
      <c r="E127" s="9">
        <v>1996</v>
      </c>
      <c r="F127" s="10">
        <v>12</v>
      </c>
      <c r="G127" s="10">
        <v>2</v>
      </c>
      <c r="H127" s="6"/>
      <c r="I127" s="10">
        <v>15</v>
      </c>
      <c r="J127" s="10">
        <v>20</v>
      </c>
      <c r="Q127" s="3">
        <v>1.4209612500986506</v>
      </c>
      <c r="AC127" s="3"/>
      <c r="AO127" s="3">
        <v>0.441</v>
      </c>
      <c r="AP127" s="3"/>
      <c r="AQ127" s="3"/>
      <c r="AR127" s="3">
        <v>4.9000000000000002E-2</v>
      </c>
      <c r="AU127" s="3">
        <v>3.0865</v>
      </c>
      <c r="AV127" s="3">
        <v>-22.4405</v>
      </c>
      <c r="AW127" s="6" t="s">
        <v>865</v>
      </c>
      <c r="AX127" s="6" t="s">
        <v>862</v>
      </c>
      <c r="AZ127" s="6">
        <v>121</v>
      </c>
      <c r="BA127" s="6">
        <v>6.7</v>
      </c>
    </row>
    <row r="128" spans="1:53" ht="14.5" x14ac:dyDescent="0.35">
      <c r="A128" s="3" t="s">
        <v>821</v>
      </c>
      <c r="B128" s="10" t="s">
        <v>829</v>
      </c>
      <c r="C128" s="10" t="s">
        <v>903</v>
      </c>
      <c r="D128" s="9" t="str">
        <f t="shared" si="3"/>
        <v>NFPL-1_25.4</v>
      </c>
      <c r="E128" s="9">
        <v>1996</v>
      </c>
      <c r="F128" s="10">
        <v>12</v>
      </c>
      <c r="G128" s="10">
        <v>2</v>
      </c>
      <c r="H128" s="6"/>
      <c r="I128" s="10">
        <v>20</v>
      </c>
      <c r="J128" s="10">
        <v>25.4</v>
      </c>
      <c r="Q128" s="3">
        <v>1.5044414630082696</v>
      </c>
      <c r="AC128" s="3"/>
      <c r="AO128" s="3">
        <v>0.127</v>
      </c>
      <c r="AP128" s="3"/>
      <c r="AQ128" s="3"/>
      <c r="AR128" s="3">
        <v>2.4E-2</v>
      </c>
      <c r="AU128" s="3">
        <v>0.21199999999999999</v>
      </c>
      <c r="AV128" s="3">
        <v>-22.068999999999999</v>
      </c>
      <c r="AW128" s="6" t="s">
        <v>865</v>
      </c>
      <c r="AX128" s="6" t="s">
        <v>864</v>
      </c>
      <c r="AZ128" s="6" t="s">
        <v>864</v>
      </c>
      <c r="BA128" s="6" t="s">
        <v>864</v>
      </c>
    </row>
    <row r="129" spans="1:53" ht="14.5" x14ac:dyDescent="0.35">
      <c r="A129" s="3" t="s">
        <v>821</v>
      </c>
      <c r="B129" s="10" t="s">
        <v>829</v>
      </c>
      <c r="C129" s="10" t="s">
        <v>903</v>
      </c>
      <c r="D129" s="9" t="str">
        <f t="shared" si="3"/>
        <v>NFPL-1_30.1</v>
      </c>
      <c r="E129" s="9">
        <v>1996</v>
      </c>
      <c r="F129" s="10">
        <v>12</v>
      </c>
      <c r="G129" s="10">
        <v>2</v>
      </c>
      <c r="H129" s="6"/>
      <c r="I129" s="10">
        <v>25.4</v>
      </c>
      <c r="J129" s="10">
        <v>30.1</v>
      </c>
      <c r="Q129" s="3">
        <v>1.5181200608302527</v>
      </c>
      <c r="AC129" s="3"/>
      <c r="AO129" s="3">
        <v>0.126</v>
      </c>
      <c r="AP129" s="3"/>
      <c r="AQ129" s="3"/>
      <c r="AR129" s="3">
        <v>2.5000000000000001E-2</v>
      </c>
      <c r="AU129" s="3">
        <v>1.6180000000000001</v>
      </c>
      <c r="AV129" s="3">
        <v>-23.047999999999998</v>
      </c>
      <c r="AW129" s="6" t="s">
        <v>865</v>
      </c>
      <c r="AX129" s="6" t="s">
        <v>864</v>
      </c>
      <c r="AZ129" s="6" t="s">
        <v>864</v>
      </c>
      <c r="BA129" s="6" t="s">
        <v>864</v>
      </c>
    </row>
    <row r="130" spans="1:53" ht="14.5" x14ac:dyDescent="0.35">
      <c r="A130" s="3" t="s">
        <v>821</v>
      </c>
      <c r="B130" s="10" t="s">
        <v>829</v>
      </c>
      <c r="C130" s="10" t="s">
        <v>903</v>
      </c>
      <c r="D130" s="9" t="str">
        <f t="shared" si="3"/>
        <v>NFPL-1_35</v>
      </c>
      <c r="E130" s="9">
        <v>1996</v>
      </c>
      <c r="F130" s="10">
        <v>12</v>
      </c>
      <c r="G130" s="10">
        <v>2</v>
      </c>
      <c r="H130" s="6"/>
      <c r="I130" s="10">
        <v>30.1</v>
      </c>
      <c r="J130" s="10">
        <v>35</v>
      </c>
      <c r="Q130" s="3">
        <v>1.5412718634924576</v>
      </c>
      <c r="AC130" s="3"/>
      <c r="AO130" s="3">
        <v>0.2</v>
      </c>
      <c r="AP130" s="3"/>
      <c r="AQ130" s="3"/>
      <c r="AR130" s="3">
        <v>0.03</v>
      </c>
      <c r="AU130" s="3">
        <v>2.7240000000000002</v>
      </c>
      <c r="AV130" s="3">
        <v>-22.018999999999998</v>
      </c>
      <c r="AW130" s="6" t="s">
        <v>865</v>
      </c>
      <c r="AX130" s="6" t="s">
        <v>864</v>
      </c>
      <c r="AZ130" s="6" t="s">
        <v>864</v>
      </c>
      <c r="BA130" s="6" t="s">
        <v>864</v>
      </c>
    </row>
    <row r="131" spans="1:53" ht="14.5" x14ac:dyDescent="0.35">
      <c r="A131" s="3" t="s">
        <v>821</v>
      </c>
      <c r="B131" s="10" t="s">
        <v>829</v>
      </c>
      <c r="C131" s="10" t="s">
        <v>903</v>
      </c>
      <c r="D131" s="9" t="str">
        <f t="shared" si="3"/>
        <v>NFPL-1_40</v>
      </c>
      <c r="E131" s="9">
        <v>1996</v>
      </c>
      <c r="F131" s="10">
        <v>12</v>
      </c>
      <c r="G131" s="10">
        <v>2</v>
      </c>
      <c r="H131" s="6"/>
      <c r="I131" s="10">
        <v>35</v>
      </c>
      <c r="J131" s="10">
        <v>40</v>
      </c>
      <c r="Q131" s="3">
        <v>1.2679293925762238</v>
      </c>
      <c r="AC131" s="3"/>
      <c r="AO131" s="3">
        <v>0.24299999999999999</v>
      </c>
      <c r="AP131" s="3"/>
      <c r="AQ131" s="3"/>
      <c r="AR131" s="3">
        <v>3.5999999999999997E-2</v>
      </c>
      <c r="AU131" s="3">
        <v>2.847</v>
      </c>
      <c r="AV131" s="3">
        <v>-22.077000000000002</v>
      </c>
      <c r="AW131" s="6" t="s">
        <v>865</v>
      </c>
      <c r="AX131" s="6" t="s">
        <v>863</v>
      </c>
      <c r="AZ131" s="6">
        <v>123.2</v>
      </c>
      <c r="BA131" s="6">
        <v>6.8</v>
      </c>
    </row>
    <row r="132" spans="1:53" ht="14.5" x14ac:dyDescent="0.35">
      <c r="A132" s="3" t="s">
        <v>821</v>
      </c>
      <c r="B132" s="10" t="s">
        <v>829</v>
      </c>
      <c r="C132" s="10" t="s">
        <v>904</v>
      </c>
      <c r="D132" s="9" t="str">
        <f t="shared" ref="D132:D163" si="4">C132&amp;"_"&amp;J132</f>
        <v>NFPL-2_5</v>
      </c>
      <c r="E132" s="9">
        <v>1997</v>
      </c>
      <c r="F132" s="10">
        <v>11</v>
      </c>
      <c r="G132" s="10">
        <v>12</v>
      </c>
      <c r="H132" s="6"/>
      <c r="I132" s="10">
        <v>0</v>
      </c>
      <c r="J132" s="10">
        <v>5</v>
      </c>
      <c r="Q132" s="3">
        <v>1.225821325648415</v>
      </c>
      <c r="AC132" s="3"/>
      <c r="AO132" s="3">
        <v>1.014</v>
      </c>
      <c r="AP132" s="3"/>
      <c r="AQ132" s="3"/>
      <c r="AR132" s="3">
        <v>0.10100000000000001</v>
      </c>
      <c r="AU132" s="3">
        <v>2.68</v>
      </c>
      <c r="AV132" s="3">
        <v>-25.4</v>
      </c>
      <c r="AW132" s="6" t="s">
        <v>865</v>
      </c>
      <c r="AX132" s="6" t="s">
        <v>864</v>
      </c>
      <c r="AZ132" s="6" t="s">
        <v>864</v>
      </c>
      <c r="BA132" s="6" t="s">
        <v>864</v>
      </c>
    </row>
    <row r="133" spans="1:53" ht="14.5" x14ac:dyDescent="0.35">
      <c r="A133" s="3" t="s">
        <v>821</v>
      </c>
      <c r="B133" s="10" t="s">
        <v>829</v>
      </c>
      <c r="C133" s="10" t="s">
        <v>904</v>
      </c>
      <c r="D133" s="9" t="str">
        <f t="shared" si="4"/>
        <v>NFPL-2_10</v>
      </c>
      <c r="E133" s="9">
        <v>1997</v>
      </c>
      <c r="F133" s="10">
        <v>11</v>
      </c>
      <c r="G133" s="10">
        <v>12</v>
      </c>
      <c r="H133" s="6"/>
      <c r="I133" s="10">
        <v>5</v>
      </c>
      <c r="J133" s="10">
        <v>10</v>
      </c>
      <c r="Q133" s="3">
        <v>1.4768876080691644</v>
      </c>
      <c r="AC133" s="3"/>
      <c r="AO133" s="3">
        <v>1.3620000000000001</v>
      </c>
      <c r="AP133" s="3"/>
      <c r="AQ133" s="3"/>
      <c r="AR133" s="3">
        <v>0.13500000000000001</v>
      </c>
      <c r="AU133" s="3">
        <v>2.99</v>
      </c>
      <c r="AV133" s="3">
        <v>-25.84</v>
      </c>
      <c r="AW133" s="6" t="s">
        <v>865</v>
      </c>
      <c r="AX133" s="6" t="s">
        <v>864</v>
      </c>
      <c r="AZ133" s="6" t="s">
        <v>864</v>
      </c>
      <c r="BA133" s="6" t="s">
        <v>864</v>
      </c>
    </row>
    <row r="134" spans="1:53" ht="14.5" x14ac:dyDescent="0.35">
      <c r="A134" s="3" t="s">
        <v>821</v>
      </c>
      <c r="B134" s="10" t="s">
        <v>829</v>
      </c>
      <c r="C134" s="10" t="s">
        <v>904</v>
      </c>
      <c r="D134" s="9" t="str">
        <f t="shared" si="4"/>
        <v>NFPL-2_20</v>
      </c>
      <c r="E134" s="9">
        <v>1997</v>
      </c>
      <c r="F134" s="10">
        <v>11</v>
      </c>
      <c r="G134" s="10">
        <v>12</v>
      </c>
      <c r="H134" s="6"/>
      <c r="I134" s="10">
        <v>10</v>
      </c>
      <c r="J134" s="10">
        <v>20</v>
      </c>
      <c r="Q134" s="3">
        <v>1.5903908154438939</v>
      </c>
      <c r="AC134" s="3"/>
      <c r="AO134" s="3">
        <v>0.96399999999999997</v>
      </c>
      <c r="AP134" s="3"/>
      <c r="AQ134" s="3"/>
      <c r="AR134" s="3">
        <v>9.7000000000000003E-2</v>
      </c>
      <c r="AU134" s="3">
        <v>3.8</v>
      </c>
      <c r="AV134" s="3">
        <v>-24.66</v>
      </c>
      <c r="AW134" s="6" t="s">
        <v>865</v>
      </c>
      <c r="AX134" s="6" t="s">
        <v>862</v>
      </c>
      <c r="AZ134" s="6">
        <v>121</v>
      </c>
      <c r="BA134" s="6">
        <v>6.7</v>
      </c>
    </row>
    <row r="135" spans="1:53" ht="14.5" x14ac:dyDescent="0.35">
      <c r="A135" s="3" t="s">
        <v>821</v>
      </c>
      <c r="B135" s="10" t="s">
        <v>829</v>
      </c>
      <c r="C135" s="10" t="s">
        <v>904</v>
      </c>
      <c r="D135" s="9" t="str">
        <f t="shared" si="4"/>
        <v>NFPL-2_40</v>
      </c>
      <c r="E135" s="9">
        <v>1997</v>
      </c>
      <c r="F135" s="10">
        <v>11</v>
      </c>
      <c r="G135" s="10">
        <v>12</v>
      </c>
      <c r="H135" s="6"/>
      <c r="I135" s="10">
        <v>20</v>
      </c>
      <c r="J135" s="10">
        <v>40</v>
      </c>
      <c r="Q135" s="3">
        <v>1.3848479288441542</v>
      </c>
      <c r="AC135" s="3"/>
      <c r="AO135" s="3">
        <v>0.61899999999999999</v>
      </c>
      <c r="AP135" s="3"/>
      <c r="AQ135" s="3"/>
      <c r="AR135" s="3">
        <v>7.2999999999999995E-2</v>
      </c>
      <c r="AU135" s="3">
        <v>4.24</v>
      </c>
      <c r="AV135" s="3">
        <v>-21.79</v>
      </c>
      <c r="AW135" s="6" t="s">
        <v>865</v>
      </c>
      <c r="AX135" s="6" t="s">
        <v>863</v>
      </c>
      <c r="AZ135" s="6">
        <v>123.2</v>
      </c>
      <c r="BA135" s="6">
        <v>6.8</v>
      </c>
    </row>
    <row r="136" spans="1:53" ht="14.5" x14ac:dyDescent="0.35">
      <c r="A136" s="3" t="s">
        <v>821</v>
      </c>
      <c r="B136" s="10" t="s">
        <v>829</v>
      </c>
      <c r="C136" s="10" t="s">
        <v>904</v>
      </c>
      <c r="D136" s="9" t="str">
        <f t="shared" si="4"/>
        <v>NFPL-2_60</v>
      </c>
      <c r="E136" s="9">
        <v>1997</v>
      </c>
      <c r="F136" s="10">
        <v>11</v>
      </c>
      <c r="G136" s="10">
        <v>12</v>
      </c>
      <c r="H136" s="6"/>
      <c r="I136" s="10">
        <v>40</v>
      </c>
      <c r="J136" s="10">
        <v>60</v>
      </c>
      <c r="Q136" s="3">
        <v>1.3225953011279736</v>
      </c>
      <c r="AC136" s="3"/>
      <c r="AO136" s="3">
        <v>0.29799999999999999</v>
      </c>
      <c r="AP136" s="3"/>
      <c r="AQ136" s="3"/>
      <c r="AR136" s="3">
        <v>4.4999999999999998E-2</v>
      </c>
      <c r="AU136" s="3">
        <v>4.75</v>
      </c>
      <c r="AV136" s="3">
        <v>-21.66</v>
      </c>
      <c r="AW136" s="6" t="s">
        <v>865</v>
      </c>
      <c r="AX136" s="6" t="s">
        <v>864</v>
      </c>
      <c r="AZ136" s="6" t="s">
        <v>864</v>
      </c>
      <c r="BA136" s="6" t="s">
        <v>864</v>
      </c>
    </row>
    <row r="137" spans="1:53" ht="14.5" x14ac:dyDescent="0.35">
      <c r="A137" s="3" t="s">
        <v>821</v>
      </c>
      <c r="B137" s="10" t="s">
        <v>829</v>
      </c>
      <c r="C137" s="10" t="s">
        <v>904</v>
      </c>
      <c r="D137" s="9" t="str">
        <f t="shared" si="4"/>
        <v>NFPL-2_80</v>
      </c>
      <c r="E137" s="9">
        <v>1997</v>
      </c>
      <c r="F137" s="10">
        <v>11</v>
      </c>
      <c r="G137" s="10">
        <v>12</v>
      </c>
      <c r="H137" s="6"/>
      <c r="I137" s="10">
        <v>60</v>
      </c>
      <c r="J137" s="10">
        <v>80</v>
      </c>
      <c r="Q137" s="3">
        <v>1.4567842986495185</v>
      </c>
      <c r="AC137" s="3"/>
      <c r="AO137" s="3">
        <v>0.24299999999999999</v>
      </c>
      <c r="AP137" s="3"/>
      <c r="AQ137" s="3"/>
      <c r="AR137" s="3">
        <v>3.9E-2</v>
      </c>
      <c r="AU137" s="3">
        <v>3.82</v>
      </c>
      <c r="AV137" s="3">
        <v>-23.15</v>
      </c>
      <c r="AW137" s="6" t="s">
        <v>865</v>
      </c>
      <c r="AX137" s="6" t="s">
        <v>864</v>
      </c>
      <c r="AZ137" s="6" t="s">
        <v>864</v>
      </c>
      <c r="BA137" s="6" t="s">
        <v>864</v>
      </c>
    </row>
    <row r="138" spans="1:53" ht="14.5" x14ac:dyDescent="0.35">
      <c r="A138" s="3" t="s">
        <v>821</v>
      </c>
      <c r="B138" s="10" t="s">
        <v>829</v>
      </c>
      <c r="C138" s="10" t="s">
        <v>904</v>
      </c>
      <c r="D138" s="9" t="str">
        <f t="shared" si="4"/>
        <v>NFPL-2_100</v>
      </c>
      <c r="E138" s="9">
        <v>1997</v>
      </c>
      <c r="F138" s="10">
        <v>11</v>
      </c>
      <c r="G138" s="10">
        <v>12</v>
      </c>
      <c r="H138" s="6"/>
      <c r="I138" s="10">
        <v>80</v>
      </c>
      <c r="J138" s="10">
        <v>100</v>
      </c>
      <c r="Q138" s="3">
        <v>1.4502313904688677</v>
      </c>
      <c r="AC138" s="3"/>
      <c r="AO138" s="3">
        <v>0.17100000000000001</v>
      </c>
      <c r="AP138" s="3"/>
      <c r="AQ138" s="3"/>
      <c r="AR138" s="3">
        <v>0.03</v>
      </c>
      <c r="AU138" s="3">
        <v>2.74</v>
      </c>
      <c r="AV138" s="3">
        <v>-24.69</v>
      </c>
      <c r="AW138" s="6" t="s">
        <v>865</v>
      </c>
      <c r="AX138" s="6" t="s">
        <v>864</v>
      </c>
      <c r="AZ138" s="6" t="s">
        <v>864</v>
      </c>
      <c r="BA138" s="6" t="s">
        <v>864</v>
      </c>
    </row>
    <row r="139" spans="1:53" ht="14.5" x14ac:dyDescent="0.35">
      <c r="A139" s="3" t="s">
        <v>821</v>
      </c>
      <c r="B139" s="10" t="s">
        <v>829</v>
      </c>
      <c r="C139" s="10" t="s">
        <v>905</v>
      </c>
      <c r="D139" s="9" t="str">
        <f t="shared" si="4"/>
        <v>NFPL-3_5</v>
      </c>
      <c r="E139" s="9">
        <v>1997</v>
      </c>
      <c r="F139" s="10">
        <v>11</v>
      </c>
      <c r="G139" s="10">
        <v>12</v>
      </c>
      <c r="H139" s="6"/>
      <c r="I139" s="10">
        <v>0</v>
      </c>
      <c r="J139" s="10">
        <v>5</v>
      </c>
      <c r="Q139" s="3">
        <v>1.1129682997118158</v>
      </c>
      <c r="AC139" s="3"/>
      <c r="AO139" s="3">
        <v>1.0940000000000001</v>
      </c>
      <c r="AP139" s="3"/>
      <c r="AQ139" s="3"/>
      <c r="AR139" s="3">
        <v>0.115</v>
      </c>
      <c r="AU139" s="3">
        <v>2.4500000000000002</v>
      </c>
      <c r="AV139" s="3">
        <v>-25.05</v>
      </c>
      <c r="AW139" s="6" t="s">
        <v>865</v>
      </c>
      <c r="AX139" s="6" t="s">
        <v>864</v>
      </c>
      <c r="AZ139" s="6" t="s">
        <v>864</v>
      </c>
      <c r="BA139" s="6" t="s">
        <v>864</v>
      </c>
    </row>
    <row r="140" spans="1:53" ht="14.5" x14ac:dyDescent="0.35">
      <c r="A140" s="3" t="s">
        <v>821</v>
      </c>
      <c r="B140" s="10" t="s">
        <v>829</v>
      </c>
      <c r="C140" s="10" t="s">
        <v>905</v>
      </c>
      <c r="D140" s="9" t="str">
        <f t="shared" si="4"/>
        <v>NFPL-3_10</v>
      </c>
      <c r="E140" s="9">
        <v>1997</v>
      </c>
      <c r="F140" s="10">
        <v>11</v>
      </c>
      <c r="G140" s="10">
        <v>12</v>
      </c>
      <c r="H140" s="6"/>
      <c r="I140" s="10">
        <v>5</v>
      </c>
      <c r="J140" s="10">
        <v>10</v>
      </c>
      <c r="Q140" s="3">
        <v>1.4670893371757923</v>
      </c>
      <c r="AC140" s="3"/>
      <c r="AO140" s="3">
        <v>1.3320000000000001</v>
      </c>
      <c r="AP140" s="3"/>
      <c r="AQ140" s="3"/>
      <c r="AR140" s="3">
        <v>0.127</v>
      </c>
      <c r="AU140" s="3">
        <v>2.94</v>
      </c>
      <c r="AV140" s="3">
        <v>-25.25</v>
      </c>
      <c r="AW140" s="6" t="s">
        <v>865</v>
      </c>
      <c r="AX140" s="6" t="s">
        <v>864</v>
      </c>
      <c r="AZ140" s="6" t="s">
        <v>864</v>
      </c>
      <c r="BA140" s="6" t="s">
        <v>864</v>
      </c>
    </row>
    <row r="141" spans="1:53" ht="14.5" x14ac:dyDescent="0.35">
      <c r="A141" s="3" t="s">
        <v>821</v>
      </c>
      <c r="B141" s="10" t="s">
        <v>829</v>
      </c>
      <c r="C141" s="10" t="s">
        <v>905</v>
      </c>
      <c r="D141" s="9" t="str">
        <f t="shared" si="4"/>
        <v>NFPL-3_20</v>
      </c>
      <c r="E141" s="9">
        <v>1997</v>
      </c>
      <c r="F141" s="10">
        <v>11</v>
      </c>
      <c r="G141" s="10">
        <v>12</v>
      </c>
      <c r="H141" s="6"/>
      <c r="I141" s="10">
        <v>10</v>
      </c>
      <c r="J141" s="10">
        <v>20</v>
      </c>
      <c r="Q141" s="3">
        <v>1.5283566180004018</v>
      </c>
      <c r="AC141" s="3"/>
      <c r="AO141" s="3">
        <v>0.83</v>
      </c>
      <c r="AP141" s="3"/>
      <c r="AQ141" s="3"/>
      <c r="AR141" s="3">
        <v>9.0999999999999998E-2</v>
      </c>
      <c r="AU141" s="3">
        <v>3.94</v>
      </c>
      <c r="AV141" s="3">
        <v>-23.51</v>
      </c>
      <c r="AW141" s="6" t="s">
        <v>865</v>
      </c>
      <c r="AX141" s="6" t="s">
        <v>862</v>
      </c>
      <c r="AZ141" s="6">
        <v>121</v>
      </c>
      <c r="BA141" s="6">
        <v>6.7</v>
      </c>
    </row>
    <row r="142" spans="1:53" ht="14.5" x14ac:dyDescent="0.35">
      <c r="A142" s="3" t="s">
        <v>821</v>
      </c>
      <c r="B142" s="10" t="s">
        <v>829</v>
      </c>
      <c r="C142" s="10" t="s">
        <v>905</v>
      </c>
      <c r="D142" s="9" t="str">
        <f t="shared" si="4"/>
        <v>NFPL-3_40</v>
      </c>
      <c r="E142" s="9">
        <v>1997</v>
      </c>
      <c r="F142" s="10">
        <v>11</v>
      </c>
      <c r="G142" s="10">
        <v>12</v>
      </c>
      <c r="H142" s="6"/>
      <c r="I142" s="10">
        <v>20</v>
      </c>
      <c r="J142" s="10">
        <v>40</v>
      </c>
      <c r="Q142" s="3">
        <v>1.3341721055804565</v>
      </c>
      <c r="AC142" s="3"/>
      <c r="AO142" s="3">
        <v>0.747</v>
      </c>
      <c r="AP142" s="3"/>
      <c r="AQ142" s="3"/>
      <c r="AR142" s="3">
        <v>8.6999999999999994E-2</v>
      </c>
      <c r="AU142" s="3">
        <v>3.55</v>
      </c>
      <c r="AV142" s="3">
        <v>-23.52</v>
      </c>
      <c r="AW142" s="6" t="s">
        <v>865</v>
      </c>
      <c r="AX142" s="6" t="s">
        <v>863</v>
      </c>
      <c r="AZ142" s="6">
        <v>123.2</v>
      </c>
      <c r="BA142" s="6">
        <v>6.8</v>
      </c>
    </row>
    <row r="143" spans="1:53" ht="14.5" x14ac:dyDescent="0.35">
      <c r="A143" s="3" t="s">
        <v>821</v>
      </c>
      <c r="B143" s="10" t="s">
        <v>829</v>
      </c>
      <c r="C143" s="10" t="s">
        <v>905</v>
      </c>
      <c r="D143" s="9" t="str">
        <f t="shared" si="4"/>
        <v>NFPL-3_60</v>
      </c>
      <c r="E143" s="9">
        <v>1997</v>
      </c>
      <c r="F143" s="10">
        <v>11</v>
      </c>
      <c r="G143" s="10">
        <v>12</v>
      </c>
      <c r="H143" s="6"/>
      <c r="I143" s="10">
        <v>40</v>
      </c>
      <c r="J143" s="10">
        <v>60</v>
      </c>
      <c r="Q143" s="3">
        <v>1.4221995054738621</v>
      </c>
      <c r="AC143" s="3"/>
      <c r="AO143" s="3">
        <v>0.218</v>
      </c>
      <c r="AP143" s="3"/>
      <c r="AQ143" s="3"/>
      <c r="AR143" s="3">
        <v>3.5999999999999997E-2</v>
      </c>
      <c r="AU143" s="3">
        <v>4.16</v>
      </c>
      <c r="AV143" s="3">
        <v>-23.97</v>
      </c>
      <c r="AW143" s="6" t="s">
        <v>865</v>
      </c>
      <c r="AX143" s="6" t="s">
        <v>864</v>
      </c>
      <c r="AZ143" s="6" t="s">
        <v>864</v>
      </c>
      <c r="BA143" s="6" t="s">
        <v>864</v>
      </c>
    </row>
    <row r="144" spans="1:53" ht="14.5" x14ac:dyDescent="0.35">
      <c r="A144" s="3" t="s">
        <v>821</v>
      </c>
      <c r="B144" s="10" t="s">
        <v>829</v>
      </c>
      <c r="C144" s="10" t="s">
        <v>905</v>
      </c>
      <c r="D144" s="9" t="str">
        <f t="shared" si="4"/>
        <v>NFPL-3_80</v>
      </c>
      <c r="E144" s="9">
        <v>1997</v>
      </c>
      <c r="F144" s="10">
        <v>11</v>
      </c>
      <c r="G144" s="10">
        <v>12</v>
      </c>
      <c r="H144" s="6"/>
      <c r="I144" s="10">
        <v>60</v>
      </c>
      <c r="J144" s="10">
        <v>80</v>
      </c>
      <c r="Q144" s="3">
        <v>1.2730116292277178</v>
      </c>
      <c r="AC144" s="3"/>
      <c r="AO144" s="3">
        <v>0.16</v>
      </c>
      <c r="AP144" s="3"/>
      <c r="AQ144" s="3"/>
      <c r="AR144" s="3">
        <v>2.8000000000000001E-2</v>
      </c>
      <c r="AU144" s="3">
        <v>3.28</v>
      </c>
      <c r="AV144" s="3">
        <v>-24.12</v>
      </c>
      <c r="AW144" s="6" t="s">
        <v>865</v>
      </c>
      <c r="AX144" s="6" t="s">
        <v>864</v>
      </c>
      <c r="AZ144" s="6" t="s">
        <v>864</v>
      </c>
      <c r="BA144" s="6" t="s">
        <v>864</v>
      </c>
    </row>
    <row r="145" spans="1:53" ht="14.5" x14ac:dyDescent="0.35">
      <c r="A145" s="3" t="s">
        <v>821</v>
      </c>
      <c r="B145" s="10" t="s">
        <v>829</v>
      </c>
      <c r="C145" s="10" t="s">
        <v>905</v>
      </c>
      <c r="D145" s="9" t="str">
        <f t="shared" si="4"/>
        <v>NFPL-3_100</v>
      </c>
      <c r="E145" s="9">
        <v>1997</v>
      </c>
      <c r="F145" s="10">
        <v>11</v>
      </c>
      <c r="G145" s="10">
        <v>12</v>
      </c>
      <c r="H145" s="6"/>
      <c r="I145" s="10">
        <v>80</v>
      </c>
      <c r="J145" s="10">
        <v>100</v>
      </c>
      <c r="Q145" s="3">
        <v>1.303446247222295</v>
      </c>
      <c r="AC145" s="3"/>
      <c r="AO145" s="3">
        <v>0.122</v>
      </c>
      <c r="AP145" s="3"/>
      <c r="AQ145" s="3"/>
      <c r="AR145" s="3">
        <v>2.5999999999999999E-2</v>
      </c>
      <c r="AU145" s="3">
        <v>3.34</v>
      </c>
      <c r="AV145" s="3">
        <v>-24.64</v>
      </c>
      <c r="AW145" s="6" t="s">
        <v>865</v>
      </c>
      <c r="AX145" s="6" t="s">
        <v>864</v>
      </c>
      <c r="AZ145" s="6" t="s">
        <v>864</v>
      </c>
      <c r="BA145" s="6" t="s">
        <v>864</v>
      </c>
    </row>
    <row r="146" spans="1:53" ht="14.5" x14ac:dyDescent="0.35">
      <c r="A146" s="3" t="s">
        <v>821</v>
      </c>
      <c r="B146" s="10" t="s">
        <v>829</v>
      </c>
      <c r="C146" s="10" t="s">
        <v>906</v>
      </c>
      <c r="D146" s="9" t="str">
        <f t="shared" si="4"/>
        <v>NFPL-4_5</v>
      </c>
      <c r="E146" s="9">
        <v>1997</v>
      </c>
      <c r="F146" s="10">
        <v>11</v>
      </c>
      <c r="G146" s="10">
        <v>12</v>
      </c>
      <c r="H146" s="6"/>
      <c r="I146" s="10">
        <v>0</v>
      </c>
      <c r="J146" s="10">
        <v>5</v>
      </c>
      <c r="Q146" s="3">
        <v>1.5173331104691428</v>
      </c>
      <c r="AC146" s="3"/>
      <c r="AO146" s="3">
        <v>0.96</v>
      </c>
      <c r="AP146" s="3"/>
      <c r="AQ146" s="3"/>
      <c r="AR146" s="3">
        <v>0.09</v>
      </c>
      <c r="AU146" s="3">
        <v>2.88</v>
      </c>
      <c r="AV146" s="3">
        <v>-24.26</v>
      </c>
      <c r="AW146" s="6" t="s">
        <v>865</v>
      </c>
      <c r="AX146" s="6" t="s">
        <v>864</v>
      </c>
      <c r="AZ146" s="6" t="s">
        <v>864</v>
      </c>
      <c r="BA146" s="6" t="s">
        <v>864</v>
      </c>
    </row>
    <row r="147" spans="1:53" ht="14.5" x14ac:dyDescent="0.35">
      <c r="A147" s="3" t="s">
        <v>821</v>
      </c>
      <c r="B147" s="10" t="s">
        <v>829</v>
      </c>
      <c r="C147" s="10" t="s">
        <v>906</v>
      </c>
      <c r="D147" s="9" t="str">
        <f t="shared" si="4"/>
        <v>NFPL-4_10</v>
      </c>
      <c r="E147" s="9">
        <v>1997</v>
      </c>
      <c r="F147" s="10">
        <v>11</v>
      </c>
      <c r="G147" s="10">
        <v>12</v>
      </c>
      <c r="H147" s="6"/>
      <c r="I147" s="10">
        <v>5</v>
      </c>
      <c r="J147" s="10">
        <v>10</v>
      </c>
      <c r="Q147" s="3">
        <v>1.523842774260864</v>
      </c>
      <c r="AC147" s="3"/>
      <c r="AO147" s="3">
        <v>1.107</v>
      </c>
      <c r="AP147" s="3"/>
      <c r="AQ147" s="3"/>
      <c r="AR147" s="3">
        <v>0.114</v>
      </c>
      <c r="AU147" s="3">
        <v>3.39</v>
      </c>
      <c r="AV147" s="3">
        <v>-24.93</v>
      </c>
      <c r="AW147" s="6" t="s">
        <v>865</v>
      </c>
      <c r="AX147" s="6" t="s">
        <v>864</v>
      </c>
      <c r="AZ147" s="6" t="s">
        <v>864</v>
      </c>
      <c r="BA147" s="6" t="s">
        <v>864</v>
      </c>
    </row>
    <row r="148" spans="1:53" ht="14.5" x14ac:dyDescent="0.35">
      <c r="A148" s="3" t="s">
        <v>821</v>
      </c>
      <c r="B148" s="10" t="s">
        <v>829</v>
      </c>
      <c r="C148" s="10" t="s">
        <v>906</v>
      </c>
      <c r="D148" s="9" t="str">
        <f t="shared" si="4"/>
        <v>NFPL-4_20</v>
      </c>
      <c r="E148" s="9">
        <v>1997</v>
      </c>
      <c r="F148" s="10">
        <v>11</v>
      </c>
      <c r="G148" s="10">
        <v>12</v>
      </c>
      <c r="H148" s="6"/>
      <c r="I148" s="10">
        <v>10</v>
      </c>
      <c r="J148" s="10">
        <v>20</v>
      </c>
      <c r="Q148" s="3">
        <v>1.8633350848599535</v>
      </c>
      <c r="AC148" s="3"/>
      <c r="AO148" s="3">
        <v>0.84499999999999997</v>
      </c>
      <c r="AP148" s="3"/>
      <c r="AQ148" s="3"/>
      <c r="AR148" s="3">
        <v>9.0999999999999998E-2</v>
      </c>
      <c r="AU148" s="3">
        <v>4.09</v>
      </c>
      <c r="AV148" s="3">
        <v>-24.04</v>
      </c>
      <c r="AW148" s="6" t="s">
        <v>865</v>
      </c>
      <c r="AX148" s="6" t="s">
        <v>862</v>
      </c>
      <c r="AZ148" s="6">
        <v>121</v>
      </c>
      <c r="BA148" s="6">
        <v>6.7</v>
      </c>
    </row>
    <row r="149" spans="1:53" ht="14.5" x14ac:dyDescent="0.35">
      <c r="A149" s="3" t="s">
        <v>821</v>
      </c>
      <c r="B149" s="10" t="s">
        <v>829</v>
      </c>
      <c r="C149" s="10" t="s">
        <v>906</v>
      </c>
      <c r="D149" s="9" t="str">
        <f t="shared" si="4"/>
        <v>NFPL-4_40</v>
      </c>
      <c r="E149" s="9">
        <v>1997</v>
      </c>
      <c r="F149" s="10">
        <v>11</v>
      </c>
      <c r="G149" s="10">
        <v>12</v>
      </c>
      <c r="H149" s="6"/>
      <c r="I149" s="10">
        <v>20</v>
      </c>
      <c r="J149" s="10">
        <v>40</v>
      </c>
      <c r="Q149" s="3">
        <v>1.5460769175182147</v>
      </c>
      <c r="AC149" s="3"/>
      <c r="AO149" s="3">
        <v>0.70499999999999996</v>
      </c>
      <c r="AP149" s="3"/>
      <c r="AQ149" s="3"/>
      <c r="AR149" s="3">
        <v>8.1000000000000003E-2</v>
      </c>
      <c r="AU149" s="3">
        <v>3.95</v>
      </c>
      <c r="AV149" s="3">
        <v>-23.12</v>
      </c>
      <c r="AW149" s="6" t="s">
        <v>865</v>
      </c>
      <c r="AX149" s="6" t="s">
        <v>863</v>
      </c>
      <c r="AZ149" s="6">
        <v>123.2</v>
      </c>
      <c r="BA149" s="6">
        <v>6.8</v>
      </c>
    </row>
    <row r="150" spans="1:53" ht="14.5" x14ac:dyDescent="0.35">
      <c r="A150" s="3" t="s">
        <v>821</v>
      </c>
      <c r="B150" s="10" t="s">
        <v>829</v>
      </c>
      <c r="C150" s="10" t="s">
        <v>906</v>
      </c>
      <c r="D150" s="9" t="str">
        <f t="shared" si="4"/>
        <v>NFPL-4_60</v>
      </c>
      <c r="E150" s="9">
        <v>1997</v>
      </c>
      <c r="F150" s="10">
        <v>11</v>
      </c>
      <c r="G150" s="10">
        <v>12</v>
      </c>
      <c r="H150" s="6"/>
      <c r="I150" s="10">
        <v>40</v>
      </c>
      <c r="J150" s="10">
        <v>60</v>
      </c>
      <c r="Q150" s="3">
        <v>1.5199876270655306</v>
      </c>
      <c r="AC150" s="3"/>
      <c r="AO150" s="3">
        <v>0.21199999999999999</v>
      </c>
      <c r="AP150" s="3"/>
      <c r="AQ150" s="3"/>
      <c r="AR150" s="3">
        <v>3.5999999999999997E-2</v>
      </c>
      <c r="AU150" s="3">
        <v>4.5</v>
      </c>
      <c r="AV150" s="3">
        <v>-22.79</v>
      </c>
      <c r="AW150" s="6" t="s">
        <v>865</v>
      </c>
      <c r="AX150" s="6" t="s">
        <v>864</v>
      </c>
      <c r="AZ150" s="6" t="s">
        <v>864</v>
      </c>
      <c r="BA150" s="6" t="s">
        <v>864</v>
      </c>
    </row>
    <row r="151" spans="1:53" ht="14.5" x14ac:dyDescent="0.35">
      <c r="A151" s="3" t="s">
        <v>821</v>
      </c>
      <c r="B151" s="10" t="s">
        <v>829</v>
      </c>
      <c r="C151" s="10" t="s">
        <v>906</v>
      </c>
      <c r="D151" s="9" t="str">
        <f t="shared" si="4"/>
        <v>NFPL-4_80</v>
      </c>
      <c r="E151" s="9">
        <v>1997</v>
      </c>
      <c r="F151" s="10">
        <v>11</v>
      </c>
      <c r="G151" s="10">
        <v>12</v>
      </c>
      <c r="H151" s="6"/>
      <c r="I151" s="10">
        <v>60</v>
      </c>
      <c r="J151" s="10">
        <v>80</v>
      </c>
      <c r="AC151" s="3"/>
      <c r="AO151" s="3">
        <v>0.161</v>
      </c>
      <c r="AP151" s="3"/>
      <c r="AQ151" s="3"/>
      <c r="AR151" s="3">
        <v>2.9000000000000001E-2</v>
      </c>
      <c r="AU151" s="3">
        <v>2.4</v>
      </c>
      <c r="AV151" s="3">
        <v>-25.39</v>
      </c>
      <c r="AW151" s="6" t="s">
        <v>865</v>
      </c>
      <c r="AX151" s="6" t="s">
        <v>864</v>
      </c>
      <c r="AZ151" s="6" t="s">
        <v>864</v>
      </c>
      <c r="BA151" s="6" t="s">
        <v>864</v>
      </c>
    </row>
    <row r="152" spans="1:53" ht="14.5" x14ac:dyDescent="0.35">
      <c r="A152" s="3" t="s">
        <v>821</v>
      </c>
      <c r="B152" s="10" t="s">
        <v>829</v>
      </c>
      <c r="C152" s="10" t="s">
        <v>906</v>
      </c>
      <c r="D152" s="9" t="str">
        <f t="shared" si="4"/>
        <v>NFPL-4_100</v>
      </c>
      <c r="E152" s="9">
        <v>1997</v>
      </c>
      <c r="F152" s="10">
        <v>11</v>
      </c>
      <c r="G152" s="10">
        <v>12</v>
      </c>
      <c r="H152" s="6"/>
      <c r="I152" s="10">
        <v>80</v>
      </c>
      <c r="J152" s="10">
        <v>100</v>
      </c>
      <c r="Q152" s="3">
        <v>1.6644632520992848</v>
      </c>
      <c r="AC152" s="3"/>
      <c r="AO152" s="3">
        <v>0.16800000000000001</v>
      </c>
      <c r="AP152" s="3"/>
      <c r="AQ152" s="3"/>
      <c r="AR152" s="3">
        <v>2.9000000000000001E-2</v>
      </c>
      <c r="AU152" s="3">
        <v>2.54</v>
      </c>
      <c r="AV152" s="3">
        <v>-25.99</v>
      </c>
      <c r="AW152" s="6" t="s">
        <v>865</v>
      </c>
      <c r="AX152" s="6" t="s">
        <v>864</v>
      </c>
      <c r="AZ152" s="6" t="s">
        <v>864</v>
      </c>
      <c r="BA152" s="6" t="s">
        <v>864</v>
      </c>
    </row>
    <row r="153" spans="1:53" ht="14.5" x14ac:dyDescent="0.35">
      <c r="A153" s="3" t="s">
        <v>821</v>
      </c>
      <c r="B153" s="10" t="s">
        <v>829</v>
      </c>
      <c r="C153" s="10" t="s">
        <v>837</v>
      </c>
      <c r="D153" s="9" t="str">
        <f t="shared" si="4"/>
        <v>NFPV*_5</v>
      </c>
      <c r="E153" s="9">
        <v>1996</v>
      </c>
      <c r="F153" s="10">
        <v>12</v>
      </c>
      <c r="G153" s="10">
        <v>5</v>
      </c>
      <c r="H153" s="6"/>
      <c r="I153" s="10">
        <v>0</v>
      </c>
      <c r="J153" s="10">
        <v>5</v>
      </c>
      <c r="Q153" s="3">
        <v>0.82785362902165049</v>
      </c>
      <c r="AO153" s="7">
        <v>2.5299999999999998</v>
      </c>
      <c r="AR153" s="3">
        <v>0.23100000000000001</v>
      </c>
      <c r="AU153" s="3">
        <v>1.0649999999999999</v>
      </c>
      <c r="AV153" s="3">
        <v>-26.068000000000001</v>
      </c>
      <c r="AW153" s="6" t="s">
        <v>865</v>
      </c>
      <c r="AX153" s="6" t="s">
        <v>864</v>
      </c>
      <c r="AZ153" s="6" t="s">
        <v>864</v>
      </c>
      <c r="BA153" s="6" t="s">
        <v>864</v>
      </c>
    </row>
    <row r="154" spans="1:53" ht="14.5" x14ac:dyDescent="0.35">
      <c r="A154" s="3" t="s">
        <v>821</v>
      </c>
      <c r="B154" s="10" t="s">
        <v>829</v>
      </c>
      <c r="C154" s="10" t="s">
        <v>837</v>
      </c>
      <c r="D154" s="9" t="str">
        <f t="shared" si="4"/>
        <v>NFPV*_10</v>
      </c>
      <c r="E154" s="9">
        <v>1996</v>
      </c>
      <c r="F154" s="10">
        <v>12</v>
      </c>
      <c r="G154" s="10">
        <v>5</v>
      </c>
      <c r="H154" s="6"/>
      <c r="I154" s="10">
        <v>5</v>
      </c>
      <c r="J154" s="10">
        <v>10</v>
      </c>
      <c r="Q154" s="3">
        <v>1.4963038960355666</v>
      </c>
      <c r="AO154" s="7">
        <v>0.86</v>
      </c>
      <c r="AR154" s="3">
        <v>7.1999999999999995E-2</v>
      </c>
      <c r="AU154" s="3">
        <v>4.0110000000000001</v>
      </c>
      <c r="AV154" s="3">
        <v>-24.431000000000001</v>
      </c>
      <c r="AW154" s="6" t="s">
        <v>865</v>
      </c>
      <c r="AX154" s="6" t="s">
        <v>864</v>
      </c>
      <c r="AZ154" s="6" t="s">
        <v>864</v>
      </c>
      <c r="BA154" s="6" t="s">
        <v>864</v>
      </c>
    </row>
    <row r="155" spans="1:53" ht="14.5" x14ac:dyDescent="0.35">
      <c r="A155" s="3" t="s">
        <v>821</v>
      </c>
      <c r="B155" s="10" t="s">
        <v>829</v>
      </c>
      <c r="C155" s="10" t="s">
        <v>837</v>
      </c>
      <c r="D155" s="9" t="str">
        <f t="shared" si="4"/>
        <v>NFPV*_15</v>
      </c>
      <c r="E155" s="9">
        <v>1996</v>
      </c>
      <c r="F155" s="10">
        <v>12</v>
      </c>
      <c r="G155" s="10">
        <v>5</v>
      </c>
      <c r="H155" s="6"/>
      <c r="I155" s="10">
        <v>10</v>
      </c>
      <c r="J155" s="10">
        <v>15</v>
      </c>
      <c r="Q155" s="3">
        <v>1.3478020677136771</v>
      </c>
      <c r="AO155" s="7">
        <v>0.58599999999999997</v>
      </c>
      <c r="AR155" s="3">
        <v>5.8000000000000003E-2</v>
      </c>
      <c r="AU155" s="3">
        <v>4.1100000000000003</v>
      </c>
      <c r="AV155" s="3">
        <v>-23.466000000000001</v>
      </c>
      <c r="AW155" s="6" t="s">
        <v>865</v>
      </c>
      <c r="AX155" s="6" t="s">
        <v>864</v>
      </c>
      <c r="AZ155" s="6" t="s">
        <v>864</v>
      </c>
      <c r="BA155" s="6" t="s">
        <v>864</v>
      </c>
    </row>
    <row r="156" spans="1:53" ht="14.5" x14ac:dyDescent="0.35">
      <c r="A156" s="3" t="s">
        <v>821</v>
      </c>
      <c r="B156" s="10" t="s">
        <v>829</v>
      </c>
      <c r="C156" s="10" t="s">
        <v>837</v>
      </c>
      <c r="D156" s="9" t="str">
        <f t="shared" si="4"/>
        <v>NFPV*_20</v>
      </c>
      <c r="E156" s="9">
        <v>1996</v>
      </c>
      <c r="F156" s="10">
        <v>12</v>
      </c>
      <c r="G156" s="10">
        <v>5</v>
      </c>
      <c r="H156" s="6"/>
      <c r="I156" s="10">
        <v>15</v>
      </c>
      <c r="J156" s="10">
        <v>20</v>
      </c>
      <c r="Q156" s="3">
        <v>1.5873043432509932</v>
      </c>
      <c r="AO156" s="7">
        <v>0.56299999999999994</v>
      </c>
      <c r="AR156" s="3">
        <v>0.05</v>
      </c>
      <c r="AU156" s="3">
        <v>4.8609999999999998</v>
      </c>
      <c r="AV156" s="3">
        <v>-23.959</v>
      </c>
      <c r="AW156" s="6" t="s">
        <v>865</v>
      </c>
      <c r="AX156" s="6" t="s">
        <v>864</v>
      </c>
      <c r="AZ156" s="6" t="s">
        <v>864</v>
      </c>
      <c r="BA156" s="6" t="s">
        <v>864</v>
      </c>
    </row>
    <row r="157" spans="1:53" ht="14.5" x14ac:dyDescent="0.35">
      <c r="A157" s="3" t="s">
        <v>821</v>
      </c>
      <c r="B157" s="10" t="s">
        <v>829</v>
      </c>
      <c r="C157" s="10" t="s">
        <v>837</v>
      </c>
      <c r="D157" s="9" t="str">
        <f t="shared" si="4"/>
        <v>NFPV*_25</v>
      </c>
      <c r="E157" s="9">
        <v>1996</v>
      </c>
      <c r="F157" s="10">
        <v>12</v>
      </c>
      <c r="G157" s="10">
        <v>5</v>
      </c>
      <c r="H157" s="6"/>
      <c r="I157" s="10">
        <v>20</v>
      </c>
      <c r="J157" s="10">
        <v>25</v>
      </c>
      <c r="Q157" s="3">
        <v>1.1979691158287953</v>
      </c>
      <c r="AO157" s="7">
        <v>0.77700000000000002</v>
      </c>
      <c r="AR157" s="3">
        <v>0.06</v>
      </c>
      <c r="AU157" s="3">
        <v>3.8109999999999999</v>
      </c>
      <c r="AV157" s="3">
        <v>-25.058</v>
      </c>
      <c r="AW157" s="6" t="s">
        <v>865</v>
      </c>
      <c r="AX157" s="6" t="s">
        <v>864</v>
      </c>
      <c r="AZ157" s="6" t="s">
        <v>864</v>
      </c>
      <c r="BA157" s="6" t="s">
        <v>864</v>
      </c>
    </row>
    <row r="158" spans="1:53" ht="14.5" x14ac:dyDescent="0.35">
      <c r="A158" s="3" t="s">
        <v>821</v>
      </c>
      <c r="B158" s="10" t="s">
        <v>829</v>
      </c>
      <c r="C158" s="10" t="s">
        <v>837</v>
      </c>
      <c r="D158" s="9" t="str">
        <f t="shared" si="4"/>
        <v>NFPV*_30</v>
      </c>
      <c r="E158" s="9">
        <v>1996</v>
      </c>
      <c r="F158" s="10">
        <v>12</v>
      </c>
      <c r="G158" s="10">
        <v>5</v>
      </c>
      <c r="H158" s="6"/>
      <c r="I158" s="10">
        <v>25</v>
      </c>
      <c r="J158" s="10">
        <v>30</v>
      </c>
      <c r="Q158" s="3">
        <v>1.5071949070054982</v>
      </c>
      <c r="AO158" s="7">
        <v>0.5605</v>
      </c>
      <c r="AR158" s="3">
        <v>4.8500000000000001E-2</v>
      </c>
      <c r="AU158" s="3">
        <v>5.0039999999999996</v>
      </c>
      <c r="AV158" s="3">
        <v>-23.570499999999999</v>
      </c>
      <c r="AW158" s="6" t="s">
        <v>865</v>
      </c>
      <c r="AX158" s="6" t="s">
        <v>864</v>
      </c>
      <c r="AZ158" s="6" t="s">
        <v>864</v>
      </c>
      <c r="BA158" s="6" t="s">
        <v>864</v>
      </c>
    </row>
    <row r="159" spans="1:53" ht="14.5" x14ac:dyDescent="0.35">
      <c r="A159" s="3" t="s">
        <v>821</v>
      </c>
      <c r="B159" s="10" t="s">
        <v>829</v>
      </c>
      <c r="C159" s="10" t="s">
        <v>837</v>
      </c>
      <c r="D159" s="9" t="str">
        <f t="shared" si="4"/>
        <v>NFPV*_35</v>
      </c>
      <c r="E159" s="9">
        <v>1996</v>
      </c>
      <c r="F159" s="10">
        <v>12</v>
      </c>
      <c r="G159" s="10">
        <v>5</v>
      </c>
      <c r="H159" s="6"/>
      <c r="I159" s="10">
        <v>30</v>
      </c>
      <c r="J159" s="10">
        <v>35</v>
      </c>
      <c r="Q159" s="3">
        <v>1.5590824191723884</v>
      </c>
      <c r="AO159" s="7">
        <v>0.45700000000000002</v>
      </c>
      <c r="AR159" s="3">
        <v>4.2000000000000003E-2</v>
      </c>
      <c r="AU159" s="3">
        <v>4.1219999999999999</v>
      </c>
      <c r="AV159" s="3">
        <v>-22.939</v>
      </c>
      <c r="AW159" s="6" t="s">
        <v>865</v>
      </c>
      <c r="AX159" s="6" t="s">
        <v>864</v>
      </c>
      <c r="AZ159" s="6" t="s">
        <v>864</v>
      </c>
      <c r="BA159" s="6" t="s">
        <v>864</v>
      </c>
    </row>
    <row r="160" spans="1:53" ht="14.5" x14ac:dyDescent="0.35">
      <c r="A160" s="3" t="s">
        <v>821</v>
      </c>
      <c r="B160" s="10" t="s">
        <v>829</v>
      </c>
      <c r="C160" s="10" t="s">
        <v>837</v>
      </c>
      <c r="D160" s="9" t="str">
        <f t="shared" si="4"/>
        <v>NFPV*_40</v>
      </c>
      <c r="E160" s="9">
        <v>1996</v>
      </c>
      <c r="F160" s="10">
        <v>12</v>
      </c>
      <c r="G160" s="10">
        <v>5</v>
      </c>
      <c r="H160" s="6"/>
      <c r="I160" s="10">
        <v>35</v>
      </c>
      <c r="J160" s="10">
        <v>40</v>
      </c>
      <c r="Q160" s="3">
        <v>1.6996080288322415</v>
      </c>
      <c r="AO160" s="7">
        <v>0.42</v>
      </c>
      <c r="AR160" s="3">
        <v>4.4999999999999998E-2</v>
      </c>
      <c r="AU160" s="3">
        <v>5.3330000000000002</v>
      </c>
      <c r="AV160" s="3">
        <v>-22.565999999999999</v>
      </c>
      <c r="AW160" s="6" t="s">
        <v>865</v>
      </c>
      <c r="AX160" s="6" t="s">
        <v>864</v>
      </c>
      <c r="AZ160" s="6" t="s">
        <v>864</v>
      </c>
      <c r="BA160" s="6" t="s">
        <v>864</v>
      </c>
    </row>
    <row r="161" spans="1:53" ht="14.5" x14ac:dyDescent="0.35">
      <c r="A161" s="3" t="s">
        <v>821</v>
      </c>
      <c r="B161" s="10" t="s">
        <v>829</v>
      </c>
      <c r="C161" s="10" t="s">
        <v>837</v>
      </c>
      <c r="D161" s="9" t="str">
        <f t="shared" si="4"/>
        <v>NFPV*_45.2</v>
      </c>
      <c r="E161" s="9">
        <v>1996</v>
      </c>
      <c r="F161" s="10">
        <v>12</v>
      </c>
      <c r="G161" s="10">
        <v>5</v>
      </c>
      <c r="H161" s="6"/>
      <c r="I161" s="10">
        <v>40</v>
      </c>
      <c r="J161" s="10">
        <v>45.2</v>
      </c>
      <c r="Q161" s="3">
        <v>1.364760840926889</v>
      </c>
      <c r="AO161" s="7">
        <v>0.46100000000000002</v>
      </c>
      <c r="AR161" s="3">
        <v>5.3999999999999999E-2</v>
      </c>
      <c r="AU161" s="3">
        <v>5.0679999999999996</v>
      </c>
      <c r="AV161" s="3">
        <v>-22.481999999999999</v>
      </c>
      <c r="AW161" s="6" t="s">
        <v>865</v>
      </c>
      <c r="AX161" s="6" t="s">
        <v>864</v>
      </c>
      <c r="AZ161" s="6" t="s">
        <v>864</v>
      </c>
      <c r="BA161" s="6" t="s">
        <v>864</v>
      </c>
    </row>
    <row r="162" spans="1:53" ht="14.5" x14ac:dyDescent="0.35">
      <c r="A162" s="3" t="s">
        <v>821</v>
      </c>
      <c r="B162" s="10" t="s">
        <v>829</v>
      </c>
      <c r="C162" s="10" t="s">
        <v>837</v>
      </c>
      <c r="D162" s="9" t="str">
        <f t="shared" si="4"/>
        <v>NFPV*_50.4</v>
      </c>
      <c r="E162" s="9">
        <v>1996</v>
      </c>
      <c r="F162" s="10">
        <v>12</v>
      </c>
      <c r="G162" s="10">
        <v>5</v>
      </c>
      <c r="H162" s="6"/>
      <c r="I162" s="10">
        <v>45.2</v>
      </c>
      <c r="J162" s="10">
        <v>50.4</v>
      </c>
      <c r="Q162" s="3">
        <v>1.5155392183645691</v>
      </c>
      <c r="AO162" s="7">
        <v>0.39600000000000002</v>
      </c>
      <c r="AR162" s="3">
        <v>4.8000000000000001E-2</v>
      </c>
      <c r="AU162" s="3">
        <v>4.9160000000000004</v>
      </c>
      <c r="AV162" s="3">
        <v>-22.620999999999999</v>
      </c>
      <c r="AW162" s="6" t="s">
        <v>865</v>
      </c>
      <c r="AX162" s="6" t="s">
        <v>864</v>
      </c>
      <c r="AZ162" s="6" t="s">
        <v>864</v>
      </c>
      <c r="BA162" s="6" t="s">
        <v>864</v>
      </c>
    </row>
    <row r="163" spans="1:53" ht="14.5" x14ac:dyDescent="0.35">
      <c r="A163" s="3" t="s">
        <v>821</v>
      </c>
      <c r="B163" s="10" t="s">
        <v>829</v>
      </c>
      <c r="C163" s="10" t="s">
        <v>837</v>
      </c>
      <c r="D163" s="9" t="str">
        <f t="shared" si="4"/>
        <v>NFPV*_55.6</v>
      </c>
      <c r="E163" s="9">
        <v>1996</v>
      </c>
      <c r="F163" s="10">
        <v>12</v>
      </c>
      <c r="G163" s="10">
        <v>5</v>
      </c>
      <c r="H163" s="6"/>
      <c r="I163" s="10">
        <v>50.4</v>
      </c>
      <c r="J163" s="10">
        <v>55.6</v>
      </c>
      <c r="Q163" s="3">
        <v>1.4718648883276766</v>
      </c>
      <c r="AO163" s="7">
        <v>0.39900000000000002</v>
      </c>
      <c r="AR163" s="3">
        <v>4.2999999999999997E-2</v>
      </c>
      <c r="AU163" s="3">
        <v>5.1950000000000003</v>
      </c>
      <c r="AV163" s="3">
        <v>-23.472999999999999</v>
      </c>
      <c r="AW163" s="6" t="s">
        <v>865</v>
      </c>
      <c r="AX163" s="6" t="s">
        <v>864</v>
      </c>
      <c r="AZ163" s="6" t="s">
        <v>864</v>
      </c>
      <c r="BA163" s="6" t="s">
        <v>864</v>
      </c>
    </row>
    <row r="164" spans="1:53" ht="14.5" x14ac:dyDescent="0.35">
      <c r="A164" s="3" t="s">
        <v>821</v>
      </c>
      <c r="B164" s="10" t="s">
        <v>829</v>
      </c>
      <c r="C164" s="10" t="s">
        <v>837</v>
      </c>
      <c r="D164" s="9" t="str">
        <f t="shared" ref="D164:D195" si="5">C164&amp;"_"&amp;J164</f>
        <v>NFPV*_60.8</v>
      </c>
      <c r="E164" s="9">
        <v>1996</v>
      </c>
      <c r="F164" s="10">
        <v>12</v>
      </c>
      <c r="G164" s="10">
        <v>5</v>
      </c>
      <c r="H164" s="6"/>
      <c r="I164" s="10">
        <v>55.6</v>
      </c>
      <c r="J164" s="10">
        <v>60.8</v>
      </c>
      <c r="Q164" s="3">
        <v>1.5221159158101796</v>
      </c>
      <c r="AO164" s="7">
        <v>0.28599999999999998</v>
      </c>
      <c r="AR164" s="3">
        <v>4.1000000000000002E-2</v>
      </c>
      <c r="AU164" s="3">
        <v>5.0590000000000002</v>
      </c>
      <c r="AV164" s="3">
        <v>-22.315999999999999</v>
      </c>
      <c r="AW164" s="6" t="s">
        <v>865</v>
      </c>
      <c r="AX164" s="6" t="s">
        <v>864</v>
      </c>
      <c r="AZ164" s="6" t="s">
        <v>864</v>
      </c>
      <c r="BA164" s="6" t="s">
        <v>864</v>
      </c>
    </row>
    <row r="165" spans="1:53" ht="14.5" x14ac:dyDescent="0.35">
      <c r="A165" s="3" t="s">
        <v>821</v>
      </c>
      <c r="B165" s="10" t="s">
        <v>829</v>
      </c>
      <c r="C165" s="10" t="s">
        <v>837</v>
      </c>
      <c r="D165" s="9" t="str">
        <f t="shared" si="5"/>
        <v>NFPV*_65</v>
      </c>
      <c r="E165" s="9">
        <v>1996</v>
      </c>
      <c r="F165" s="10">
        <v>12</v>
      </c>
      <c r="G165" s="10">
        <v>5</v>
      </c>
      <c r="H165" s="6"/>
      <c r="I165" s="10">
        <v>60.8</v>
      </c>
      <c r="J165" s="10">
        <v>65</v>
      </c>
      <c r="Q165" s="3">
        <v>1.1880522077033788</v>
      </c>
      <c r="AO165" s="7">
        <v>0.309</v>
      </c>
      <c r="AR165" s="3">
        <v>4.2000000000000003E-2</v>
      </c>
      <c r="AU165" s="3">
        <v>4.6040000000000001</v>
      </c>
      <c r="AV165" s="3">
        <v>-22.864000000000001</v>
      </c>
      <c r="AW165" s="6" t="s">
        <v>865</v>
      </c>
      <c r="AX165" s="6" t="s">
        <v>864</v>
      </c>
      <c r="AZ165" s="6" t="s">
        <v>864</v>
      </c>
      <c r="BA165" s="6" t="s">
        <v>864</v>
      </c>
    </row>
    <row r="166" spans="1:53" ht="14.5" x14ac:dyDescent="0.35">
      <c r="A166" s="3" t="s">
        <v>821</v>
      </c>
      <c r="B166" s="10" t="s">
        <v>829</v>
      </c>
      <c r="C166" s="10" t="s">
        <v>907</v>
      </c>
      <c r="D166" s="9" t="str">
        <f t="shared" si="5"/>
        <v>NFNF*-1_5</v>
      </c>
      <c r="E166" s="9">
        <v>1997</v>
      </c>
      <c r="F166" s="121">
        <v>3</v>
      </c>
      <c r="G166" s="121">
        <v>6</v>
      </c>
      <c r="H166" s="6"/>
      <c r="I166" s="10">
        <v>0</v>
      </c>
      <c r="J166" s="10">
        <v>5</v>
      </c>
      <c r="Q166" s="3">
        <v>0.96254505158540493</v>
      </c>
      <c r="AC166" s="3"/>
      <c r="AO166" s="3">
        <v>1.23</v>
      </c>
      <c r="AP166" s="3"/>
      <c r="AQ166" s="3"/>
      <c r="AR166" s="3">
        <v>0.13800000000000001</v>
      </c>
      <c r="AU166" s="3">
        <v>1.56</v>
      </c>
      <c r="AV166" s="3">
        <v>-25.43</v>
      </c>
      <c r="AW166" s="6" t="s">
        <v>865</v>
      </c>
      <c r="AX166" s="6" t="s">
        <v>864</v>
      </c>
      <c r="AZ166" s="6" t="s">
        <v>864</v>
      </c>
      <c r="BA166" s="6" t="s">
        <v>864</v>
      </c>
    </row>
    <row r="167" spans="1:53" ht="14.5" x14ac:dyDescent="0.35">
      <c r="A167" s="3" t="s">
        <v>821</v>
      </c>
      <c r="B167" s="10" t="s">
        <v>829</v>
      </c>
      <c r="C167" s="10" t="s">
        <v>907</v>
      </c>
      <c r="D167" s="9" t="str">
        <f t="shared" si="5"/>
        <v>NFNF*-1_10</v>
      </c>
      <c r="E167" s="9">
        <v>1997</v>
      </c>
      <c r="F167" s="121">
        <v>3</v>
      </c>
      <c r="G167" s="121">
        <v>6</v>
      </c>
      <c r="H167" s="6"/>
      <c r="I167" s="10">
        <v>5</v>
      </c>
      <c r="J167" s="10">
        <v>10</v>
      </c>
      <c r="Q167" s="3">
        <v>1.5123530368119524</v>
      </c>
      <c r="AC167" s="3"/>
      <c r="AO167" s="3">
        <v>0.44600000000000001</v>
      </c>
      <c r="AP167" s="3"/>
      <c r="AQ167" s="3"/>
      <c r="AR167" s="3">
        <v>6.9000000000000006E-2</v>
      </c>
      <c r="AU167" s="3">
        <v>4.3</v>
      </c>
      <c r="AV167" s="3">
        <v>-22.56</v>
      </c>
      <c r="AW167" s="6" t="s">
        <v>865</v>
      </c>
      <c r="AX167" s="6" t="s">
        <v>864</v>
      </c>
      <c r="AZ167" s="6" t="s">
        <v>864</v>
      </c>
      <c r="BA167" s="6" t="s">
        <v>864</v>
      </c>
    </row>
    <row r="168" spans="1:53" ht="14.5" x14ac:dyDescent="0.35">
      <c r="A168" s="3" t="s">
        <v>821</v>
      </c>
      <c r="B168" s="10" t="s">
        <v>829</v>
      </c>
      <c r="C168" s="10" t="s">
        <v>907</v>
      </c>
      <c r="D168" s="9" t="str">
        <f t="shared" si="5"/>
        <v>NFNF*-1_20</v>
      </c>
      <c r="E168" s="9">
        <v>1997</v>
      </c>
      <c r="F168" s="121">
        <v>3</v>
      </c>
      <c r="G168" s="121">
        <v>6</v>
      </c>
      <c r="H168" s="6"/>
      <c r="I168" s="10">
        <v>10</v>
      </c>
      <c r="J168" s="10">
        <v>20</v>
      </c>
      <c r="Q168" s="3">
        <v>1.171696060382317</v>
      </c>
      <c r="AC168" s="3"/>
      <c r="AO168" s="3">
        <v>0.17299999999999999</v>
      </c>
      <c r="AP168" s="3"/>
      <c r="AQ168" s="3"/>
      <c r="AR168" s="3">
        <v>4.2999999999999997E-2</v>
      </c>
      <c r="AU168" s="3">
        <v>4.18</v>
      </c>
      <c r="AV168" s="3">
        <v>-22.66</v>
      </c>
      <c r="AW168" s="6" t="s">
        <v>865</v>
      </c>
      <c r="AX168" s="6" t="s">
        <v>864</v>
      </c>
      <c r="AZ168" s="6" t="s">
        <v>864</v>
      </c>
      <c r="BA168" s="6" t="s">
        <v>864</v>
      </c>
    </row>
    <row r="169" spans="1:53" ht="14.5" x14ac:dyDescent="0.35">
      <c r="A169" s="3" t="s">
        <v>821</v>
      </c>
      <c r="B169" s="10" t="s">
        <v>829</v>
      </c>
      <c r="C169" s="10" t="s">
        <v>907</v>
      </c>
      <c r="D169" s="9" t="str">
        <f t="shared" si="5"/>
        <v>NFNF*-1_40</v>
      </c>
      <c r="E169" s="9">
        <v>1997</v>
      </c>
      <c r="F169" s="121">
        <v>3</v>
      </c>
      <c r="G169" s="121">
        <v>6</v>
      </c>
      <c r="H169" s="6"/>
      <c r="I169" s="10">
        <v>20</v>
      </c>
      <c r="J169" s="10">
        <v>40</v>
      </c>
      <c r="Q169" s="3">
        <v>1.2500994682736872</v>
      </c>
      <c r="AC169" s="3"/>
      <c r="AO169" s="3">
        <v>0.13400000000000001</v>
      </c>
      <c r="AP169" s="3"/>
      <c r="AQ169" s="3"/>
      <c r="AR169" s="3">
        <v>3.3000000000000002E-2</v>
      </c>
      <c r="AU169" s="3">
        <v>3.66</v>
      </c>
      <c r="AV169" s="3">
        <v>-24.56</v>
      </c>
      <c r="AW169" s="6" t="s">
        <v>865</v>
      </c>
      <c r="AX169" s="6" t="s">
        <v>864</v>
      </c>
      <c r="AZ169" s="6" t="s">
        <v>864</v>
      </c>
      <c r="BA169" s="6" t="s">
        <v>864</v>
      </c>
    </row>
    <row r="170" spans="1:53" ht="14.5" x14ac:dyDescent="0.35">
      <c r="A170" s="3" t="s">
        <v>821</v>
      </c>
      <c r="B170" s="10" t="s">
        <v>829</v>
      </c>
      <c r="C170" s="10" t="s">
        <v>907</v>
      </c>
      <c r="D170" s="9" t="str">
        <f t="shared" si="5"/>
        <v>NFNF*-1_60</v>
      </c>
      <c r="E170" s="9">
        <v>1997</v>
      </c>
      <c r="F170" s="121">
        <v>3</v>
      </c>
      <c r="G170" s="121">
        <v>6</v>
      </c>
      <c r="H170" s="6"/>
      <c r="I170" s="10">
        <v>40</v>
      </c>
      <c r="J170" s="10">
        <v>60</v>
      </c>
      <c r="Q170" s="3">
        <v>0.90929743723972012</v>
      </c>
      <c r="AC170" s="3"/>
      <c r="AO170" s="3">
        <v>0.128</v>
      </c>
      <c r="AP170" s="3"/>
      <c r="AQ170" s="3"/>
      <c r="AR170" s="3">
        <v>0.03</v>
      </c>
      <c r="AU170" s="3">
        <v>4.51</v>
      </c>
      <c r="AV170" s="3">
        <v>-24.25</v>
      </c>
      <c r="AW170" s="6" t="s">
        <v>865</v>
      </c>
      <c r="AX170" s="6" t="s">
        <v>864</v>
      </c>
      <c r="AZ170" s="6" t="s">
        <v>864</v>
      </c>
      <c r="BA170" s="6" t="s">
        <v>864</v>
      </c>
    </row>
    <row r="171" spans="1:53" ht="14.5" x14ac:dyDescent="0.35">
      <c r="A171" s="3" t="s">
        <v>821</v>
      </c>
      <c r="B171" s="10" t="s">
        <v>829</v>
      </c>
      <c r="C171" s="10" t="s">
        <v>908</v>
      </c>
      <c r="D171" s="9" t="str">
        <f t="shared" si="5"/>
        <v>NFNF*-2_5</v>
      </c>
      <c r="E171" s="9">
        <v>1997</v>
      </c>
      <c r="F171" s="121">
        <v>3</v>
      </c>
      <c r="G171" s="121">
        <v>6</v>
      </c>
      <c r="H171" s="6"/>
      <c r="I171" s="10">
        <v>0</v>
      </c>
      <c r="J171" s="10">
        <v>5</v>
      </c>
      <c r="Q171" s="3">
        <v>0.95570533502277777</v>
      </c>
      <c r="AC171" s="3"/>
      <c r="AO171" s="3">
        <v>1.2050000000000001</v>
      </c>
      <c r="AP171" s="3"/>
      <c r="AQ171" s="3"/>
      <c r="AR171" s="3">
        <v>0.13400000000000001</v>
      </c>
      <c r="AU171" s="3">
        <v>1.67</v>
      </c>
      <c r="AV171" s="3">
        <v>-24.59</v>
      </c>
      <c r="AW171" s="6" t="s">
        <v>865</v>
      </c>
      <c r="AX171" s="6" t="s">
        <v>864</v>
      </c>
      <c r="AZ171" s="6" t="s">
        <v>864</v>
      </c>
      <c r="BA171" s="6" t="s">
        <v>864</v>
      </c>
    </row>
    <row r="172" spans="1:53" ht="14.5" x14ac:dyDescent="0.35">
      <c r="A172" s="3" t="s">
        <v>821</v>
      </c>
      <c r="B172" s="10" t="s">
        <v>829</v>
      </c>
      <c r="C172" s="10" t="s">
        <v>908</v>
      </c>
      <c r="D172" s="9" t="str">
        <f t="shared" si="5"/>
        <v>NFNF*-2_10</v>
      </c>
      <c r="E172" s="9">
        <v>1997</v>
      </c>
      <c r="F172" s="121">
        <v>3</v>
      </c>
      <c r="G172" s="121">
        <v>6</v>
      </c>
      <c r="H172" s="6"/>
      <c r="I172" s="10">
        <v>5</v>
      </c>
      <c r="J172" s="10">
        <v>10</v>
      </c>
      <c r="Q172" s="3">
        <v>1.5775934101785472</v>
      </c>
      <c r="AC172" s="3"/>
      <c r="AO172" s="3">
        <v>0.56100000000000005</v>
      </c>
      <c r="AP172" s="3"/>
      <c r="AQ172" s="3"/>
      <c r="AR172" s="3">
        <v>7.3999999999999996E-2</v>
      </c>
      <c r="AU172" s="3">
        <v>3.55</v>
      </c>
      <c r="AV172" s="3">
        <v>-22.82</v>
      </c>
      <c r="AW172" s="6" t="s">
        <v>865</v>
      </c>
      <c r="AX172" s="6" t="s">
        <v>864</v>
      </c>
      <c r="AZ172" s="6" t="s">
        <v>864</v>
      </c>
      <c r="BA172" s="6" t="s">
        <v>864</v>
      </c>
    </row>
    <row r="173" spans="1:53" ht="14.5" x14ac:dyDescent="0.35">
      <c r="A173" s="3" t="s">
        <v>821</v>
      </c>
      <c r="B173" s="10" t="s">
        <v>829</v>
      </c>
      <c r="C173" s="10" t="s">
        <v>908</v>
      </c>
      <c r="D173" s="9" t="str">
        <f t="shared" si="5"/>
        <v>NFNF*-2_20</v>
      </c>
      <c r="E173" s="9">
        <v>1997</v>
      </c>
      <c r="F173" s="121">
        <v>3</v>
      </c>
      <c r="G173" s="121">
        <v>6</v>
      </c>
      <c r="H173" s="6"/>
      <c r="I173" s="10">
        <v>10</v>
      </c>
      <c r="J173" s="10">
        <v>20</v>
      </c>
      <c r="Q173" s="3">
        <v>0.96466310135203304</v>
      </c>
      <c r="AC173" s="3"/>
      <c r="AO173" s="3">
        <v>0.33600000000000002</v>
      </c>
      <c r="AP173" s="3"/>
      <c r="AQ173" s="3"/>
      <c r="AR173" s="3">
        <v>5.8000000000000003E-2</v>
      </c>
      <c r="AU173" s="3">
        <v>4.54</v>
      </c>
      <c r="AV173" s="3">
        <v>-22.12</v>
      </c>
      <c r="AW173" s="6" t="s">
        <v>865</v>
      </c>
      <c r="AX173" s="6" t="s">
        <v>864</v>
      </c>
      <c r="AZ173" s="6" t="s">
        <v>864</v>
      </c>
      <c r="BA173" s="6" t="s">
        <v>864</v>
      </c>
    </row>
    <row r="174" spans="1:53" ht="14.5" x14ac:dyDescent="0.35">
      <c r="A174" s="3" t="s">
        <v>821</v>
      </c>
      <c r="B174" s="10" t="s">
        <v>829</v>
      </c>
      <c r="C174" s="10" t="s">
        <v>908</v>
      </c>
      <c r="D174" s="9" t="str">
        <f t="shared" si="5"/>
        <v>NFNF*-2_40</v>
      </c>
      <c r="E174" s="9">
        <v>1997</v>
      </c>
      <c r="F174" s="121">
        <v>3</v>
      </c>
      <c r="G174" s="121">
        <v>6</v>
      </c>
      <c r="H174" s="6"/>
      <c r="I174" s="10">
        <v>20</v>
      </c>
      <c r="J174" s="10">
        <v>40</v>
      </c>
      <c r="Q174" s="3">
        <v>1.4413484660056011</v>
      </c>
      <c r="AC174" s="3"/>
      <c r="AO174" s="3">
        <v>0.20499999999999999</v>
      </c>
      <c r="AP174" s="3"/>
      <c r="AQ174" s="3"/>
      <c r="AR174" s="3">
        <v>0.04</v>
      </c>
      <c r="AU174" s="3">
        <v>1.95</v>
      </c>
      <c r="AV174" s="3">
        <v>-23.47</v>
      </c>
      <c r="AW174" s="6" t="s">
        <v>865</v>
      </c>
      <c r="AX174" s="6" t="s">
        <v>864</v>
      </c>
      <c r="AZ174" s="6" t="s">
        <v>864</v>
      </c>
      <c r="BA174" s="6" t="s">
        <v>864</v>
      </c>
    </row>
    <row r="175" spans="1:53" ht="14.5" x14ac:dyDescent="0.35">
      <c r="A175" s="3" t="s">
        <v>821</v>
      </c>
      <c r="B175" s="10" t="s">
        <v>829</v>
      </c>
      <c r="C175" s="10" t="s">
        <v>908</v>
      </c>
      <c r="D175" s="9" t="str">
        <f t="shared" si="5"/>
        <v>NFNF*-2_60</v>
      </c>
      <c r="E175" s="9">
        <v>1997</v>
      </c>
      <c r="F175" s="121">
        <v>3</v>
      </c>
      <c r="G175" s="121">
        <v>6</v>
      </c>
      <c r="H175" s="6"/>
      <c r="I175" s="10">
        <v>40</v>
      </c>
      <c r="J175" s="10">
        <v>60</v>
      </c>
      <c r="Q175" s="3">
        <v>1.2791682636648516</v>
      </c>
      <c r="AC175" s="3"/>
      <c r="AO175" s="3">
        <v>0.13100000000000001</v>
      </c>
      <c r="AP175" s="3"/>
      <c r="AQ175" s="3"/>
      <c r="AR175" s="3">
        <v>2.9000000000000001E-2</v>
      </c>
      <c r="AU175" s="3">
        <v>4.82</v>
      </c>
      <c r="AV175" s="3">
        <v>-24.2</v>
      </c>
      <c r="AW175" s="6" t="s">
        <v>865</v>
      </c>
      <c r="AX175" s="6" t="s">
        <v>864</v>
      </c>
      <c r="AZ175" s="6" t="s">
        <v>864</v>
      </c>
      <c r="BA175" s="6" t="s">
        <v>864</v>
      </c>
    </row>
    <row r="176" spans="1:53" ht="14.5" x14ac:dyDescent="0.35">
      <c r="A176" s="3" t="s">
        <v>821</v>
      </c>
      <c r="B176" s="10" t="s">
        <v>829</v>
      </c>
      <c r="C176" s="10" t="s">
        <v>909</v>
      </c>
      <c r="D176" s="9" t="str">
        <f t="shared" si="5"/>
        <v>NFNF*-3_5</v>
      </c>
      <c r="E176" s="9">
        <v>1997</v>
      </c>
      <c r="F176" s="121">
        <v>3</v>
      </c>
      <c r="G176" s="121">
        <v>6</v>
      </c>
      <c r="H176" s="6"/>
      <c r="I176" s="10">
        <v>0</v>
      </c>
      <c r="J176" s="10">
        <v>5</v>
      </c>
      <c r="Q176" s="3">
        <v>1.2824333338990326</v>
      </c>
      <c r="AC176" s="3"/>
      <c r="AO176" s="3">
        <v>1.012</v>
      </c>
      <c r="AP176" s="3"/>
      <c r="AQ176" s="3"/>
      <c r="AR176" s="3">
        <v>0.111</v>
      </c>
      <c r="AU176" s="3">
        <v>3.07</v>
      </c>
      <c r="AV176" s="3">
        <v>-25.37</v>
      </c>
      <c r="AW176" s="6" t="s">
        <v>865</v>
      </c>
      <c r="AX176" s="6" t="s">
        <v>864</v>
      </c>
      <c r="AZ176" s="6" t="s">
        <v>864</v>
      </c>
      <c r="BA176" s="6" t="s">
        <v>864</v>
      </c>
    </row>
    <row r="177" spans="1:53" ht="14.5" x14ac:dyDescent="0.35">
      <c r="A177" s="3" t="s">
        <v>821</v>
      </c>
      <c r="B177" s="10" t="s">
        <v>829</v>
      </c>
      <c r="C177" s="10" t="s">
        <v>909</v>
      </c>
      <c r="D177" s="9" t="str">
        <f t="shared" si="5"/>
        <v>NFNF*-3_10</v>
      </c>
      <c r="E177" s="9">
        <v>1997</v>
      </c>
      <c r="F177" s="121">
        <v>3</v>
      </c>
      <c r="G177" s="121">
        <v>6</v>
      </c>
      <c r="H177" s="6"/>
      <c r="I177" s="10">
        <v>5</v>
      </c>
      <c r="J177" s="10">
        <v>10</v>
      </c>
      <c r="Q177" s="3">
        <v>1.7017605723923899</v>
      </c>
      <c r="AC177" s="3"/>
      <c r="AO177" s="3">
        <v>0.71299999999999997</v>
      </c>
      <c r="AP177" s="3"/>
      <c r="AQ177" s="3"/>
      <c r="AR177" s="3">
        <v>8.7999999999999995E-2</v>
      </c>
      <c r="AU177" s="3">
        <v>3.59</v>
      </c>
      <c r="AV177" s="3">
        <v>-24.11</v>
      </c>
      <c r="AW177" s="6" t="s">
        <v>865</v>
      </c>
      <c r="AX177" s="6" t="s">
        <v>864</v>
      </c>
      <c r="AZ177" s="6" t="s">
        <v>864</v>
      </c>
      <c r="BA177" s="6" t="s">
        <v>864</v>
      </c>
    </row>
    <row r="178" spans="1:53" ht="14.5" x14ac:dyDescent="0.35">
      <c r="A178" s="3" t="s">
        <v>821</v>
      </c>
      <c r="B178" s="10" t="s">
        <v>829</v>
      </c>
      <c r="C178" s="10" t="s">
        <v>909</v>
      </c>
      <c r="D178" s="9" t="str">
        <f t="shared" si="5"/>
        <v>NFNF*-3_20</v>
      </c>
      <c r="E178" s="9">
        <v>1997</v>
      </c>
      <c r="F178" s="121">
        <v>3</v>
      </c>
      <c r="G178" s="121">
        <v>6</v>
      </c>
      <c r="H178" s="6"/>
      <c r="I178" s="10">
        <v>10</v>
      </c>
      <c r="J178" s="10">
        <v>20</v>
      </c>
      <c r="Q178" s="3">
        <v>1.2742918088217201</v>
      </c>
      <c r="AC178" s="3"/>
      <c r="AO178" s="3">
        <v>0.23100000000000001</v>
      </c>
      <c r="AP178" s="3"/>
      <c r="AQ178" s="3"/>
      <c r="AR178" s="3">
        <v>4.2000000000000003E-2</v>
      </c>
      <c r="AU178" s="3">
        <v>4.33</v>
      </c>
      <c r="AV178" s="3">
        <v>-23.2</v>
      </c>
      <c r="AW178" s="6" t="s">
        <v>865</v>
      </c>
      <c r="AX178" s="6" t="s">
        <v>864</v>
      </c>
      <c r="AZ178" s="6" t="s">
        <v>864</v>
      </c>
      <c r="BA178" s="6" t="s">
        <v>864</v>
      </c>
    </row>
    <row r="179" spans="1:53" ht="14.5" x14ac:dyDescent="0.35">
      <c r="A179" s="3" t="s">
        <v>821</v>
      </c>
      <c r="B179" s="10" t="s">
        <v>829</v>
      </c>
      <c r="C179" s="10" t="s">
        <v>909</v>
      </c>
      <c r="D179" s="9" t="str">
        <f t="shared" si="5"/>
        <v>NFNF*-3_40</v>
      </c>
      <c r="E179" s="9">
        <v>1997</v>
      </c>
      <c r="F179" s="121">
        <v>3</v>
      </c>
      <c r="G179" s="121">
        <v>6</v>
      </c>
      <c r="H179" s="6"/>
      <c r="I179" s="10">
        <v>20</v>
      </c>
      <c r="J179" s="10">
        <v>40</v>
      </c>
      <c r="Q179" s="3">
        <v>1.2991612813094537</v>
      </c>
      <c r="AC179" s="3"/>
      <c r="AO179" s="3">
        <v>0.156</v>
      </c>
      <c r="AP179" s="3"/>
      <c r="AQ179" s="3"/>
      <c r="AR179" s="3">
        <v>3.4000000000000002E-2</v>
      </c>
      <c r="AU179" s="3">
        <v>3.81</v>
      </c>
      <c r="AV179" s="3">
        <v>-23.87</v>
      </c>
      <c r="AW179" s="6" t="s">
        <v>865</v>
      </c>
      <c r="AX179" s="6" t="s">
        <v>864</v>
      </c>
      <c r="AZ179" s="6" t="s">
        <v>864</v>
      </c>
      <c r="BA179" s="6" t="s">
        <v>864</v>
      </c>
    </row>
    <row r="180" spans="1:53" ht="14.5" x14ac:dyDescent="0.35">
      <c r="A180" s="3" t="s">
        <v>821</v>
      </c>
      <c r="B180" s="10" t="s">
        <v>829</v>
      </c>
      <c r="C180" s="10" t="s">
        <v>909</v>
      </c>
      <c r="D180" s="9" t="str">
        <f t="shared" si="5"/>
        <v>NFNF*-3_60</v>
      </c>
      <c r="E180" s="9">
        <v>1997</v>
      </c>
      <c r="F180" s="121">
        <v>3</v>
      </c>
      <c r="G180" s="121">
        <v>6</v>
      </c>
      <c r="H180" s="6"/>
      <c r="I180" s="10">
        <v>40</v>
      </c>
      <c r="J180" s="10">
        <v>60</v>
      </c>
      <c r="Q180" s="3">
        <v>1.2908747016278093</v>
      </c>
      <c r="AC180" s="3"/>
      <c r="AO180" s="3">
        <v>0.129</v>
      </c>
      <c r="AP180" s="3"/>
      <c r="AQ180" s="3"/>
      <c r="AR180" s="3">
        <v>3.2000000000000001E-2</v>
      </c>
      <c r="AU180" s="3">
        <v>4.0999999999999996</v>
      </c>
      <c r="AV180" s="3">
        <v>-23.97</v>
      </c>
      <c r="AW180" s="6" t="s">
        <v>865</v>
      </c>
      <c r="AX180" s="6" t="s">
        <v>864</v>
      </c>
      <c r="AZ180" s="6" t="s">
        <v>864</v>
      </c>
      <c r="BA180" s="6" t="s">
        <v>864</v>
      </c>
    </row>
    <row r="181" spans="1:53" ht="14.5" x14ac:dyDescent="0.35">
      <c r="A181" s="3" t="s">
        <v>821</v>
      </c>
      <c r="B181" s="10" t="s">
        <v>828</v>
      </c>
      <c r="C181" s="10" t="s">
        <v>866</v>
      </c>
      <c r="D181" s="10" t="s">
        <v>876</v>
      </c>
      <c r="E181" s="121">
        <v>1997</v>
      </c>
      <c r="H181" s="6"/>
      <c r="I181" s="10">
        <v>0</v>
      </c>
      <c r="J181" s="10">
        <v>20</v>
      </c>
    </row>
    <row r="182" spans="1:53" ht="14.5" x14ac:dyDescent="0.35">
      <c r="A182" s="3" t="s">
        <v>821</v>
      </c>
      <c r="B182" s="10" t="s">
        <v>828</v>
      </c>
      <c r="C182" s="10" t="s">
        <v>866</v>
      </c>
      <c r="D182" s="10" t="s">
        <v>877</v>
      </c>
      <c r="E182" s="121">
        <v>1997</v>
      </c>
      <c r="H182" s="6"/>
      <c r="I182" s="10">
        <v>20</v>
      </c>
      <c r="J182" s="10">
        <v>40</v>
      </c>
    </row>
    <row r="183" spans="1:53" ht="14.5" x14ac:dyDescent="0.35">
      <c r="A183" s="3" t="s">
        <v>821</v>
      </c>
      <c r="B183" s="10" t="s">
        <v>828</v>
      </c>
      <c r="C183" s="10" t="s">
        <v>867</v>
      </c>
      <c r="D183" s="10" t="s">
        <v>878</v>
      </c>
      <c r="E183" s="121">
        <v>1997</v>
      </c>
      <c r="H183" s="6"/>
      <c r="I183" s="10">
        <v>0</v>
      </c>
      <c r="J183" s="10">
        <v>20</v>
      </c>
    </row>
    <row r="184" spans="1:53" ht="14.5" x14ac:dyDescent="0.35">
      <c r="A184" s="3" t="s">
        <v>821</v>
      </c>
      <c r="B184" s="10" t="s">
        <v>828</v>
      </c>
      <c r="C184" s="10" t="s">
        <v>867</v>
      </c>
      <c r="D184" s="10" t="s">
        <v>879</v>
      </c>
      <c r="E184" s="121">
        <v>1997</v>
      </c>
      <c r="H184" s="6"/>
      <c r="I184" s="10">
        <v>20</v>
      </c>
      <c r="J184" s="10">
        <v>40</v>
      </c>
    </row>
    <row r="185" spans="1:53" ht="14.5" x14ac:dyDescent="0.35">
      <c r="A185" s="3" t="s">
        <v>821</v>
      </c>
      <c r="B185" s="10" t="s">
        <v>828</v>
      </c>
      <c r="C185" s="10" t="s">
        <v>868</v>
      </c>
      <c r="D185" s="10" t="s">
        <v>880</v>
      </c>
      <c r="E185" s="121">
        <v>1997</v>
      </c>
      <c r="H185" s="6"/>
      <c r="I185" s="10">
        <v>0</v>
      </c>
      <c r="J185" s="10">
        <v>20</v>
      </c>
    </row>
    <row r="186" spans="1:53" ht="14.5" x14ac:dyDescent="0.35">
      <c r="A186" s="3" t="s">
        <v>821</v>
      </c>
      <c r="B186" s="10" t="s">
        <v>828</v>
      </c>
      <c r="C186" s="10" t="s">
        <v>868</v>
      </c>
      <c r="D186" s="10" t="s">
        <v>881</v>
      </c>
      <c r="E186" s="121">
        <v>1997</v>
      </c>
      <c r="H186" s="6"/>
      <c r="I186" s="10">
        <v>20</v>
      </c>
      <c r="J186" s="10">
        <v>40</v>
      </c>
    </row>
    <row r="187" spans="1:53" ht="14.5" x14ac:dyDescent="0.35">
      <c r="A187" s="3" t="s">
        <v>821</v>
      </c>
      <c r="B187" s="10" t="s">
        <v>828</v>
      </c>
      <c r="C187" s="10" t="s">
        <v>869</v>
      </c>
      <c r="D187" s="10" t="s">
        <v>882</v>
      </c>
      <c r="E187" s="121">
        <v>1997</v>
      </c>
      <c r="H187" s="6"/>
      <c r="I187" s="10">
        <v>0</v>
      </c>
      <c r="J187" s="10">
        <v>20</v>
      </c>
    </row>
    <row r="188" spans="1:53" ht="14.5" x14ac:dyDescent="0.35">
      <c r="A188" s="3" t="s">
        <v>821</v>
      </c>
      <c r="B188" s="10" t="s">
        <v>828</v>
      </c>
      <c r="C188" s="10" t="s">
        <v>869</v>
      </c>
      <c r="D188" s="10" t="s">
        <v>883</v>
      </c>
      <c r="E188" s="121">
        <v>1997</v>
      </c>
      <c r="H188" s="6"/>
      <c r="I188" s="10">
        <v>20</v>
      </c>
      <c r="J188" s="10">
        <v>40</v>
      </c>
    </row>
    <row r="189" spans="1:53" ht="14.5" x14ac:dyDescent="0.35">
      <c r="A189" s="3" t="s">
        <v>821</v>
      </c>
      <c r="B189" s="10" t="s">
        <v>829</v>
      </c>
      <c r="C189" s="10" t="s">
        <v>870</v>
      </c>
      <c r="D189" s="10" t="s">
        <v>884</v>
      </c>
      <c r="E189" s="121">
        <v>1997</v>
      </c>
      <c r="H189" s="6"/>
      <c r="I189" s="10">
        <v>0</v>
      </c>
      <c r="J189" s="10">
        <v>20</v>
      </c>
    </row>
    <row r="190" spans="1:53" ht="14.5" x14ac:dyDescent="0.35">
      <c r="A190" s="3" t="s">
        <v>821</v>
      </c>
      <c r="B190" s="10" t="s">
        <v>829</v>
      </c>
      <c r="C190" s="10" t="s">
        <v>870</v>
      </c>
      <c r="D190" s="10" t="s">
        <v>885</v>
      </c>
      <c r="E190" s="121">
        <v>1997</v>
      </c>
      <c r="H190" s="6"/>
      <c r="I190" s="10">
        <v>20</v>
      </c>
      <c r="J190" s="10">
        <v>40</v>
      </c>
    </row>
    <row r="191" spans="1:53" ht="14.5" x14ac:dyDescent="0.35">
      <c r="A191" s="3" t="s">
        <v>821</v>
      </c>
      <c r="B191" s="10" t="s">
        <v>829</v>
      </c>
      <c r="C191" s="10" t="s">
        <v>871</v>
      </c>
      <c r="D191" s="10" t="s">
        <v>886</v>
      </c>
      <c r="E191" s="121">
        <v>1997</v>
      </c>
      <c r="H191" s="6"/>
      <c r="I191" s="10">
        <v>0</v>
      </c>
      <c r="J191" s="10">
        <v>20</v>
      </c>
    </row>
    <row r="192" spans="1:53" ht="14.5" x14ac:dyDescent="0.35">
      <c r="A192" s="3" t="s">
        <v>821</v>
      </c>
      <c r="B192" s="10" t="s">
        <v>829</v>
      </c>
      <c r="C192" s="10" t="s">
        <v>871</v>
      </c>
      <c r="D192" s="10" t="s">
        <v>887</v>
      </c>
      <c r="E192" s="121">
        <v>1997</v>
      </c>
      <c r="H192" s="6"/>
      <c r="I192" s="10">
        <v>20</v>
      </c>
      <c r="J192" s="10">
        <v>40</v>
      </c>
    </row>
    <row r="193" spans="1:10" ht="14.5" x14ac:dyDescent="0.35">
      <c r="A193" s="3" t="s">
        <v>821</v>
      </c>
      <c r="B193" s="10" t="s">
        <v>829</v>
      </c>
      <c r="C193" s="10" t="s">
        <v>872</v>
      </c>
      <c r="D193" s="10" t="s">
        <v>888</v>
      </c>
      <c r="E193" s="121">
        <v>1997</v>
      </c>
      <c r="H193" s="6"/>
      <c r="I193" s="10">
        <v>0</v>
      </c>
      <c r="J193" s="10">
        <v>20</v>
      </c>
    </row>
    <row r="194" spans="1:10" ht="14.5" x14ac:dyDescent="0.35">
      <c r="A194" s="3" t="s">
        <v>821</v>
      </c>
      <c r="B194" s="10" t="s">
        <v>829</v>
      </c>
      <c r="C194" s="10" t="s">
        <v>872</v>
      </c>
      <c r="D194" s="10" t="s">
        <v>889</v>
      </c>
      <c r="E194" s="121">
        <v>1997</v>
      </c>
      <c r="H194" s="6"/>
      <c r="I194" s="10">
        <v>20</v>
      </c>
      <c r="J194" s="10">
        <v>40</v>
      </c>
    </row>
    <row r="195" spans="1:10" ht="14.5" x14ac:dyDescent="0.35">
      <c r="H195" s="6"/>
    </row>
    <row r="196" spans="1:10" ht="14.5" x14ac:dyDescent="0.35">
      <c r="H196" s="6"/>
    </row>
    <row r="197" spans="1:10" ht="14.5" x14ac:dyDescent="0.35">
      <c r="H197" s="6"/>
    </row>
    <row r="198" spans="1:10" ht="14.5" x14ac:dyDescent="0.35">
      <c r="H198" s="6"/>
    </row>
    <row r="199" spans="1:10" ht="14.5" x14ac:dyDescent="0.35">
      <c r="H199" s="6"/>
    </row>
    <row r="200" spans="1:10" ht="14.5" x14ac:dyDescent="0.35">
      <c r="H200" s="6"/>
    </row>
    <row r="201" spans="1:10" ht="14.5" x14ac:dyDescent="0.35">
      <c r="H201" s="6"/>
    </row>
    <row r="202" spans="1:10" ht="14.5" x14ac:dyDescent="0.35">
      <c r="H202" s="6"/>
    </row>
    <row r="203" spans="1:10" ht="14.5" x14ac:dyDescent="0.35">
      <c r="H203" s="6"/>
    </row>
    <row r="204" spans="1:10" ht="14.5" x14ac:dyDescent="0.35">
      <c r="H204" s="6"/>
    </row>
    <row r="205" spans="1:10" ht="14.5" x14ac:dyDescent="0.35">
      <c r="H205" s="6"/>
    </row>
    <row r="206" spans="1:10" ht="14.5" x14ac:dyDescent="0.35">
      <c r="H206" s="6"/>
    </row>
    <row r="207" spans="1:10" ht="14.5" x14ac:dyDescent="0.35">
      <c r="H207" s="6"/>
    </row>
    <row r="208" spans="1:10" ht="14.5" x14ac:dyDescent="0.35">
      <c r="H208" s="6"/>
    </row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2000000}">
          <x14:formula1>
            <xm:f>'controlled vocabulary'!$U$4:$U$16</xm:f>
          </x14:formula1>
          <xm:sqref>X4:X110</xm:sqref>
        </x14:dataValidation>
        <x14:dataValidation type="list" allowBlank="1" showInputMessage="1" showErrorMessage="1" xr:uid="{00000000-0002-0000-0400-000003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4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C1:C3 C181:C1048576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21"/>
  <sheetViews>
    <sheetView workbookViewId="0">
      <selection activeCell="A4" sqref="A4:B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3" width="14" style="3" customWidth="1"/>
    <col min="4" max="4" width="14" style="115" customWidth="1"/>
    <col min="5" max="5" width="14.453125" style="115" customWidth="1"/>
    <col min="6" max="6" width="14.453125" style="121" customWidth="1"/>
    <col min="7" max="7" width="15.1796875" style="10" customWidth="1"/>
    <col min="8" max="9" width="10.81640625" style="3"/>
    <col min="10" max="10" width="16.36328125" style="3" customWidth="1"/>
    <col min="11" max="11" width="19.36328125" style="3" customWidth="1"/>
    <col min="12" max="12" width="13" style="3" bestFit="1" customWidth="1"/>
    <col min="13" max="13" width="10.81640625" style="3"/>
    <col min="14" max="14" width="11.453125" style="3" customWidth="1"/>
    <col min="15" max="15" width="10.6328125" style="3" bestFit="1" customWidth="1"/>
    <col min="16" max="16" width="10.6328125" style="3" customWidth="1"/>
    <col min="17" max="17" width="14.36328125" style="3" customWidth="1"/>
    <col min="18" max="16384" width="10.81640625" style="3"/>
  </cols>
  <sheetData>
    <row r="1" spans="1:28" s="21" customFormat="1" ht="48.5" customHeight="1" x14ac:dyDescent="0.35">
      <c r="A1" s="18" t="s">
        <v>669</v>
      </c>
      <c r="B1" s="18" t="s">
        <v>14</v>
      </c>
      <c r="C1" s="18" t="s">
        <v>459</v>
      </c>
      <c r="D1" s="118" t="s">
        <v>741</v>
      </c>
      <c r="E1" s="112" t="s">
        <v>742</v>
      </c>
      <c r="F1" s="112" t="s">
        <v>743</v>
      </c>
      <c r="G1" s="18" t="s">
        <v>580</v>
      </c>
      <c r="H1" s="84" t="s">
        <v>334</v>
      </c>
      <c r="I1" s="84" t="s">
        <v>335</v>
      </c>
      <c r="J1" s="84" t="s">
        <v>336</v>
      </c>
      <c r="K1" s="84" t="s">
        <v>660</v>
      </c>
      <c r="L1" s="84" t="s">
        <v>337</v>
      </c>
      <c r="M1" s="84" t="s">
        <v>338</v>
      </c>
      <c r="N1" s="99" t="s">
        <v>358</v>
      </c>
      <c r="O1" s="99" t="s">
        <v>359</v>
      </c>
      <c r="P1" s="99" t="s">
        <v>360</v>
      </c>
      <c r="Q1" s="99" t="s">
        <v>361</v>
      </c>
      <c r="R1" s="67" t="s">
        <v>339</v>
      </c>
      <c r="S1" s="67" t="s">
        <v>340</v>
      </c>
      <c r="T1" s="67" t="s">
        <v>341</v>
      </c>
      <c r="U1" s="67" t="s">
        <v>342</v>
      </c>
      <c r="V1" s="67" t="s">
        <v>343</v>
      </c>
      <c r="W1" s="67" t="s">
        <v>344</v>
      </c>
      <c r="X1" s="67" t="s">
        <v>345</v>
      </c>
      <c r="Y1" s="39" t="s">
        <v>346</v>
      </c>
      <c r="Z1" s="67" t="s">
        <v>347</v>
      </c>
      <c r="AA1" s="67" t="s">
        <v>348</v>
      </c>
      <c r="AB1" s="39" t="s">
        <v>349</v>
      </c>
    </row>
    <row r="2" spans="1:28" s="91" customFormat="1" ht="66.5" customHeight="1" x14ac:dyDescent="0.35">
      <c r="A2" s="22" t="s">
        <v>670</v>
      </c>
      <c r="B2" s="26" t="s">
        <v>16</v>
      </c>
      <c r="C2" s="26" t="s">
        <v>330</v>
      </c>
      <c r="D2" s="113" t="s">
        <v>736</v>
      </c>
      <c r="E2" s="113" t="s">
        <v>737</v>
      </c>
      <c r="F2" s="113" t="s">
        <v>735</v>
      </c>
      <c r="G2" s="26" t="s">
        <v>581</v>
      </c>
      <c r="H2" s="85" t="s">
        <v>350</v>
      </c>
      <c r="I2" s="85" t="s">
        <v>663</v>
      </c>
      <c r="J2" s="85" t="s">
        <v>396</v>
      </c>
      <c r="K2" s="85" t="s">
        <v>721</v>
      </c>
      <c r="L2" s="85" t="s">
        <v>668</v>
      </c>
      <c r="M2" s="85" t="s">
        <v>351</v>
      </c>
      <c r="N2" s="90" t="s">
        <v>379</v>
      </c>
      <c r="O2" s="90" t="s">
        <v>378</v>
      </c>
      <c r="P2" s="90" t="s">
        <v>395</v>
      </c>
      <c r="Q2" s="90"/>
      <c r="R2" s="48" t="s">
        <v>352</v>
      </c>
      <c r="S2" s="48" t="s">
        <v>353</v>
      </c>
      <c r="T2" s="48" t="s">
        <v>86</v>
      </c>
      <c r="U2" s="48" t="s">
        <v>87</v>
      </c>
      <c r="V2" s="48" t="s">
        <v>88</v>
      </c>
      <c r="W2" s="48" t="s">
        <v>354</v>
      </c>
      <c r="X2" s="48" t="s">
        <v>394</v>
      </c>
      <c r="Y2" s="48" t="s">
        <v>393</v>
      </c>
      <c r="Z2" s="48" t="s">
        <v>355</v>
      </c>
      <c r="AA2" s="48" t="s">
        <v>356</v>
      </c>
      <c r="AB2" s="48" t="s">
        <v>357</v>
      </c>
    </row>
    <row r="3" spans="1:28" s="34" customFormat="1" ht="25" x14ac:dyDescent="0.35">
      <c r="A3" s="28" t="s">
        <v>363</v>
      </c>
      <c r="B3" s="27"/>
      <c r="C3" s="27"/>
      <c r="D3" s="114" t="s">
        <v>733</v>
      </c>
      <c r="E3" s="114" t="s">
        <v>34</v>
      </c>
      <c r="F3" s="114" t="s">
        <v>734</v>
      </c>
      <c r="G3" s="27" t="s">
        <v>40</v>
      </c>
      <c r="H3" s="86" t="s">
        <v>397</v>
      </c>
      <c r="I3" s="86"/>
      <c r="J3" s="86"/>
      <c r="K3" s="86"/>
      <c r="L3" s="86" t="s">
        <v>299</v>
      </c>
      <c r="M3" s="86" t="s">
        <v>329</v>
      </c>
      <c r="N3" s="89" t="s">
        <v>37</v>
      </c>
      <c r="O3" s="89"/>
      <c r="P3" s="89"/>
      <c r="Q3" s="89"/>
      <c r="R3" s="60" t="s">
        <v>131</v>
      </c>
      <c r="S3" s="60" t="s">
        <v>131</v>
      </c>
      <c r="T3" s="124"/>
      <c r="U3" s="60"/>
      <c r="V3" s="60" t="s">
        <v>132</v>
      </c>
      <c r="W3" s="60" t="s">
        <v>131</v>
      </c>
      <c r="X3" s="60" t="s">
        <v>131</v>
      </c>
      <c r="Y3" s="60" t="s">
        <v>131</v>
      </c>
      <c r="Z3" s="60"/>
      <c r="AA3" s="60"/>
      <c r="AB3" s="60"/>
    </row>
    <row r="4" spans="1:28" x14ac:dyDescent="0.35">
      <c r="A4" s="14"/>
      <c r="D4" s="119"/>
      <c r="E4" s="119"/>
      <c r="F4" s="119"/>
      <c r="G4" s="9"/>
    </row>
    <row r="5" spans="1:28" x14ac:dyDescent="0.35">
      <c r="A5" s="14"/>
      <c r="F5" s="120"/>
      <c r="G5" s="9"/>
    </row>
    <row r="6" spans="1:28" x14ac:dyDescent="0.35">
      <c r="A6" s="14"/>
      <c r="F6" s="120"/>
      <c r="G6" s="9"/>
    </row>
    <row r="7" spans="1:28" x14ac:dyDescent="0.35">
      <c r="A7" s="14"/>
      <c r="F7" s="120"/>
    </row>
    <row r="8" spans="1:28" x14ac:dyDescent="0.35">
      <c r="F8" s="120"/>
    </row>
    <row r="9" spans="1:28" x14ac:dyDescent="0.35">
      <c r="F9" s="120"/>
    </row>
    <row r="10" spans="1:28" x14ac:dyDescent="0.35">
      <c r="F10" s="120"/>
    </row>
    <row r="11" spans="1:28" x14ac:dyDescent="0.35">
      <c r="F11" s="120"/>
    </row>
    <row r="12" spans="1:28" x14ac:dyDescent="0.35">
      <c r="F12" s="120"/>
    </row>
    <row r="13" spans="1:28" x14ac:dyDescent="0.35">
      <c r="F13" s="120"/>
    </row>
    <row r="14" spans="1:28" x14ac:dyDescent="0.35">
      <c r="F14" s="120"/>
    </row>
    <row r="15" spans="1:28" x14ac:dyDescent="0.35">
      <c r="F15" s="120"/>
    </row>
    <row r="16" spans="1:28" x14ac:dyDescent="0.35">
      <c r="F16" s="120"/>
    </row>
    <row r="17" spans="6:6" x14ac:dyDescent="0.35">
      <c r="F17" s="120"/>
    </row>
    <row r="18" spans="6:6" x14ac:dyDescent="0.35">
      <c r="F18" s="120"/>
    </row>
    <row r="19" spans="6:6" x14ac:dyDescent="0.35">
      <c r="F19" s="120"/>
    </row>
    <row r="20" spans="6:6" x14ac:dyDescent="0.35">
      <c r="F20" s="120"/>
    </row>
    <row r="21" spans="6:6" x14ac:dyDescent="0.35">
      <c r="F21" s="120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1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2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3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4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5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workbookViewId="0">
      <selection activeCell="AG36" sqref="AG36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10" bestFit="1" customWidth="1"/>
    <col min="3" max="3" width="23.1796875" style="10" customWidth="1"/>
    <col min="4" max="4" width="21" style="10" customWidth="1"/>
    <col min="5" max="6" width="16.36328125" style="10" customWidth="1"/>
    <col min="7" max="7" width="16.1796875" style="10" bestFit="1" customWidth="1"/>
    <col min="8" max="8" width="15.6328125" style="10" customWidth="1"/>
    <col min="9" max="9" width="16.36328125" style="10" bestFit="1" customWidth="1"/>
    <col min="10" max="11" width="16.6328125" style="10" customWidth="1"/>
    <col min="12" max="12" width="16.6328125" style="11" customWidth="1"/>
    <col min="13" max="13" width="18.36328125" style="3" customWidth="1"/>
    <col min="14" max="14" width="11.81640625" style="3" customWidth="1"/>
    <col min="15" max="15" width="14.36328125" style="3" customWidth="1"/>
    <col min="16" max="16" width="13.81640625" style="3" customWidth="1"/>
    <col min="17" max="17" width="14.36328125" style="115" bestFit="1" customWidth="1"/>
    <col min="18" max="18" width="15" style="115" bestFit="1" customWidth="1"/>
    <col min="19" max="19" width="17.81640625" style="115" customWidth="1"/>
    <col min="20" max="20" width="19.36328125" style="3" bestFit="1" customWidth="1"/>
    <col min="21" max="21" width="13.81640625" style="3" customWidth="1"/>
    <col min="22" max="22" width="10.453125" style="3" customWidth="1"/>
    <col min="23" max="24" width="11.81640625" style="3" customWidth="1"/>
    <col min="25" max="25" width="10.36328125" style="3" customWidth="1"/>
    <col min="26" max="26" width="10" style="3" customWidth="1"/>
    <col min="27" max="28" width="8.1796875" style="3" customWidth="1"/>
    <col min="29" max="29" width="11" style="3" customWidth="1"/>
    <col min="30" max="30" width="16.81640625" style="3" customWidth="1"/>
    <col min="31" max="31" width="10.6328125" style="3" customWidth="1"/>
    <col min="32" max="32" width="8.6328125" style="3" customWidth="1"/>
    <col min="33" max="34" width="14" style="3" customWidth="1"/>
    <col min="35" max="35" width="17.453125" style="3" customWidth="1"/>
    <col min="36" max="37" width="23" style="3" customWidth="1"/>
    <col min="38" max="38" width="20.453125" style="3" bestFit="1" customWidth="1"/>
    <col min="39" max="39" width="12.36328125" style="3" bestFit="1" customWidth="1"/>
    <col min="40" max="40" width="16.453125" style="3" bestFit="1" customWidth="1"/>
    <col min="41" max="42" width="14.453125" style="3" customWidth="1"/>
    <col min="43" max="43" width="13.36328125" style="3" customWidth="1"/>
    <col min="44" max="44" width="13.6328125" style="3" customWidth="1"/>
    <col min="45" max="45" width="14.36328125" style="3" customWidth="1"/>
    <col min="46" max="58" width="15.1796875" style="7"/>
    <col min="59" max="59" width="12.453125" style="3" customWidth="1"/>
    <col min="60" max="60" width="15.6328125" style="3" customWidth="1"/>
    <col min="61" max="61" width="16.36328125" style="3" customWidth="1"/>
    <col min="62" max="62" width="15.6328125" style="3" customWidth="1"/>
    <col min="63" max="66" width="11.6328125" style="3" customWidth="1"/>
    <col min="67" max="67" width="13.1796875" style="3" customWidth="1"/>
    <col min="68" max="68" width="17.81640625" style="3" customWidth="1"/>
    <col min="69" max="69" width="11.6328125" style="3" customWidth="1"/>
    <col min="70" max="70" width="17.453125" style="3" customWidth="1"/>
    <col min="71" max="71" width="14.81640625" style="3" customWidth="1"/>
    <col min="72" max="72" width="13.1796875" style="3" customWidth="1"/>
    <col min="73" max="73" width="15.1796875" style="7"/>
    <col min="74" max="16384" width="15.1796875" style="3"/>
  </cols>
  <sheetData>
    <row r="1" spans="1:73" s="21" customFormat="1" ht="19.5" customHeight="1" x14ac:dyDescent="0.35">
      <c r="A1" s="18" t="s">
        <v>669</v>
      </c>
      <c r="B1" s="18" t="s">
        <v>14</v>
      </c>
      <c r="C1" s="18" t="s">
        <v>459</v>
      </c>
      <c r="D1" s="18" t="s">
        <v>490</v>
      </c>
      <c r="E1" s="18" t="s">
        <v>582</v>
      </c>
      <c r="F1" s="18" t="s">
        <v>583</v>
      </c>
      <c r="G1" s="20" t="s">
        <v>584</v>
      </c>
      <c r="H1" s="18" t="s">
        <v>585</v>
      </c>
      <c r="I1" s="65" t="s">
        <v>586</v>
      </c>
      <c r="J1" s="65" t="s">
        <v>587</v>
      </c>
      <c r="K1" s="65" t="s">
        <v>588</v>
      </c>
      <c r="L1" s="65" t="s">
        <v>589</v>
      </c>
      <c r="M1" s="19" t="s">
        <v>590</v>
      </c>
      <c r="N1" s="19" t="s">
        <v>591</v>
      </c>
      <c r="O1" s="19" t="s">
        <v>592</v>
      </c>
      <c r="P1" s="19" t="s">
        <v>593</v>
      </c>
      <c r="Q1" s="112" t="s">
        <v>738</v>
      </c>
      <c r="R1" s="112" t="s">
        <v>739</v>
      </c>
      <c r="S1" s="112" t="s">
        <v>740</v>
      </c>
      <c r="T1" s="38" t="s">
        <v>594</v>
      </c>
      <c r="U1" s="66" t="s">
        <v>595</v>
      </c>
      <c r="V1" s="66" t="s">
        <v>596</v>
      </c>
      <c r="W1" s="66" t="s">
        <v>597</v>
      </c>
      <c r="X1" s="66" t="s">
        <v>598</v>
      </c>
      <c r="Y1" s="66" t="s">
        <v>599</v>
      </c>
      <c r="Z1" s="66" t="s">
        <v>600</v>
      </c>
      <c r="AA1" s="67" t="s">
        <v>601</v>
      </c>
      <c r="AB1" s="67" t="s">
        <v>602</v>
      </c>
      <c r="AC1" s="67" t="s">
        <v>603</v>
      </c>
      <c r="AD1" s="67" t="s">
        <v>604</v>
      </c>
      <c r="AE1" s="67" t="s">
        <v>605</v>
      </c>
      <c r="AF1" s="67" t="s">
        <v>606</v>
      </c>
      <c r="AG1" s="67" t="s">
        <v>607</v>
      </c>
      <c r="AH1" s="39" t="s">
        <v>608</v>
      </c>
      <c r="AI1" s="132" t="s">
        <v>891</v>
      </c>
      <c r="AJ1" s="133" t="s">
        <v>892</v>
      </c>
      <c r="AK1" s="134" t="s">
        <v>893</v>
      </c>
      <c r="AL1" s="40" t="s">
        <v>722</v>
      </c>
      <c r="AM1" s="40" t="s">
        <v>723</v>
      </c>
      <c r="AN1" s="40" t="s">
        <v>724</v>
      </c>
      <c r="AO1" s="68" t="s">
        <v>711</v>
      </c>
      <c r="AP1" s="68" t="s">
        <v>712</v>
      </c>
      <c r="AQ1" s="68" t="s">
        <v>713</v>
      </c>
      <c r="AR1" s="68" t="s">
        <v>714</v>
      </c>
      <c r="AS1" s="68" t="s">
        <v>715</v>
      </c>
      <c r="AT1" s="68" t="s">
        <v>775</v>
      </c>
      <c r="AU1" s="68" t="s">
        <v>776</v>
      </c>
      <c r="AV1" s="68" t="s">
        <v>777</v>
      </c>
      <c r="AW1" s="68" t="s">
        <v>778</v>
      </c>
      <c r="AX1" s="68" t="s">
        <v>779</v>
      </c>
      <c r="AY1" s="68" t="s">
        <v>780</v>
      </c>
      <c r="AZ1" s="68" t="s">
        <v>781</v>
      </c>
      <c r="BA1" s="68" t="s">
        <v>782</v>
      </c>
      <c r="BB1" s="68" t="s">
        <v>783</v>
      </c>
      <c r="BC1" s="68" t="s">
        <v>784</v>
      </c>
      <c r="BD1" s="68" t="s">
        <v>785</v>
      </c>
      <c r="BE1" s="68" t="s">
        <v>786</v>
      </c>
      <c r="BF1" s="68" t="s">
        <v>787</v>
      </c>
      <c r="BG1" s="42" t="s">
        <v>609</v>
      </c>
      <c r="BH1" s="42" t="s">
        <v>610</v>
      </c>
      <c r="BI1" s="42" t="s">
        <v>611</v>
      </c>
      <c r="BJ1" s="42" t="s">
        <v>612</v>
      </c>
      <c r="BK1" s="42" t="s">
        <v>613</v>
      </c>
      <c r="BL1" s="42" t="s">
        <v>788</v>
      </c>
      <c r="BM1" s="42" t="s">
        <v>614</v>
      </c>
      <c r="BN1" s="42" t="s">
        <v>615</v>
      </c>
      <c r="BO1" s="42" t="s">
        <v>616</v>
      </c>
      <c r="BP1" s="42" t="s">
        <v>617</v>
      </c>
      <c r="BQ1" s="42" t="s">
        <v>618</v>
      </c>
      <c r="BR1" s="42" t="s">
        <v>619</v>
      </c>
      <c r="BS1" s="42" t="s">
        <v>620</v>
      </c>
      <c r="BT1" s="42" t="s">
        <v>621</v>
      </c>
      <c r="BU1" s="43" t="s">
        <v>622</v>
      </c>
    </row>
    <row r="2" spans="1:73" s="21" customFormat="1" ht="80" customHeight="1" x14ac:dyDescent="0.35">
      <c r="A2" s="22" t="s">
        <v>670</v>
      </c>
      <c r="B2" s="26" t="s">
        <v>16</v>
      </c>
      <c r="C2" s="26" t="s">
        <v>330</v>
      </c>
      <c r="D2" s="26" t="s">
        <v>56</v>
      </c>
      <c r="E2" s="26" t="s">
        <v>137</v>
      </c>
      <c r="F2" s="26" t="s">
        <v>426</v>
      </c>
      <c r="G2" s="26" t="s">
        <v>139</v>
      </c>
      <c r="H2" s="26" t="s">
        <v>138</v>
      </c>
      <c r="I2" s="26" t="s">
        <v>140</v>
      </c>
      <c r="J2" s="26" t="s">
        <v>141</v>
      </c>
      <c r="K2" s="26" t="s">
        <v>142</v>
      </c>
      <c r="L2" s="69" t="s">
        <v>287</v>
      </c>
      <c r="M2" s="22" t="s">
        <v>143</v>
      </c>
      <c r="N2" s="22" t="s">
        <v>144</v>
      </c>
      <c r="O2" s="22" t="s">
        <v>145</v>
      </c>
      <c r="P2" s="22" t="s">
        <v>146</v>
      </c>
      <c r="Q2" s="113" t="s">
        <v>736</v>
      </c>
      <c r="R2" s="113" t="s">
        <v>737</v>
      </c>
      <c r="S2" s="113" t="s">
        <v>735</v>
      </c>
      <c r="T2" s="47"/>
      <c r="U2" s="47" t="s">
        <v>283</v>
      </c>
      <c r="V2" s="47" t="s">
        <v>147</v>
      </c>
      <c r="W2" s="47" t="s">
        <v>148</v>
      </c>
      <c r="X2" s="47" t="s">
        <v>275</v>
      </c>
      <c r="Y2" s="47" t="s">
        <v>149</v>
      </c>
      <c r="Z2" s="47" t="s">
        <v>150</v>
      </c>
      <c r="AA2" s="48" t="s">
        <v>151</v>
      </c>
      <c r="AB2" s="48" t="s">
        <v>152</v>
      </c>
      <c r="AC2" s="48" t="s">
        <v>86</v>
      </c>
      <c r="AD2" s="48" t="s">
        <v>87</v>
      </c>
      <c r="AE2" s="48" t="s">
        <v>88</v>
      </c>
      <c r="AF2" s="48" t="s">
        <v>153</v>
      </c>
      <c r="AG2" s="48" t="s">
        <v>427</v>
      </c>
      <c r="AH2" s="48" t="s">
        <v>429</v>
      </c>
      <c r="AI2" s="48" t="s">
        <v>154</v>
      </c>
      <c r="AJ2" s="48" t="s">
        <v>428</v>
      </c>
      <c r="AK2" s="48" t="s">
        <v>430</v>
      </c>
      <c r="AL2" s="50" t="s">
        <v>91</v>
      </c>
      <c r="AM2" s="50" t="s">
        <v>92</v>
      </c>
      <c r="AN2" s="50" t="s">
        <v>93</v>
      </c>
      <c r="AO2" s="105" t="s">
        <v>95</v>
      </c>
      <c r="AP2" s="105" t="s">
        <v>96</v>
      </c>
      <c r="AQ2" s="105" t="s">
        <v>97</v>
      </c>
      <c r="AR2" s="105" t="s">
        <v>98</v>
      </c>
      <c r="AS2" s="105" t="s">
        <v>716</v>
      </c>
      <c r="AT2" s="51" t="s">
        <v>100</v>
      </c>
      <c r="AU2" s="51" t="s">
        <v>101</v>
      </c>
      <c r="AV2" s="52" t="s">
        <v>102</v>
      </c>
      <c r="AW2" s="52" t="s">
        <v>103</v>
      </c>
      <c r="AX2" s="51" t="s">
        <v>104</v>
      </c>
      <c r="AY2" s="51" t="s">
        <v>105</v>
      </c>
      <c r="AZ2" s="51" t="s">
        <v>106</v>
      </c>
      <c r="BA2" s="52" t="s">
        <v>107</v>
      </c>
      <c r="BB2" s="52" t="s">
        <v>108</v>
      </c>
      <c r="BC2" s="51" t="s">
        <v>109</v>
      </c>
      <c r="BD2" s="51" t="s">
        <v>110</v>
      </c>
      <c r="BE2" s="51" t="s">
        <v>111</v>
      </c>
      <c r="BF2" s="52" t="s">
        <v>112</v>
      </c>
      <c r="BG2" s="53" t="s">
        <v>114</v>
      </c>
      <c r="BH2" s="53" t="s">
        <v>115</v>
      </c>
      <c r="BI2" s="53" t="s">
        <v>116</v>
      </c>
      <c r="BJ2" s="53" t="s">
        <v>155</v>
      </c>
      <c r="BK2" s="53" t="s">
        <v>384</v>
      </c>
      <c r="BL2" s="53" t="s">
        <v>118</v>
      </c>
      <c r="BM2" s="53" t="s">
        <v>119</v>
      </c>
      <c r="BN2" s="53" t="s">
        <v>120</v>
      </c>
      <c r="BO2" s="53" t="s">
        <v>121</v>
      </c>
      <c r="BP2" s="53" t="s">
        <v>383</v>
      </c>
      <c r="BQ2" s="53" t="s">
        <v>122</v>
      </c>
      <c r="BR2" s="53" t="s">
        <v>123</v>
      </c>
      <c r="BS2" s="53" t="s">
        <v>124</v>
      </c>
      <c r="BT2" s="53" t="s">
        <v>125</v>
      </c>
      <c r="BU2" s="70" t="s">
        <v>286</v>
      </c>
    </row>
    <row r="3" spans="1:73" s="34" customFormat="1" ht="27" customHeight="1" x14ac:dyDescent="0.35">
      <c r="A3" s="28" t="s">
        <v>363</v>
      </c>
      <c r="B3" s="27"/>
      <c r="C3" s="27"/>
      <c r="D3" s="27"/>
      <c r="E3" s="27"/>
      <c r="F3" s="27" t="s">
        <v>623</v>
      </c>
      <c r="G3" s="27" t="s">
        <v>157</v>
      </c>
      <c r="H3" s="27" t="s">
        <v>156</v>
      </c>
      <c r="I3" s="27" t="s">
        <v>158</v>
      </c>
      <c r="J3" s="27"/>
      <c r="K3" s="27"/>
      <c r="L3" s="71"/>
      <c r="M3" s="28" t="s">
        <v>159</v>
      </c>
      <c r="N3" s="28" t="s">
        <v>374</v>
      </c>
      <c r="O3" s="28"/>
      <c r="P3" s="28" t="s">
        <v>37</v>
      </c>
      <c r="Q3" s="114" t="s">
        <v>733</v>
      </c>
      <c r="R3" s="114" t="s">
        <v>34</v>
      </c>
      <c r="S3" s="114" t="s">
        <v>734</v>
      </c>
      <c r="T3" s="59"/>
      <c r="U3" s="59" t="s">
        <v>37</v>
      </c>
      <c r="V3" s="59" t="s">
        <v>37</v>
      </c>
      <c r="W3" s="59" t="s">
        <v>37</v>
      </c>
      <c r="X3" s="59" t="s">
        <v>37</v>
      </c>
      <c r="Y3" s="59" t="s">
        <v>37</v>
      </c>
      <c r="Z3" s="59"/>
      <c r="AA3" s="60" t="s">
        <v>131</v>
      </c>
      <c r="AB3" s="60" t="s">
        <v>131</v>
      </c>
      <c r="AC3" s="60"/>
      <c r="AD3" s="60"/>
      <c r="AE3" s="60" t="s">
        <v>132</v>
      </c>
      <c r="AF3" s="60" t="s">
        <v>131</v>
      </c>
      <c r="AG3" s="60" t="s">
        <v>131</v>
      </c>
      <c r="AH3" s="60" t="s">
        <v>131</v>
      </c>
      <c r="AI3" s="60"/>
      <c r="AJ3" s="60"/>
      <c r="AK3" s="60"/>
      <c r="AL3" s="61" t="s">
        <v>133</v>
      </c>
      <c r="AM3" s="61" t="s">
        <v>134</v>
      </c>
      <c r="AN3" s="61" t="s">
        <v>134</v>
      </c>
      <c r="AO3" s="104" t="s">
        <v>717</v>
      </c>
      <c r="AP3" s="104" t="s">
        <v>717</v>
      </c>
      <c r="AQ3" s="104" t="s">
        <v>717</v>
      </c>
      <c r="AR3" s="104" t="s">
        <v>717</v>
      </c>
      <c r="AS3" s="103"/>
      <c r="AT3" s="104" t="s">
        <v>717</v>
      </c>
      <c r="AU3" s="104" t="s">
        <v>717</v>
      </c>
      <c r="AV3" s="104" t="s">
        <v>717</v>
      </c>
      <c r="AW3" s="104" t="s">
        <v>717</v>
      </c>
      <c r="AX3" s="62"/>
      <c r="AY3" s="104" t="s">
        <v>717</v>
      </c>
      <c r="AZ3" s="104" t="s">
        <v>717</v>
      </c>
      <c r="BA3" s="104" t="s">
        <v>717</v>
      </c>
      <c r="BB3" s="104" t="s">
        <v>717</v>
      </c>
      <c r="BC3" s="62"/>
      <c r="BD3" s="104" t="s">
        <v>717</v>
      </c>
      <c r="BE3" s="104" t="s">
        <v>717</v>
      </c>
      <c r="BF3" s="104" t="s">
        <v>717</v>
      </c>
      <c r="BG3" s="63" t="s">
        <v>136</v>
      </c>
      <c r="BH3" s="63" t="s">
        <v>136</v>
      </c>
      <c r="BI3" s="63" t="s">
        <v>136</v>
      </c>
      <c r="BJ3" s="63" t="s">
        <v>136</v>
      </c>
      <c r="BK3" s="63" t="s">
        <v>136</v>
      </c>
      <c r="BL3" s="63" t="s">
        <v>136</v>
      </c>
      <c r="BM3" s="63" t="s">
        <v>136</v>
      </c>
      <c r="BN3" s="63" t="s">
        <v>136</v>
      </c>
      <c r="BO3" s="63" t="s">
        <v>136</v>
      </c>
      <c r="BP3" s="63" t="s">
        <v>136</v>
      </c>
      <c r="BQ3" s="63" t="s">
        <v>136</v>
      </c>
      <c r="BR3" s="63" t="s">
        <v>136</v>
      </c>
      <c r="BS3" s="63" t="s">
        <v>136</v>
      </c>
      <c r="BT3" s="63" t="s">
        <v>136</v>
      </c>
      <c r="BU3" s="63" t="s">
        <v>136</v>
      </c>
    </row>
    <row r="4" spans="1:73" ht="15" customHeight="1" x14ac:dyDescent="0.35">
      <c r="A4" s="14"/>
      <c r="B4" s="8"/>
      <c r="C4" s="9"/>
      <c r="D4" s="9"/>
      <c r="E4" s="9"/>
      <c r="F4" s="9"/>
      <c r="G4" s="9"/>
      <c r="H4" s="9"/>
      <c r="I4" s="9"/>
      <c r="J4" s="9"/>
      <c r="K4" s="9"/>
      <c r="L4" s="4"/>
      <c r="M4" s="6"/>
      <c r="N4" s="6"/>
      <c r="O4" s="6"/>
      <c r="P4" s="6"/>
      <c r="Q4" s="116"/>
      <c r="R4" s="116"/>
      <c r="S4" s="117"/>
      <c r="T4" s="13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3" ht="15" customHeight="1" x14ac:dyDescent="0.35">
      <c r="A5" s="14"/>
      <c r="B5" s="8"/>
      <c r="C5" s="9"/>
      <c r="D5" s="9"/>
      <c r="E5" s="9"/>
      <c r="F5" s="9"/>
      <c r="G5" s="9"/>
      <c r="H5" s="9"/>
      <c r="I5" s="9"/>
      <c r="J5" s="9"/>
      <c r="K5" s="9"/>
      <c r="L5" s="4"/>
      <c r="M5" s="6"/>
      <c r="N5" s="6"/>
      <c r="O5" s="6"/>
      <c r="P5" s="6"/>
      <c r="Q5" s="116"/>
      <c r="R5" s="116"/>
      <c r="S5" s="117"/>
      <c r="T5" s="13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3" ht="15" customHeight="1" x14ac:dyDescent="0.35">
      <c r="A6" s="14"/>
      <c r="B6" s="8"/>
      <c r="C6" s="9"/>
      <c r="D6" s="9"/>
      <c r="E6" s="9"/>
      <c r="F6" s="9"/>
      <c r="G6" s="9"/>
      <c r="H6" s="9"/>
      <c r="I6" s="9"/>
      <c r="J6" s="9"/>
      <c r="K6" s="9"/>
      <c r="L6" s="4"/>
      <c r="M6" s="6"/>
      <c r="N6" s="6"/>
      <c r="O6" s="6"/>
      <c r="P6" s="6"/>
      <c r="Q6" s="116"/>
      <c r="R6" s="116"/>
      <c r="S6" s="117"/>
      <c r="T6" s="13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3" ht="15" customHeight="1" x14ac:dyDescent="0.35">
      <c r="A7" s="14"/>
      <c r="B7" s="8"/>
      <c r="C7" s="9"/>
      <c r="D7" s="9"/>
      <c r="E7" s="9"/>
      <c r="F7" s="9"/>
      <c r="G7" s="9"/>
      <c r="H7" s="9"/>
      <c r="I7" s="9"/>
      <c r="J7" s="9"/>
      <c r="K7" s="9"/>
      <c r="L7" s="4"/>
      <c r="M7" s="6"/>
      <c r="N7" s="6"/>
      <c r="O7" s="6"/>
      <c r="P7" s="6"/>
      <c r="Q7" s="116"/>
      <c r="R7" s="116"/>
      <c r="S7" s="117"/>
      <c r="T7" s="13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3" ht="14.5" x14ac:dyDescent="0.35">
      <c r="B8" s="8"/>
      <c r="C8" s="9"/>
      <c r="D8" s="9"/>
      <c r="E8" s="9"/>
      <c r="F8" s="9"/>
      <c r="G8" s="9"/>
      <c r="H8" s="9"/>
      <c r="I8" s="9"/>
      <c r="J8" s="9"/>
      <c r="K8" s="9"/>
      <c r="L8" s="4"/>
      <c r="M8" s="6"/>
      <c r="N8" s="6"/>
      <c r="O8" s="6"/>
      <c r="P8" s="6"/>
      <c r="Q8" s="116"/>
      <c r="R8" s="116"/>
      <c r="S8" s="117"/>
      <c r="T8" s="13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</row>
    <row r="9" spans="1:73" ht="14.5" x14ac:dyDescent="0.35">
      <c r="B9" s="8"/>
      <c r="C9" s="9"/>
      <c r="D9" s="9"/>
      <c r="E9" s="9"/>
      <c r="F9" s="9"/>
      <c r="G9" s="9"/>
      <c r="H9" s="9"/>
      <c r="I9" s="9"/>
      <c r="J9" s="9"/>
      <c r="K9" s="9"/>
      <c r="L9" s="4"/>
      <c r="M9" s="6"/>
      <c r="N9" s="6"/>
      <c r="O9" s="6"/>
      <c r="P9" s="6"/>
      <c r="Q9" s="116"/>
      <c r="R9" s="116"/>
      <c r="S9" s="117"/>
      <c r="T9" s="13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</row>
    <row r="10" spans="1:73" ht="14.5" x14ac:dyDescent="0.35">
      <c r="B10" s="8"/>
      <c r="C10" s="9"/>
      <c r="D10" s="9"/>
      <c r="E10" s="9"/>
      <c r="F10" s="9"/>
      <c r="G10" s="9"/>
      <c r="H10" s="9"/>
      <c r="I10" s="9"/>
      <c r="J10" s="9"/>
      <c r="K10" s="9"/>
      <c r="L10" s="4"/>
      <c r="M10" s="6"/>
      <c r="N10" s="6"/>
      <c r="O10" s="6"/>
      <c r="P10" s="6"/>
      <c r="Q10" s="116"/>
      <c r="R10" s="116"/>
      <c r="S10" s="117"/>
      <c r="T10" s="13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</row>
    <row r="11" spans="1:73" ht="14.5" x14ac:dyDescent="0.35">
      <c r="B11" s="8"/>
      <c r="C11" s="9"/>
      <c r="D11" s="9"/>
      <c r="E11" s="9"/>
      <c r="F11" s="9"/>
      <c r="G11" s="9"/>
      <c r="H11" s="9"/>
      <c r="I11" s="9"/>
      <c r="J11" s="9"/>
      <c r="K11" s="9"/>
      <c r="L11" s="4"/>
      <c r="M11" s="6"/>
      <c r="N11" s="6"/>
      <c r="O11" s="6"/>
      <c r="P11" s="6"/>
      <c r="Q11" s="116"/>
      <c r="R11" s="116"/>
      <c r="S11" s="117"/>
      <c r="T11" s="13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</row>
    <row r="12" spans="1:73" ht="14.5" x14ac:dyDescent="0.35">
      <c r="B12" s="8"/>
      <c r="C12" s="9"/>
      <c r="D12" s="9"/>
      <c r="E12" s="9"/>
      <c r="F12" s="9"/>
      <c r="G12" s="9"/>
      <c r="H12" s="9"/>
      <c r="I12" s="9"/>
      <c r="J12" s="9"/>
      <c r="K12" s="9"/>
      <c r="L12" s="4"/>
      <c r="M12" s="6"/>
      <c r="N12" s="6"/>
      <c r="O12" s="6"/>
      <c r="P12" s="6"/>
      <c r="Q12" s="116"/>
      <c r="R12" s="116"/>
      <c r="S12" s="117"/>
      <c r="T12" s="13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</row>
    <row r="13" spans="1:73" ht="14.5" x14ac:dyDescent="0.35">
      <c r="B13" s="8"/>
      <c r="C13" s="9"/>
      <c r="D13" s="9"/>
      <c r="E13" s="9"/>
      <c r="F13" s="9"/>
      <c r="G13" s="9"/>
      <c r="H13" s="9"/>
      <c r="I13" s="9"/>
      <c r="J13" s="9"/>
      <c r="K13" s="9"/>
      <c r="L13" s="4"/>
      <c r="M13" s="6"/>
      <c r="N13" s="6"/>
      <c r="O13" s="6"/>
      <c r="P13" s="6"/>
      <c r="Q13" s="116"/>
      <c r="R13" s="116"/>
      <c r="S13" s="117"/>
      <c r="T13" s="13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</row>
    <row r="14" spans="1:73" ht="14.5" x14ac:dyDescent="0.35">
      <c r="B14" s="8"/>
      <c r="C14" s="9"/>
      <c r="D14" s="9"/>
      <c r="E14" s="9"/>
      <c r="F14" s="9"/>
      <c r="G14" s="9"/>
      <c r="H14" s="9"/>
      <c r="I14" s="9"/>
      <c r="J14" s="9"/>
      <c r="K14" s="9"/>
      <c r="L14" s="4"/>
      <c r="M14" s="6"/>
      <c r="N14" s="6"/>
      <c r="O14" s="6"/>
      <c r="P14" s="6"/>
      <c r="Q14" s="116"/>
      <c r="R14" s="116"/>
      <c r="S14" s="117"/>
      <c r="T14" s="13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</row>
    <row r="15" spans="1:73" ht="14.5" x14ac:dyDescent="0.35">
      <c r="B15" s="8"/>
      <c r="C15" s="9"/>
      <c r="D15" s="9"/>
      <c r="E15" s="9"/>
      <c r="F15" s="9"/>
      <c r="G15" s="9"/>
      <c r="H15" s="9"/>
      <c r="I15" s="9"/>
      <c r="J15" s="9"/>
      <c r="K15" s="9"/>
      <c r="L15" s="4"/>
      <c r="M15" s="6"/>
      <c r="N15" s="6"/>
      <c r="O15" s="6"/>
      <c r="P15" s="6"/>
      <c r="Q15" s="116"/>
      <c r="R15" s="116"/>
      <c r="S15" s="117"/>
      <c r="T15" s="13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</row>
    <row r="16" spans="1:73" ht="14.5" x14ac:dyDescent="0.35">
      <c r="B16" s="8"/>
      <c r="C16" s="9"/>
      <c r="D16" s="9"/>
      <c r="E16" s="9"/>
      <c r="F16" s="9"/>
      <c r="G16" s="9"/>
      <c r="H16" s="9"/>
      <c r="I16" s="9"/>
      <c r="J16" s="9"/>
      <c r="K16" s="9"/>
      <c r="L16" s="4"/>
      <c r="M16" s="6"/>
      <c r="N16" s="6"/>
      <c r="O16" s="6"/>
      <c r="P16" s="6"/>
      <c r="Q16" s="116"/>
      <c r="R16" s="116"/>
      <c r="S16" s="117"/>
      <c r="T16" s="13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</row>
    <row r="17" spans="2:72" ht="14.5" x14ac:dyDescent="0.35">
      <c r="B17" s="8"/>
      <c r="C17" s="9"/>
      <c r="D17" s="9"/>
      <c r="E17" s="9"/>
      <c r="F17" s="9"/>
      <c r="G17" s="9"/>
      <c r="H17" s="9"/>
      <c r="I17" s="9"/>
      <c r="J17" s="9"/>
      <c r="K17" s="9"/>
      <c r="L17" s="4"/>
      <c r="M17" s="6"/>
      <c r="N17" s="6"/>
      <c r="O17" s="6"/>
      <c r="P17" s="6"/>
      <c r="Q17" s="116"/>
      <c r="R17" s="116"/>
      <c r="S17" s="117"/>
      <c r="T17" s="13"/>
      <c r="U17" s="6"/>
      <c r="V17" s="6"/>
      <c r="W17" s="6"/>
      <c r="X17" s="6"/>
      <c r="Y17" s="6"/>
      <c r="Z17" s="6"/>
      <c r="AA17" s="6"/>
      <c r="AB17" s="6"/>
      <c r="AC17" s="6"/>
      <c r="AD17" s="6"/>
      <c r="AE17" s="17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</row>
    <row r="18" spans="2:72" ht="14.5" x14ac:dyDescent="0.35">
      <c r="B18" s="8"/>
      <c r="C18" s="9"/>
      <c r="D18" s="9"/>
      <c r="E18" s="9"/>
      <c r="F18" s="9"/>
      <c r="G18" s="9"/>
      <c r="H18" s="9"/>
      <c r="I18" s="9"/>
      <c r="J18" s="9"/>
      <c r="K18" s="9"/>
      <c r="L18" s="4"/>
      <c r="M18" s="6"/>
      <c r="N18" s="6"/>
      <c r="O18" s="6"/>
      <c r="P18" s="6"/>
      <c r="Q18" s="116"/>
      <c r="R18" s="116"/>
      <c r="S18" s="117"/>
      <c r="T18" s="13"/>
      <c r="U18" s="6"/>
      <c r="V18" s="6"/>
      <c r="W18" s="6"/>
      <c r="X18" s="6"/>
      <c r="Y18" s="6"/>
      <c r="Z18" s="6"/>
      <c r="AA18" s="6"/>
      <c r="AB18" s="6"/>
      <c r="AC18" s="6"/>
      <c r="AD18" s="6"/>
      <c r="AE18" s="5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</row>
    <row r="19" spans="2:72" ht="14.5" x14ac:dyDescent="0.35">
      <c r="B19" s="8"/>
      <c r="C19" s="9"/>
      <c r="D19" s="9"/>
      <c r="E19" s="9"/>
      <c r="F19" s="9"/>
      <c r="G19" s="9"/>
      <c r="H19" s="9"/>
      <c r="I19" s="9"/>
      <c r="J19" s="9"/>
      <c r="K19" s="9"/>
      <c r="L19" s="4"/>
      <c r="M19" s="6"/>
      <c r="N19" s="6"/>
      <c r="O19" s="6"/>
      <c r="P19" s="6"/>
      <c r="Q19" s="116"/>
      <c r="R19" s="116"/>
      <c r="S19" s="117"/>
      <c r="T19" s="13"/>
      <c r="U19" s="6"/>
      <c r="V19" s="6"/>
      <c r="W19" s="6"/>
      <c r="X19" s="6"/>
      <c r="Y19" s="6"/>
      <c r="Z19" s="6"/>
      <c r="AA19" s="6"/>
      <c r="AB19" s="6"/>
      <c r="AC19" s="6"/>
      <c r="AD19" s="6"/>
      <c r="AE19" s="1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</row>
    <row r="20" spans="2:72" ht="14.5" x14ac:dyDescent="0.35">
      <c r="B20" s="8"/>
      <c r="C20" s="9"/>
      <c r="D20" s="9"/>
      <c r="E20" s="9"/>
      <c r="F20" s="9"/>
      <c r="G20" s="9"/>
      <c r="H20" s="9"/>
      <c r="I20" s="9"/>
      <c r="J20" s="9"/>
      <c r="K20" s="9"/>
      <c r="L20" s="4"/>
      <c r="M20" s="6"/>
      <c r="N20" s="6"/>
      <c r="O20" s="6"/>
      <c r="P20" s="6"/>
      <c r="Q20" s="116"/>
      <c r="R20" s="116"/>
      <c r="S20" s="117"/>
      <c r="T20" s="13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</row>
    <row r="21" spans="2:72" ht="14.5" x14ac:dyDescent="0.35">
      <c r="B21" s="8"/>
      <c r="C21" s="9"/>
      <c r="D21" s="9"/>
      <c r="E21" s="9"/>
      <c r="F21" s="9"/>
      <c r="G21" s="9"/>
      <c r="H21" s="9"/>
      <c r="I21" s="9"/>
      <c r="J21" s="9"/>
      <c r="K21" s="9"/>
      <c r="L21" s="4"/>
      <c r="M21" s="6"/>
      <c r="N21" s="6"/>
      <c r="O21" s="6"/>
      <c r="P21" s="6"/>
      <c r="Q21" s="116"/>
      <c r="R21" s="116"/>
      <c r="S21" s="117"/>
      <c r="T21" s="13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</row>
    <row r="22" spans="2:72" ht="14.5" x14ac:dyDescent="0.35">
      <c r="L22" s="4"/>
    </row>
    <row r="23" spans="2:72" ht="14.5" x14ac:dyDescent="0.35">
      <c r="L23" s="4"/>
    </row>
    <row r="24" spans="2:72" ht="14.5" x14ac:dyDescent="0.35">
      <c r="L24" s="4"/>
    </row>
    <row r="25" spans="2:72" ht="14.5" x14ac:dyDescent="0.35">
      <c r="L25" s="4"/>
    </row>
    <row r="26" spans="2:72" ht="14.5" x14ac:dyDescent="0.35">
      <c r="L26" s="4"/>
    </row>
    <row r="27" spans="2:72" ht="14.5" x14ac:dyDescent="0.35">
      <c r="L27" s="4"/>
    </row>
    <row r="28" spans="2:72" ht="14.5" x14ac:dyDescent="0.35">
      <c r="L28" s="4"/>
    </row>
    <row r="29" spans="2:72" ht="14.5" x14ac:dyDescent="0.35">
      <c r="L29" s="4"/>
    </row>
    <row r="30" spans="2:72" ht="14.5" x14ac:dyDescent="0.35">
      <c r="L30" s="4"/>
    </row>
    <row r="31" spans="2:72" ht="14.5" x14ac:dyDescent="0.35">
      <c r="L31" s="4"/>
    </row>
    <row r="32" spans="2:72" ht="14.5" x14ac:dyDescent="0.35">
      <c r="L32" s="4"/>
    </row>
    <row r="33" spans="12:12" ht="14.5" x14ac:dyDescent="0.35">
      <c r="L33" s="4"/>
    </row>
    <row r="34" spans="12:12" ht="14.5" x14ac:dyDescent="0.35">
      <c r="L34" s="4"/>
    </row>
    <row r="35" spans="12:12" ht="14.5" x14ac:dyDescent="0.35">
      <c r="L35" s="4"/>
    </row>
    <row r="36" spans="12:12" ht="14.5" x14ac:dyDescent="0.35">
      <c r="L36" s="4"/>
    </row>
    <row r="37" spans="12:12" ht="14.5" x14ac:dyDescent="0.35">
      <c r="L37" s="4"/>
    </row>
    <row r="38" spans="12:12" ht="14.5" x14ac:dyDescent="0.35">
      <c r="L38" s="4"/>
    </row>
    <row r="39" spans="12:12" ht="14.5" x14ac:dyDescent="0.35">
      <c r="L39" s="4"/>
    </row>
    <row r="40" spans="12:12" ht="14.5" x14ac:dyDescent="0.35">
      <c r="L40" s="4"/>
    </row>
    <row r="41" spans="12:12" ht="14.5" x14ac:dyDescent="0.35">
      <c r="L41" s="4"/>
    </row>
    <row r="42" spans="12:12" ht="14.5" x14ac:dyDescent="0.35">
      <c r="L42" s="4"/>
    </row>
    <row r="43" spans="12:12" ht="14.5" x14ac:dyDescent="0.35">
      <c r="L43" s="4"/>
    </row>
    <row r="44" spans="12:12" ht="14.5" x14ac:dyDescent="0.35">
      <c r="L44" s="4"/>
    </row>
    <row r="45" spans="12:12" ht="14.5" x14ac:dyDescent="0.35">
      <c r="L45" s="4"/>
    </row>
    <row r="46" spans="12:12" ht="14.5" x14ac:dyDescent="0.35">
      <c r="L46" s="4"/>
    </row>
    <row r="47" spans="12:12" ht="14.5" x14ac:dyDescent="0.35">
      <c r="L47" s="4"/>
    </row>
    <row r="48" spans="12:12" ht="14.5" x14ac:dyDescent="0.35">
      <c r="L48" s="4"/>
    </row>
    <row r="49" spans="12:12" ht="14.5" x14ac:dyDescent="0.35">
      <c r="L49" s="4"/>
    </row>
    <row r="50" spans="12:12" ht="14.5" x14ac:dyDescent="0.35">
      <c r="L50" s="4"/>
    </row>
    <row r="51" spans="12:12" ht="14.5" x14ac:dyDescent="0.35">
      <c r="L51" s="4"/>
    </row>
    <row r="52" spans="12:12" ht="14.5" x14ac:dyDescent="0.35">
      <c r="L52" s="4"/>
    </row>
    <row r="53" spans="12:12" ht="14.5" x14ac:dyDescent="0.35">
      <c r="L53" s="4"/>
    </row>
    <row r="54" spans="12:12" ht="14.5" x14ac:dyDescent="0.35">
      <c r="L54" s="4"/>
    </row>
    <row r="55" spans="12:12" ht="14.5" x14ac:dyDescent="0.35">
      <c r="L55" s="4"/>
    </row>
    <row r="56" spans="12:12" ht="14.5" x14ac:dyDescent="0.35">
      <c r="L56" s="4"/>
    </row>
    <row r="57" spans="12:12" ht="14.5" x14ac:dyDescent="0.35">
      <c r="L57" s="4"/>
    </row>
    <row r="58" spans="12:12" ht="14.5" x14ac:dyDescent="0.35">
      <c r="L58" s="4"/>
    </row>
    <row r="59" spans="12:12" ht="14.5" x14ac:dyDescent="0.35">
      <c r="L59" s="4"/>
    </row>
    <row r="60" spans="12:12" ht="14.5" x14ac:dyDescent="0.35">
      <c r="L60" s="4"/>
    </row>
    <row r="61" spans="12:12" ht="14.5" x14ac:dyDescent="0.35">
      <c r="L61" s="4"/>
    </row>
    <row r="62" spans="12:12" ht="14.5" x14ac:dyDescent="0.35">
      <c r="L62" s="4"/>
    </row>
    <row r="63" spans="12:12" ht="14.5" x14ac:dyDescent="0.35">
      <c r="L63" s="4"/>
    </row>
    <row r="64" spans="12:12" ht="14.5" x14ac:dyDescent="0.35">
      <c r="L64" s="4"/>
    </row>
    <row r="65" spans="12:12" ht="14.5" x14ac:dyDescent="0.35">
      <c r="L65" s="4"/>
    </row>
    <row r="66" spans="12:12" ht="14.5" x14ac:dyDescent="0.35">
      <c r="L66" s="4"/>
    </row>
    <row r="67" spans="12:12" ht="14.5" x14ac:dyDescent="0.35">
      <c r="L67" s="4"/>
    </row>
    <row r="68" spans="12:12" ht="14.5" x14ac:dyDescent="0.35">
      <c r="L68" s="4"/>
    </row>
    <row r="69" spans="12:12" ht="14.5" x14ac:dyDescent="0.35">
      <c r="L69" s="4"/>
    </row>
    <row r="70" spans="12:12" ht="14.5" x14ac:dyDescent="0.35">
      <c r="L70" s="4"/>
    </row>
    <row r="71" spans="12:12" ht="14.5" x14ac:dyDescent="0.35">
      <c r="L71" s="4"/>
    </row>
    <row r="72" spans="12:12" ht="14.5" x14ac:dyDescent="0.35">
      <c r="L72" s="4"/>
    </row>
    <row r="73" spans="12:12" ht="14.5" x14ac:dyDescent="0.35">
      <c r="L73" s="4"/>
    </row>
    <row r="74" spans="12:12" ht="14.5" x14ac:dyDescent="0.35">
      <c r="L74" s="4"/>
    </row>
    <row r="75" spans="12:12" ht="14.5" x14ac:dyDescent="0.35">
      <c r="L75" s="4"/>
    </row>
    <row r="76" spans="12:12" ht="14.5" x14ac:dyDescent="0.35">
      <c r="L76" s="4"/>
    </row>
    <row r="77" spans="12:12" ht="14.5" x14ac:dyDescent="0.35">
      <c r="L77" s="4"/>
    </row>
    <row r="78" spans="12:12" ht="14.5" x14ac:dyDescent="0.35">
      <c r="L78" s="4"/>
    </row>
    <row r="79" spans="12:12" ht="14.5" x14ac:dyDescent="0.35">
      <c r="L79" s="4"/>
    </row>
    <row r="80" spans="12:12" ht="14.5" x14ac:dyDescent="0.35">
      <c r="L80" s="4"/>
    </row>
    <row r="81" spans="12:12" ht="14.5" x14ac:dyDescent="0.35">
      <c r="L81" s="4"/>
    </row>
    <row r="82" spans="12:12" ht="14.5" x14ac:dyDescent="0.35">
      <c r="L82" s="4"/>
    </row>
    <row r="83" spans="12:12" ht="14.5" x14ac:dyDescent="0.35">
      <c r="L83" s="4"/>
    </row>
    <row r="84" spans="12:12" ht="14.5" x14ac:dyDescent="0.35">
      <c r="L84" s="4"/>
    </row>
    <row r="85" spans="12:12" ht="14.5" x14ac:dyDescent="0.35">
      <c r="L85" s="4"/>
    </row>
    <row r="86" spans="12:12" ht="14.5" x14ac:dyDescent="0.35">
      <c r="L86" s="4"/>
    </row>
    <row r="87" spans="12:12" ht="14.5" x14ac:dyDescent="0.35">
      <c r="L87" s="4"/>
    </row>
    <row r="88" spans="12:12" ht="14.5" x14ac:dyDescent="0.35">
      <c r="L88" s="4"/>
    </row>
    <row r="89" spans="12:12" ht="14.5" x14ac:dyDescent="0.35">
      <c r="L89" s="4"/>
    </row>
    <row r="90" spans="12:12" ht="14.5" x14ac:dyDescent="0.35">
      <c r="L90" s="4"/>
    </row>
    <row r="91" spans="12:12" ht="14.5" x14ac:dyDescent="0.35">
      <c r="L91" s="4"/>
    </row>
    <row r="92" spans="12:12" ht="14.5" x14ac:dyDescent="0.35">
      <c r="L92" s="4"/>
    </row>
    <row r="93" spans="12:12" ht="14.5" x14ac:dyDescent="0.35">
      <c r="L93" s="4"/>
    </row>
    <row r="94" spans="12:12" ht="14.5" x14ac:dyDescent="0.35">
      <c r="L94" s="4"/>
    </row>
    <row r="95" spans="12:12" ht="14.5" x14ac:dyDescent="0.35">
      <c r="L95" s="4"/>
    </row>
    <row r="96" spans="12:12" ht="14.5" x14ac:dyDescent="0.35">
      <c r="L96" s="4"/>
    </row>
    <row r="97" spans="12:12" ht="14.5" x14ac:dyDescent="0.35">
      <c r="L97" s="4"/>
    </row>
    <row r="98" spans="12:12" ht="14.5" x14ac:dyDescent="0.35">
      <c r="L98" s="4"/>
    </row>
    <row r="99" spans="12:12" ht="14.5" x14ac:dyDescent="0.35">
      <c r="L99" s="4"/>
    </row>
    <row r="100" spans="12:12" ht="14.5" x14ac:dyDescent="0.35">
      <c r="L100" s="4"/>
    </row>
    <row r="101" spans="12:12" ht="14.5" x14ac:dyDescent="0.35">
      <c r="L101" s="4"/>
    </row>
    <row r="102" spans="12:12" ht="14.5" x14ac:dyDescent="0.35">
      <c r="L102" s="4"/>
    </row>
    <row r="103" spans="12:12" ht="14.5" x14ac:dyDescent="0.35">
      <c r="L103" s="4"/>
    </row>
    <row r="104" spans="12:12" ht="14.5" x14ac:dyDescent="0.35">
      <c r="L104" s="4"/>
    </row>
    <row r="105" spans="12:12" ht="14.5" x14ac:dyDescent="0.35">
      <c r="L105" s="4"/>
    </row>
    <row r="106" spans="12:12" ht="14.5" x14ac:dyDescent="0.35">
      <c r="L106" s="4"/>
    </row>
    <row r="107" spans="12:12" ht="14.5" x14ac:dyDescent="0.35">
      <c r="L107" s="4"/>
    </row>
    <row r="108" spans="12:12" ht="14.5" x14ac:dyDescent="0.35">
      <c r="L108" s="4"/>
    </row>
    <row r="109" spans="12:12" ht="14.5" x14ac:dyDescent="0.35">
      <c r="L109" s="4"/>
    </row>
    <row r="110" spans="12:12" ht="14.5" x14ac:dyDescent="0.35">
      <c r="L110" s="4"/>
    </row>
    <row r="111" spans="12:12" ht="14.5" x14ac:dyDescent="0.35">
      <c r="L111" s="4"/>
    </row>
    <row r="112" spans="12:12" ht="14.5" x14ac:dyDescent="0.35">
      <c r="L112" s="4"/>
    </row>
    <row r="113" spans="12:12" ht="14.5" x14ac:dyDescent="0.35">
      <c r="L113" s="4"/>
    </row>
    <row r="114" spans="12:12" ht="14.5" x14ac:dyDescent="0.35">
      <c r="L114" s="4"/>
    </row>
    <row r="115" spans="12:12" ht="14.5" x14ac:dyDescent="0.35">
      <c r="L115" s="4"/>
    </row>
    <row r="116" spans="12:12" ht="14.5" x14ac:dyDescent="0.35">
      <c r="L116" s="4"/>
    </row>
    <row r="117" spans="12:12" ht="14.5" x14ac:dyDescent="0.35">
      <c r="L117" s="4"/>
    </row>
    <row r="118" spans="12:12" ht="14.5" x14ac:dyDescent="0.35">
      <c r="L118" s="4"/>
    </row>
    <row r="119" spans="12:12" ht="14.5" x14ac:dyDescent="0.35">
      <c r="L119" s="4"/>
    </row>
    <row r="120" spans="12:12" ht="14.5" x14ac:dyDescent="0.35">
      <c r="L120" s="4"/>
    </row>
    <row r="121" spans="12:12" ht="14.5" x14ac:dyDescent="0.35">
      <c r="L121" s="4"/>
    </row>
    <row r="122" spans="12:12" ht="14.5" x14ac:dyDescent="0.35">
      <c r="L122" s="4"/>
    </row>
    <row r="123" spans="12:12" ht="14.5" x14ac:dyDescent="0.35">
      <c r="L123" s="4"/>
    </row>
    <row r="124" spans="12:12" ht="14.5" x14ac:dyDescent="0.35">
      <c r="L124" s="4"/>
    </row>
    <row r="125" spans="12:12" ht="14.5" x14ac:dyDescent="0.35">
      <c r="L125" s="4"/>
    </row>
    <row r="126" spans="12:12" ht="14.5" x14ac:dyDescent="0.35">
      <c r="L126" s="4"/>
    </row>
    <row r="127" spans="12:12" ht="14.5" x14ac:dyDescent="0.35">
      <c r="L127" s="4"/>
    </row>
    <row r="128" spans="12:12" ht="14.5" x14ac:dyDescent="0.35">
      <c r="L128" s="4"/>
    </row>
    <row r="129" spans="12:12" ht="14.5" x14ac:dyDescent="0.35">
      <c r="L129" s="4"/>
    </row>
    <row r="130" spans="12:12" ht="14.5" x14ac:dyDescent="0.35">
      <c r="L130" s="4"/>
    </row>
    <row r="131" spans="12:12" ht="14.5" x14ac:dyDescent="0.35">
      <c r="L131" s="4"/>
    </row>
    <row r="132" spans="12:12" ht="14.5" x14ac:dyDescent="0.35">
      <c r="L132" s="4"/>
    </row>
    <row r="133" spans="12:12" ht="14.5" x14ac:dyDescent="0.35">
      <c r="L133" s="4"/>
    </row>
    <row r="134" spans="12:12" ht="14.5" x14ac:dyDescent="0.35">
      <c r="L134" s="4"/>
    </row>
    <row r="135" spans="12:12" ht="14.5" x14ac:dyDescent="0.35">
      <c r="L135" s="4"/>
    </row>
    <row r="136" spans="12:12" ht="14.5" x14ac:dyDescent="0.35">
      <c r="L136" s="4"/>
    </row>
    <row r="137" spans="12:12" ht="14.5" x14ac:dyDescent="0.35">
      <c r="L137" s="4"/>
    </row>
    <row r="138" spans="12:12" ht="14.5" x14ac:dyDescent="0.35">
      <c r="L138" s="4"/>
    </row>
    <row r="139" spans="12:12" ht="14.5" x14ac:dyDescent="0.35">
      <c r="L139" s="4"/>
    </row>
    <row r="140" spans="12:12" ht="14.5" x14ac:dyDescent="0.35">
      <c r="L140" s="4"/>
    </row>
    <row r="141" spans="12:12" ht="14.5" x14ac:dyDescent="0.35">
      <c r="L141" s="4"/>
    </row>
    <row r="142" spans="12:12" ht="14.5" x14ac:dyDescent="0.35">
      <c r="L142" s="4"/>
    </row>
    <row r="143" spans="12:12" ht="14.5" x14ac:dyDescent="0.35">
      <c r="L143" s="4"/>
    </row>
    <row r="144" spans="12:12" ht="14.5" x14ac:dyDescent="0.35">
      <c r="L144" s="4"/>
    </row>
    <row r="145" spans="12:12" ht="14.5" x14ac:dyDescent="0.35">
      <c r="L145" s="4"/>
    </row>
    <row r="146" spans="12:12" ht="14.5" x14ac:dyDescent="0.35">
      <c r="L146" s="4"/>
    </row>
    <row r="147" spans="12:12" ht="14.5" x14ac:dyDescent="0.35">
      <c r="L147" s="4"/>
    </row>
    <row r="148" spans="12:12" ht="14.5" x14ac:dyDescent="0.35">
      <c r="L148" s="4"/>
    </row>
    <row r="149" spans="12:12" ht="14.5" x14ac:dyDescent="0.35">
      <c r="L149" s="4"/>
    </row>
    <row r="150" spans="12:12" ht="14.5" x14ac:dyDescent="0.35">
      <c r="L150" s="4"/>
    </row>
    <row r="151" spans="12:12" ht="14.5" x14ac:dyDescent="0.35">
      <c r="L151" s="4"/>
    </row>
    <row r="152" spans="12:12" ht="14.5" x14ac:dyDescent="0.35">
      <c r="L152" s="4"/>
    </row>
    <row r="153" spans="12:12" ht="14.5" x14ac:dyDescent="0.35">
      <c r="L153" s="4"/>
    </row>
    <row r="154" spans="12:12" ht="14.5" x14ac:dyDescent="0.35">
      <c r="L154" s="4"/>
    </row>
    <row r="155" spans="12:12" ht="14.5" x14ac:dyDescent="0.35">
      <c r="L155" s="4"/>
    </row>
    <row r="156" spans="12:12" ht="14.5" x14ac:dyDescent="0.35">
      <c r="L156" s="4"/>
    </row>
    <row r="157" spans="12:12" ht="14.5" x14ac:dyDescent="0.35">
      <c r="L157" s="4"/>
    </row>
    <row r="158" spans="12:12" ht="14.5" x14ac:dyDescent="0.35">
      <c r="L158" s="4"/>
    </row>
    <row r="159" spans="12:12" ht="14.5" x14ac:dyDescent="0.35">
      <c r="L159" s="4"/>
    </row>
    <row r="160" spans="12:12" ht="14.5" x14ac:dyDescent="0.35">
      <c r="L160" s="4"/>
    </row>
    <row r="161" spans="12:12" ht="14.5" x14ac:dyDescent="0.35">
      <c r="L161" s="4"/>
    </row>
    <row r="162" spans="12:12" ht="14.5" x14ac:dyDescent="0.35">
      <c r="L162" s="4"/>
    </row>
    <row r="163" spans="12:12" ht="14.5" x14ac:dyDescent="0.35">
      <c r="L163" s="4"/>
    </row>
    <row r="164" spans="12:12" ht="14.5" x14ac:dyDescent="0.35">
      <c r="L164" s="4"/>
    </row>
    <row r="165" spans="12:12" ht="14.5" x14ac:dyDescent="0.35">
      <c r="L165" s="4"/>
    </row>
    <row r="166" spans="12:12" ht="14.5" x14ac:dyDescent="0.35">
      <c r="L166" s="4"/>
    </row>
    <row r="167" spans="12:12" ht="14.5" x14ac:dyDescent="0.35">
      <c r="L167" s="4"/>
    </row>
    <row r="168" spans="12:12" ht="14.5" x14ac:dyDescent="0.35">
      <c r="L168" s="4"/>
    </row>
    <row r="169" spans="12:12" ht="14.5" x14ac:dyDescent="0.35">
      <c r="L169" s="4"/>
    </row>
    <row r="170" spans="12:12" ht="14.5" x14ac:dyDescent="0.35">
      <c r="L170" s="4"/>
    </row>
    <row r="171" spans="12:12" ht="14.5" x14ac:dyDescent="0.35">
      <c r="L171" s="4"/>
    </row>
    <row r="172" spans="12:12" ht="14.5" x14ac:dyDescent="0.35">
      <c r="L172" s="4"/>
    </row>
    <row r="173" spans="12:12" ht="14.5" x14ac:dyDescent="0.35">
      <c r="L173" s="4"/>
    </row>
    <row r="174" spans="12:12" ht="14.5" x14ac:dyDescent="0.35">
      <c r="L174" s="4"/>
    </row>
    <row r="175" spans="12:12" ht="14.5" x14ac:dyDescent="0.35">
      <c r="L175" s="4"/>
    </row>
    <row r="176" spans="12:12" ht="14.5" x14ac:dyDescent="0.35">
      <c r="L176" s="4"/>
    </row>
    <row r="177" spans="12:12" ht="14.5" x14ac:dyDescent="0.35">
      <c r="L177" s="4"/>
    </row>
    <row r="178" spans="12:12" ht="14.5" x14ac:dyDescent="0.35">
      <c r="L178" s="4"/>
    </row>
    <row r="179" spans="12:12" ht="14.5" x14ac:dyDescent="0.35">
      <c r="L179" s="4"/>
    </row>
    <row r="180" spans="12:12" ht="14.5" x14ac:dyDescent="0.35">
      <c r="L180" s="4"/>
    </row>
    <row r="181" spans="12:12" ht="14.5" x14ac:dyDescent="0.35">
      <c r="L181" s="4"/>
    </row>
    <row r="182" spans="12:12" ht="14.5" x14ac:dyDescent="0.35">
      <c r="L182" s="4"/>
    </row>
    <row r="183" spans="12:12" ht="14.5" x14ac:dyDescent="0.35">
      <c r="L183" s="4"/>
    </row>
    <row r="184" spans="12:12" ht="14.5" x14ac:dyDescent="0.35">
      <c r="L184" s="4"/>
    </row>
    <row r="185" spans="12:12" ht="14.5" x14ac:dyDescent="0.35">
      <c r="L185" s="4"/>
    </row>
    <row r="186" spans="12:12" ht="14.5" x14ac:dyDescent="0.35">
      <c r="L186" s="4"/>
    </row>
    <row r="187" spans="12:12" ht="14.5" x14ac:dyDescent="0.35">
      <c r="L187" s="4"/>
    </row>
    <row r="188" spans="12:12" ht="14.5" x14ac:dyDescent="0.35">
      <c r="L188" s="4"/>
    </row>
    <row r="189" spans="12:12" ht="14.5" x14ac:dyDescent="0.35">
      <c r="L189" s="4"/>
    </row>
    <row r="190" spans="12:12" ht="14.5" x14ac:dyDescent="0.35">
      <c r="L190" s="4"/>
    </row>
    <row r="191" spans="12:12" ht="14.5" x14ac:dyDescent="0.35">
      <c r="L191" s="4"/>
    </row>
    <row r="192" spans="12:12" ht="14.5" x14ac:dyDescent="0.35">
      <c r="L192" s="4"/>
    </row>
    <row r="193" spans="12:12" ht="14.5" x14ac:dyDescent="0.35">
      <c r="L193" s="4"/>
    </row>
    <row r="194" spans="12:12" ht="14.5" x14ac:dyDescent="0.35">
      <c r="L194" s="4"/>
    </row>
    <row r="195" spans="12:12" ht="14.5" x14ac:dyDescent="0.35">
      <c r="L195" s="4"/>
    </row>
    <row r="196" spans="12:12" ht="14.5" x14ac:dyDescent="0.35">
      <c r="L196" s="4"/>
    </row>
    <row r="197" spans="12:12" ht="14.5" x14ac:dyDescent="0.35">
      <c r="L197" s="4"/>
    </row>
    <row r="198" spans="12:12" ht="14.5" x14ac:dyDescent="0.35">
      <c r="L198" s="4"/>
    </row>
    <row r="199" spans="12:12" ht="14.5" x14ac:dyDescent="0.35">
      <c r="L199" s="4"/>
    </row>
    <row r="200" spans="12:12" ht="14.5" x14ac:dyDescent="0.35">
      <c r="L200" s="4"/>
    </row>
    <row r="201" spans="12:12" ht="14.5" x14ac:dyDescent="0.35">
      <c r="L201" s="4"/>
    </row>
    <row r="202" spans="12:12" ht="14.5" x14ac:dyDescent="0.35">
      <c r="L202" s="4"/>
    </row>
    <row r="203" spans="12:12" ht="14.5" x14ac:dyDescent="0.35">
      <c r="L203" s="4"/>
    </row>
    <row r="204" spans="12:12" ht="14.5" x14ac:dyDescent="0.35">
      <c r="L204" s="4"/>
    </row>
    <row r="205" spans="12:12" ht="14.5" x14ac:dyDescent="0.35">
      <c r="L205" s="4"/>
    </row>
    <row r="206" spans="12:12" ht="14.5" x14ac:dyDescent="0.35">
      <c r="L206" s="4"/>
    </row>
    <row r="207" spans="12:12" ht="14.5" x14ac:dyDescent="0.35">
      <c r="L207" s="4"/>
    </row>
    <row r="208" spans="12:12" ht="14.5" x14ac:dyDescent="0.35">
      <c r="L208" s="4"/>
    </row>
    <row r="209" spans="12:12" ht="14.5" x14ac:dyDescent="0.35">
      <c r="L209" s="4"/>
    </row>
    <row r="210" spans="12:12" ht="14.5" x14ac:dyDescent="0.35">
      <c r="L210" s="4"/>
    </row>
    <row r="211" spans="12:12" ht="14.5" x14ac:dyDescent="0.35">
      <c r="L211" s="4"/>
    </row>
    <row r="212" spans="12:12" ht="14.5" x14ac:dyDescent="0.35">
      <c r="L212" s="4"/>
    </row>
    <row r="213" spans="12:12" ht="14.5" x14ac:dyDescent="0.35">
      <c r="L213" s="4"/>
    </row>
    <row r="214" spans="12:12" ht="14.5" x14ac:dyDescent="0.35">
      <c r="L214" s="4"/>
    </row>
    <row r="215" spans="12:12" ht="14.5" x14ac:dyDescent="0.35">
      <c r="L215" s="4"/>
    </row>
    <row r="216" spans="12:12" ht="14.5" x14ac:dyDescent="0.35">
      <c r="L216" s="4"/>
    </row>
    <row r="217" spans="12:12" ht="14.5" x14ac:dyDescent="0.35">
      <c r="L217" s="4"/>
    </row>
    <row r="218" spans="12:12" ht="14.5" x14ac:dyDescent="0.35">
      <c r="L218" s="4"/>
    </row>
    <row r="219" spans="12:12" ht="14.5" x14ac:dyDescent="0.35">
      <c r="L219" s="4"/>
    </row>
    <row r="220" spans="12:12" ht="14.5" x14ac:dyDescent="0.35">
      <c r="L220" s="4"/>
    </row>
    <row r="221" spans="12:12" ht="14.5" x14ac:dyDescent="0.35">
      <c r="L221" s="4"/>
    </row>
    <row r="222" spans="12:12" ht="14.5" x14ac:dyDescent="0.35">
      <c r="L222" s="4"/>
    </row>
    <row r="223" spans="12:12" ht="14.5" x14ac:dyDescent="0.35">
      <c r="L223" s="4"/>
    </row>
    <row r="224" spans="12:12" ht="14.5" x14ac:dyDescent="0.35">
      <c r="L224" s="4"/>
    </row>
    <row r="225" spans="12:12" ht="14.5" x14ac:dyDescent="0.35">
      <c r="L225" s="4"/>
    </row>
    <row r="226" spans="12:12" ht="14.5" x14ac:dyDescent="0.35">
      <c r="L226" s="4"/>
    </row>
    <row r="227" spans="12:12" ht="14.5" x14ac:dyDescent="0.35">
      <c r="L227" s="4"/>
    </row>
    <row r="228" spans="12:12" ht="14.5" x14ac:dyDescent="0.35">
      <c r="L228" s="4"/>
    </row>
    <row r="229" spans="12:12" ht="14.5" x14ac:dyDescent="0.35">
      <c r="L229" s="4"/>
    </row>
    <row r="230" spans="12:12" ht="14.5" x14ac:dyDescent="0.35">
      <c r="L230" s="4"/>
    </row>
    <row r="231" spans="12:12" ht="14.5" x14ac:dyDescent="0.35">
      <c r="L231" s="4"/>
    </row>
    <row r="232" spans="12:12" ht="14.5" x14ac:dyDescent="0.35">
      <c r="L232" s="4"/>
    </row>
    <row r="233" spans="12:12" ht="14.5" x14ac:dyDescent="0.35">
      <c r="L233" s="4"/>
    </row>
    <row r="234" spans="12:12" ht="14.5" x14ac:dyDescent="0.35">
      <c r="L234" s="4"/>
    </row>
    <row r="235" spans="12:12" ht="14.5" x14ac:dyDescent="0.35">
      <c r="L235" s="4"/>
    </row>
    <row r="236" spans="12:12" ht="14.5" x14ac:dyDescent="0.35">
      <c r="L236" s="4"/>
    </row>
    <row r="237" spans="12:12" ht="14.5" x14ac:dyDescent="0.35">
      <c r="L237" s="4"/>
    </row>
    <row r="238" spans="12:12" ht="14.5" x14ac:dyDescent="0.35">
      <c r="L238" s="4"/>
    </row>
    <row r="239" spans="12:12" ht="14.5" x14ac:dyDescent="0.35">
      <c r="L239" s="4"/>
    </row>
    <row r="240" spans="12:12" ht="14.5" x14ac:dyDescent="0.35">
      <c r="L240" s="4"/>
    </row>
    <row r="241" spans="12:12" ht="14.5" x14ac:dyDescent="0.35">
      <c r="L241" s="4"/>
    </row>
    <row r="242" spans="12:12" ht="14.5" x14ac:dyDescent="0.35">
      <c r="L242" s="4"/>
    </row>
    <row r="243" spans="12:12" ht="14.5" x14ac:dyDescent="0.35">
      <c r="L243" s="4"/>
    </row>
    <row r="244" spans="12:12" ht="14.5" x14ac:dyDescent="0.35">
      <c r="L244" s="4"/>
    </row>
    <row r="245" spans="12:12" ht="14.5" x14ac:dyDescent="0.35">
      <c r="L245" s="4"/>
    </row>
    <row r="246" spans="12:12" ht="14.5" x14ac:dyDescent="0.35">
      <c r="L246" s="4"/>
    </row>
    <row r="247" spans="12:12" ht="14.5" x14ac:dyDescent="0.35">
      <c r="L247" s="4"/>
    </row>
    <row r="248" spans="12:12" ht="14.5" x14ac:dyDescent="0.35">
      <c r="L248" s="4"/>
    </row>
    <row r="249" spans="12:12" ht="14.5" x14ac:dyDescent="0.35">
      <c r="L249" s="4"/>
    </row>
    <row r="250" spans="12:12" ht="14.5" x14ac:dyDescent="0.35">
      <c r="L250" s="4"/>
    </row>
    <row r="251" spans="12:12" ht="14.5" x14ac:dyDescent="0.35">
      <c r="L251" s="4"/>
    </row>
    <row r="252" spans="12:12" ht="14.5" x14ac:dyDescent="0.35">
      <c r="L252" s="4"/>
    </row>
    <row r="253" spans="12:12" ht="14.5" x14ac:dyDescent="0.35">
      <c r="L253" s="4"/>
    </row>
    <row r="254" spans="12:12" ht="14.5" x14ac:dyDescent="0.35">
      <c r="L254" s="4"/>
    </row>
    <row r="255" spans="12:12" ht="14.5" x14ac:dyDescent="0.35">
      <c r="L255" s="4"/>
    </row>
    <row r="256" spans="12:12" ht="14.5" x14ac:dyDescent="0.35">
      <c r="L256" s="4"/>
    </row>
    <row r="257" spans="12:12" ht="14.5" x14ac:dyDescent="0.35">
      <c r="L257" s="4"/>
    </row>
    <row r="258" spans="12:12" ht="14.5" x14ac:dyDescent="0.35">
      <c r="L258" s="4"/>
    </row>
    <row r="259" spans="12:12" ht="14.5" x14ac:dyDescent="0.35">
      <c r="L259" s="4"/>
    </row>
    <row r="260" spans="12:12" ht="14.5" x14ac:dyDescent="0.35">
      <c r="L260" s="4"/>
    </row>
    <row r="261" spans="12:12" ht="14.5" x14ac:dyDescent="0.35">
      <c r="L261" s="4"/>
    </row>
    <row r="262" spans="12:12" ht="14.5" x14ac:dyDescent="0.35">
      <c r="L262" s="4"/>
    </row>
    <row r="263" spans="12:12" ht="14.5" x14ac:dyDescent="0.35">
      <c r="L263" s="4"/>
    </row>
    <row r="264" spans="12:12" ht="14.5" x14ac:dyDescent="0.35">
      <c r="L264" s="4"/>
    </row>
    <row r="265" spans="12:12" ht="14.5" x14ac:dyDescent="0.35">
      <c r="L265" s="4"/>
    </row>
    <row r="266" spans="12:12" ht="14.5" x14ac:dyDescent="0.35">
      <c r="L266" s="4"/>
    </row>
    <row r="267" spans="12:12" ht="14.5" x14ac:dyDescent="0.35">
      <c r="L267" s="4"/>
    </row>
    <row r="268" spans="12:12" ht="14.5" x14ac:dyDescent="0.35">
      <c r="L268" s="4"/>
    </row>
    <row r="269" spans="12:12" ht="14.5" x14ac:dyDescent="0.35">
      <c r="L269" s="4"/>
    </row>
    <row r="270" spans="12:12" ht="14.5" x14ac:dyDescent="0.35">
      <c r="L270" s="4"/>
    </row>
    <row r="271" spans="12:12" ht="14.5" x14ac:dyDescent="0.35">
      <c r="L271" s="4"/>
    </row>
    <row r="272" spans="12:12" ht="14.5" x14ac:dyDescent="0.35">
      <c r="L272" s="4"/>
    </row>
    <row r="273" spans="12:12" ht="14.5" x14ac:dyDescent="0.35">
      <c r="L273" s="4"/>
    </row>
    <row r="274" spans="12:12" ht="14.5" x14ac:dyDescent="0.35">
      <c r="L274" s="4"/>
    </row>
    <row r="275" spans="12:12" ht="14.5" x14ac:dyDescent="0.35">
      <c r="L275" s="4"/>
    </row>
    <row r="276" spans="12:12" ht="14.5" x14ac:dyDescent="0.35"/>
    <row r="277" spans="12:12" ht="14.5" x14ac:dyDescent="0.35"/>
    <row r="278" spans="12:12" ht="14.5" x14ac:dyDescent="0.35"/>
    <row r="279" spans="12:12" ht="14.5" x14ac:dyDescent="0.35"/>
    <row r="280" spans="12:12" ht="14.5" x14ac:dyDescent="0.35"/>
    <row r="281" spans="12:12" ht="14.5" x14ac:dyDescent="0.35"/>
    <row r="282" spans="12:12" ht="14.5" x14ac:dyDescent="0.35"/>
    <row r="283" spans="12:12" ht="14.5" x14ac:dyDescent="0.35"/>
    <row r="284" spans="12:12" ht="14.5" x14ac:dyDescent="0.35"/>
    <row r="285" spans="12:12" ht="14.5" x14ac:dyDescent="0.35"/>
    <row r="286" spans="12:12" ht="14.5" x14ac:dyDescent="0.35"/>
    <row r="287" spans="12:12" ht="14.5" x14ac:dyDescent="0.35"/>
    <row r="288" spans="12:12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 xr:uid="{00000000-0002-0000-0600-000002000000}">
          <x14:formula1>
            <xm:f>'controlled vocabulary'!$AO$4:$AO$20</xm:f>
          </x14:formula1>
          <xm:sqref>G4:G1048576</xm:sqref>
        </x14:dataValidation>
        <x14:dataValidation type="list" allowBlank="1" showInputMessage="1" showErrorMessage="1" xr:uid="{00000000-0002-0000-0600-000003000000}">
          <x14:formula1>
            <xm:f>'controlled vocabulary'!$AN$4:$AN$21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'controlled vocabulary'!$AP$4:$AP$11</xm:f>
          </x14:formula1>
          <xm:sqref>I4:I1048576</xm:sqref>
        </x14:dataValidation>
        <x14:dataValidation type="list" allowBlank="1" showInputMessage="1" showErrorMessage="1" xr:uid="{00000000-0002-0000-0600-000005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N4" sqref="N4:N17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10" customWidth="1"/>
    <col min="5" max="5" width="13.453125" style="3" bestFit="1" customWidth="1"/>
    <col min="6" max="6" width="13.453125" style="3" customWidth="1"/>
    <col min="7" max="7" width="14.6328125" style="3" bestFit="1" customWidth="1"/>
    <col min="8" max="8" width="11" style="3" customWidth="1"/>
    <col min="9" max="9" width="10.81640625" style="115" bestFit="1" customWidth="1"/>
    <col min="10" max="10" width="11" style="115" customWidth="1"/>
    <col min="11" max="11" width="17.6328125" style="115" bestFit="1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1796875" style="3" bestFit="1" customWidth="1"/>
    <col min="22" max="22" width="13.453125" style="3" bestFit="1" customWidth="1"/>
    <col min="23" max="16384" width="8.81640625" style="3"/>
  </cols>
  <sheetData>
    <row r="1" spans="1:33" s="21" customFormat="1" ht="50" x14ac:dyDescent="0.35">
      <c r="A1" s="18" t="s">
        <v>669</v>
      </c>
      <c r="B1" s="18" t="s">
        <v>14</v>
      </c>
      <c r="C1" s="18" t="s">
        <v>459</v>
      </c>
      <c r="D1" s="18" t="s">
        <v>490</v>
      </c>
      <c r="E1" s="107" t="s">
        <v>582</v>
      </c>
      <c r="F1" s="107" t="s">
        <v>890</v>
      </c>
      <c r="G1" s="18" t="s">
        <v>399</v>
      </c>
      <c r="H1" s="24" t="s">
        <v>400</v>
      </c>
      <c r="I1" s="112" t="s">
        <v>731</v>
      </c>
      <c r="J1" s="112" t="s">
        <v>732</v>
      </c>
      <c r="K1" s="112" t="s">
        <v>730</v>
      </c>
      <c r="L1" s="97" t="s">
        <v>401</v>
      </c>
      <c r="M1" s="97" t="s">
        <v>402</v>
      </c>
      <c r="N1" s="97" t="s">
        <v>918</v>
      </c>
      <c r="O1" s="97" t="s">
        <v>919</v>
      </c>
      <c r="P1" s="97" t="s">
        <v>403</v>
      </c>
      <c r="Q1" s="97" t="s">
        <v>404</v>
      </c>
      <c r="R1" s="97" t="s">
        <v>405</v>
      </c>
      <c r="S1" s="97" t="s">
        <v>765</v>
      </c>
      <c r="T1" s="97" t="s">
        <v>406</v>
      </c>
      <c r="U1" s="97" t="s">
        <v>407</v>
      </c>
      <c r="V1" s="97" t="s">
        <v>758</v>
      </c>
      <c r="W1" s="67" t="s">
        <v>408</v>
      </c>
      <c r="X1" s="67" t="s">
        <v>702</v>
      </c>
      <c r="Y1" s="67" t="s">
        <v>409</v>
      </c>
      <c r="Z1" s="67" t="s">
        <v>410</v>
      </c>
      <c r="AA1" s="67" t="s">
        <v>411</v>
      </c>
      <c r="AB1" s="67" t="s">
        <v>412</v>
      </c>
      <c r="AC1" s="67" t="s">
        <v>413</v>
      </c>
      <c r="AD1" s="39" t="s">
        <v>414</v>
      </c>
      <c r="AE1" s="67" t="s">
        <v>415</v>
      </c>
      <c r="AF1" s="67" t="s">
        <v>416</v>
      </c>
      <c r="AG1" s="39" t="s">
        <v>417</v>
      </c>
    </row>
    <row r="2" spans="1:33" s="21" customFormat="1" ht="70.5" customHeight="1" x14ac:dyDescent="0.35">
      <c r="A2" s="22" t="s">
        <v>670</v>
      </c>
      <c r="B2" s="26" t="s">
        <v>16</v>
      </c>
      <c r="C2" s="26" t="s">
        <v>332</v>
      </c>
      <c r="D2" s="26" t="s">
        <v>809</v>
      </c>
      <c r="E2" s="22" t="s">
        <v>398</v>
      </c>
      <c r="F2" s="22"/>
      <c r="G2" s="22" t="s">
        <v>759</v>
      </c>
      <c r="H2" s="22" t="s">
        <v>60</v>
      </c>
      <c r="I2" s="113" t="s">
        <v>736</v>
      </c>
      <c r="J2" s="113" t="s">
        <v>737</v>
      </c>
      <c r="K2" s="113" t="s">
        <v>735</v>
      </c>
      <c r="L2" s="98" t="s">
        <v>425</v>
      </c>
      <c r="M2" s="55"/>
      <c r="N2" s="98" t="s">
        <v>920</v>
      </c>
      <c r="O2" s="98" t="s">
        <v>921</v>
      </c>
      <c r="P2" s="55"/>
      <c r="Q2" s="55" t="s">
        <v>320</v>
      </c>
      <c r="R2" s="98" t="s">
        <v>725</v>
      </c>
      <c r="S2" s="98" t="s">
        <v>766</v>
      </c>
      <c r="T2" s="98" t="s">
        <v>423</v>
      </c>
      <c r="U2" s="98" t="s">
        <v>424</v>
      </c>
      <c r="V2" s="98"/>
      <c r="W2" s="48" t="s">
        <v>422</v>
      </c>
      <c r="X2" s="48" t="s">
        <v>703</v>
      </c>
      <c r="Y2" s="49" t="s">
        <v>86</v>
      </c>
      <c r="Z2" s="49" t="s">
        <v>87</v>
      </c>
      <c r="AA2" s="49" t="s">
        <v>88</v>
      </c>
      <c r="AB2" s="49" t="s">
        <v>327</v>
      </c>
      <c r="AC2" s="48" t="s">
        <v>421</v>
      </c>
      <c r="AD2" s="48" t="s">
        <v>420</v>
      </c>
      <c r="AE2" s="48" t="s">
        <v>326</v>
      </c>
      <c r="AF2" s="48" t="s">
        <v>419</v>
      </c>
      <c r="AG2" s="48" t="s">
        <v>418</v>
      </c>
    </row>
    <row r="3" spans="1:33" s="34" customFormat="1" ht="18" customHeight="1" x14ac:dyDescent="0.35">
      <c r="A3" s="28" t="s">
        <v>363</v>
      </c>
      <c r="B3" s="27"/>
      <c r="C3" s="71"/>
      <c r="D3" s="27"/>
      <c r="E3" s="28"/>
      <c r="F3" s="28"/>
      <c r="G3" s="28"/>
      <c r="H3" s="28"/>
      <c r="I3" s="114" t="s">
        <v>733</v>
      </c>
      <c r="J3" s="114" t="s">
        <v>34</v>
      </c>
      <c r="K3" s="114" t="s">
        <v>734</v>
      </c>
      <c r="L3" s="110" t="s">
        <v>299</v>
      </c>
      <c r="M3" s="111" t="s">
        <v>704</v>
      </c>
      <c r="N3" s="111" t="s">
        <v>922</v>
      </c>
      <c r="O3" s="111" t="s">
        <v>374</v>
      </c>
      <c r="P3" s="110" t="s">
        <v>319</v>
      </c>
      <c r="Q3" s="110"/>
      <c r="R3" s="110"/>
      <c r="S3" s="111" t="s">
        <v>767</v>
      </c>
      <c r="T3" s="110" t="s">
        <v>37</v>
      </c>
      <c r="U3" s="110"/>
      <c r="V3" s="110"/>
      <c r="W3" s="64" t="s">
        <v>131</v>
      </c>
      <c r="X3" s="64" t="s">
        <v>131</v>
      </c>
      <c r="Y3" s="64"/>
      <c r="Z3" s="64"/>
      <c r="AA3" s="64" t="s">
        <v>132</v>
      </c>
      <c r="AB3" s="64" t="s">
        <v>131</v>
      </c>
      <c r="AC3" s="64" t="s">
        <v>131</v>
      </c>
      <c r="AD3" s="60" t="s">
        <v>131</v>
      </c>
      <c r="AE3" s="64"/>
      <c r="AF3" s="64"/>
      <c r="AG3" s="60"/>
    </row>
    <row r="4" spans="1:33" x14ac:dyDescent="0.35">
      <c r="A4" s="14" t="s">
        <v>821</v>
      </c>
      <c r="B4" s="8" t="s">
        <v>828</v>
      </c>
      <c r="C4" s="3" t="str">
        <f>LEFT(D4,8)</f>
        <v>GCPR_inc</v>
      </c>
      <c r="D4" s="9" t="s">
        <v>876</v>
      </c>
      <c r="F4" s="3" t="str">
        <f>D4&amp;"_i"</f>
        <v>GCPR_inc_20_i</v>
      </c>
      <c r="G4" s="3" t="s">
        <v>760</v>
      </c>
      <c r="I4" s="115">
        <v>1997</v>
      </c>
      <c r="L4" s="3">
        <v>30</v>
      </c>
      <c r="M4" s="3" t="s">
        <v>315</v>
      </c>
      <c r="N4" s="3" t="s">
        <v>637</v>
      </c>
      <c r="P4" s="3">
        <v>20</v>
      </c>
      <c r="Q4" s="3" t="s">
        <v>310</v>
      </c>
      <c r="U4" s="3">
        <v>0.88319999999999999</v>
      </c>
      <c r="V4" s="3" t="s">
        <v>318</v>
      </c>
      <c r="W4" s="3">
        <v>-26.07</v>
      </c>
      <c r="AB4" s="3">
        <v>117.01</v>
      </c>
      <c r="AE4" s="3">
        <v>1.117</v>
      </c>
    </row>
    <row r="5" spans="1:33" x14ac:dyDescent="0.35">
      <c r="A5" s="14" t="s">
        <v>821</v>
      </c>
      <c r="B5" s="8" t="s">
        <v>828</v>
      </c>
      <c r="C5" s="3" t="str">
        <f t="shared" ref="C5:C17" si="0">LEFT(D5,8)</f>
        <v>GCPR_inc</v>
      </c>
      <c r="D5" s="9" t="s">
        <v>877</v>
      </c>
      <c r="F5" s="3" t="str">
        <f t="shared" ref="F5:F17" si="1">D5&amp;"_i"</f>
        <v>GCPR_inc_40_i</v>
      </c>
      <c r="G5" s="3" t="s">
        <v>760</v>
      </c>
      <c r="I5" s="115">
        <v>1997</v>
      </c>
      <c r="L5" s="3">
        <v>30</v>
      </c>
      <c r="M5" s="3" t="s">
        <v>315</v>
      </c>
      <c r="N5" s="3" t="s">
        <v>637</v>
      </c>
      <c r="P5" s="3">
        <v>20</v>
      </c>
      <c r="Q5" s="3" t="s">
        <v>310</v>
      </c>
      <c r="U5" s="3">
        <v>0.92640000000000011</v>
      </c>
      <c r="V5" s="3" t="s">
        <v>318</v>
      </c>
      <c r="W5" s="3">
        <v>-24.2</v>
      </c>
      <c r="AB5" s="3">
        <v>-16.16</v>
      </c>
      <c r="AE5" s="3">
        <v>0.98380000000000001</v>
      </c>
    </row>
    <row r="6" spans="1:33" x14ac:dyDescent="0.35">
      <c r="A6" s="14" t="s">
        <v>821</v>
      </c>
      <c r="B6" s="8" t="s">
        <v>828</v>
      </c>
      <c r="C6" s="3" t="str">
        <f t="shared" si="0"/>
        <v>GCPU_inc</v>
      </c>
      <c r="D6" s="9" t="s">
        <v>878</v>
      </c>
      <c r="F6" s="3" t="str">
        <f t="shared" si="1"/>
        <v>GCPU_inc_20_i</v>
      </c>
      <c r="G6" s="3" t="s">
        <v>760</v>
      </c>
      <c r="I6" s="115">
        <v>1997</v>
      </c>
      <c r="L6" s="3">
        <v>30</v>
      </c>
      <c r="M6" s="3" t="s">
        <v>315</v>
      </c>
      <c r="N6" s="3" t="s">
        <v>637</v>
      </c>
      <c r="P6" s="3">
        <v>20</v>
      </c>
      <c r="Q6" s="3" t="s">
        <v>310</v>
      </c>
      <c r="W6" s="3">
        <v>-25.94</v>
      </c>
      <c r="AB6" s="3">
        <v>139.1</v>
      </c>
      <c r="AE6" s="3">
        <v>1.1456</v>
      </c>
    </row>
    <row r="7" spans="1:33" x14ac:dyDescent="0.35">
      <c r="A7" s="14" t="s">
        <v>821</v>
      </c>
      <c r="B7" s="8" t="s">
        <v>828</v>
      </c>
      <c r="C7" s="3" t="str">
        <f t="shared" si="0"/>
        <v>GCPU_inc</v>
      </c>
      <c r="D7" s="9" t="s">
        <v>879</v>
      </c>
      <c r="F7" s="3" t="str">
        <f t="shared" si="1"/>
        <v>GCPU_inc_40_i</v>
      </c>
      <c r="G7" s="3" t="s">
        <v>760</v>
      </c>
      <c r="I7" s="115">
        <v>1997</v>
      </c>
      <c r="L7" s="3">
        <v>30</v>
      </c>
      <c r="M7" s="3" t="s">
        <v>315</v>
      </c>
      <c r="N7" s="3" t="s">
        <v>637</v>
      </c>
      <c r="P7" s="3">
        <v>20</v>
      </c>
      <c r="Q7" s="3" t="s">
        <v>310</v>
      </c>
      <c r="W7" s="3">
        <v>-23.98</v>
      </c>
      <c r="AB7" s="3">
        <v>112.9</v>
      </c>
      <c r="AE7" s="3">
        <v>1.1192</v>
      </c>
    </row>
    <row r="8" spans="1:33" x14ac:dyDescent="0.35">
      <c r="A8" s="14" t="s">
        <v>821</v>
      </c>
      <c r="B8" s="8" t="s">
        <v>828</v>
      </c>
      <c r="C8" s="3" t="str">
        <f t="shared" si="0"/>
        <v>GCPL_inc</v>
      </c>
      <c r="D8" s="10" t="s">
        <v>880</v>
      </c>
      <c r="F8" s="3" t="str">
        <f t="shared" si="1"/>
        <v>GCPL_inc_20_i</v>
      </c>
      <c r="G8" s="3" t="s">
        <v>760</v>
      </c>
      <c r="I8" s="115">
        <v>1997</v>
      </c>
      <c r="L8" s="3">
        <v>30</v>
      </c>
      <c r="M8" s="3" t="s">
        <v>315</v>
      </c>
      <c r="N8" s="3" t="s">
        <v>637</v>
      </c>
      <c r="P8" s="3">
        <v>20</v>
      </c>
      <c r="Q8" s="3" t="s">
        <v>310</v>
      </c>
      <c r="U8" s="3">
        <v>0.82800000000000007</v>
      </c>
      <c r="V8" s="3" t="s">
        <v>318</v>
      </c>
      <c r="W8" s="3">
        <v>-26.77</v>
      </c>
      <c r="AB8" s="3">
        <v>157.80000000000001</v>
      </c>
      <c r="AE8" s="3">
        <v>1.1644000000000001</v>
      </c>
    </row>
    <row r="9" spans="1:33" x14ac:dyDescent="0.35">
      <c r="A9" s="14" t="s">
        <v>821</v>
      </c>
      <c r="B9" s="8" t="s">
        <v>828</v>
      </c>
      <c r="C9" s="3" t="str">
        <f t="shared" si="0"/>
        <v>GCPL_inc</v>
      </c>
      <c r="D9" s="10" t="s">
        <v>881</v>
      </c>
      <c r="F9" s="3" t="str">
        <f t="shared" si="1"/>
        <v>GCPL_inc_40_i</v>
      </c>
      <c r="G9" s="3" t="s">
        <v>760</v>
      </c>
      <c r="I9" s="115">
        <v>1997</v>
      </c>
      <c r="L9" s="3">
        <v>30</v>
      </c>
      <c r="M9" s="3" t="s">
        <v>315</v>
      </c>
      <c r="N9" s="3" t="s">
        <v>637</v>
      </c>
      <c r="P9" s="3">
        <v>20</v>
      </c>
      <c r="Q9" s="3" t="s">
        <v>310</v>
      </c>
      <c r="U9" s="3">
        <v>0.4224</v>
      </c>
      <c r="V9" s="3" t="s">
        <v>318</v>
      </c>
      <c r="W9" s="3">
        <v>-23.86</v>
      </c>
      <c r="AB9" s="3">
        <v>119.9</v>
      </c>
      <c r="AE9" s="3">
        <v>1.1263000000000001</v>
      </c>
    </row>
    <row r="10" spans="1:33" x14ac:dyDescent="0.35">
      <c r="A10" s="14" t="s">
        <v>821</v>
      </c>
      <c r="B10" s="8" t="s">
        <v>828</v>
      </c>
      <c r="C10" s="3" t="str">
        <f t="shared" si="0"/>
        <v>BCPR_inc</v>
      </c>
      <c r="D10" s="10" t="s">
        <v>882</v>
      </c>
      <c r="F10" s="3" t="str">
        <f t="shared" si="1"/>
        <v>BCPR_inc_20_i</v>
      </c>
      <c r="G10" s="3" t="s">
        <v>760</v>
      </c>
      <c r="I10" s="115">
        <v>1997</v>
      </c>
      <c r="L10" s="3">
        <v>30</v>
      </c>
      <c r="M10" s="3" t="s">
        <v>315</v>
      </c>
      <c r="N10" s="3" t="s">
        <v>637</v>
      </c>
      <c r="P10" s="3">
        <v>20</v>
      </c>
      <c r="Q10" s="3" t="s">
        <v>310</v>
      </c>
      <c r="U10" s="3">
        <v>1.0584</v>
      </c>
      <c r="V10" s="3" t="s">
        <v>318</v>
      </c>
      <c r="W10" s="3">
        <v>-23.86</v>
      </c>
    </row>
    <row r="11" spans="1:33" x14ac:dyDescent="0.35">
      <c r="A11" s="14" t="s">
        <v>821</v>
      </c>
      <c r="B11" s="8" t="s">
        <v>828</v>
      </c>
      <c r="C11" s="3" t="str">
        <f t="shared" si="0"/>
        <v>BCPR_inc</v>
      </c>
      <c r="D11" s="10" t="s">
        <v>883</v>
      </c>
      <c r="F11" s="3" t="str">
        <f t="shared" si="1"/>
        <v>BCPR_inc_40_i</v>
      </c>
      <c r="G11" s="3" t="s">
        <v>760</v>
      </c>
      <c r="I11" s="115">
        <v>1997</v>
      </c>
      <c r="L11" s="3">
        <v>30</v>
      </c>
      <c r="M11" s="3" t="s">
        <v>315</v>
      </c>
      <c r="N11" s="3" t="s">
        <v>637</v>
      </c>
      <c r="P11" s="3">
        <v>20</v>
      </c>
      <c r="Q11" s="3" t="s">
        <v>310</v>
      </c>
      <c r="U11" s="3">
        <v>0.96239999999999992</v>
      </c>
      <c r="V11" s="3" t="s">
        <v>318</v>
      </c>
      <c r="W11" s="3">
        <v>-24.52</v>
      </c>
    </row>
    <row r="12" spans="1:33" x14ac:dyDescent="0.35">
      <c r="A12" s="14" t="s">
        <v>821</v>
      </c>
      <c r="B12" s="8" t="s">
        <v>829</v>
      </c>
      <c r="C12" s="3" t="str">
        <f t="shared" si="0"/>
        <v>NFPR_inc</v>
      </c>
      <c r="D12" s="10" t="s">
        <v>884</v>
      </c>
      <c r="F12" s="3" t="str">
        <f t="shared" si="1"/>
        <v>NFPR_inc_20_i</v>
      </c>
      <c r="G12" s="3" t="s">
        <v>760</v>
      </c>
      <c r="I12" s="115">
        <v>1997</v>
      </c>
      <c r="L12" s="3">
        <v>30</v>
      </c>
      <c r="M12" s="3" t="s">
        <v>315</v>
      </c>
      <c r="N12" s="3" t="s">
        <v>637</v>
      </c>
      <c r="P12" s="3">
        <v>20</v>
      </c>
      <c r="Q12" s="3" t="s">
        <v>310</v>
      </c>
      <c r="U12" s="3">
        <v>0.92399999999999993</v>
      </c>
      <c r="V12" s="3" t="s">
        <v>318</v>
      </c>
      <c r="W12" s="3">
        <v>-24.274999999999999</v>
      </c>
      <c r="AB12" s="3">
        <v>127.52</v>
      </c>
      <c r="AE12" s="3">
        <v>1.1274999999999999</v>
      </c>
    </row>
    <row r="13" spans="1:33" x14ac:dyDescent="0.35">
      <c r="A13" s="14" t="s">
        <v>821</v>
      </c>
      <c r="B13" s="8" t="s">
        <v>829</v>
      </c>
      <c r="C13" s="3" t="str">
        <f t="shared" si="0"/>
        <v>NFPR_inc</v>
      </c>
      <c r="D13" s="10" t="s">
        <v>885</v>
      </c>
      <c r="F13" s="3" t="str">
        <f t="shared" si="1"/>
        <v>NFPR_inc_40_i</v>
      </c>
      <c r="G13" s="3" t="s">
        <v>760</v>
      </c>
      <c r="I13" s="115">
        <v>1997</v>
      </c>
      <c r="L13" s="3">
        <v>30</v>
      </c>
      <c r="M13" s="3" t="s">
        <v>315</v>
      </c>
      <c r="N13" s="3" t="s">
        <v>637</v>
      </c>
      <c r="P13" s="3">
        <v>20</v>
      </c>
      <c r="Q13" s="3" t="s">
        <v>310</v>
      </c>
      <c r="U13" s="3">
        <v>0.38400000000000001</v>
      </c>
      <c r="V13" s="3" t="s">
        <v>318</v>
      </c>
      <c r="W13" s="3">
        <v>-22.2</v>
      </c>
      <c r="AB13" s="3">
        <v>-136.655</v>
      </c>
      <c r="AE13" s="3">
        <v>0.86334999999999995</v>
      </c>
    </row>
    <row r="14" spans="1:33" x14ac:dyDescent="0.35">
      <c r="A14" s="14" t="s">
        <v>821</v>
      </c>
      <c r="B14" s="8" t="s">
        <v>829</v>
      </c>
      <c r="C14" s="3" t="str">
        <f t="shared" si="0"/>
        <v>NFPU_inc</v>
      </c>
      <c r="D14" s="10" t="s">
        <v>886</v>
      </c>
      <c r="F14" s="3" t="str">
        <f t="shared" si="1"/>
        <v>NFPU_inc_20_i</v>
      </c>
      <c r="G14" s="3" t="s">
        <v>760</v>
      </c>
      <c r="I14" s="115">
        <v>1997</v>
      </c>
      <c r="L14" s="3">
        <v>30</v>
      </c>
      <c r="M14" s="3" t="s">
        <v>315</v>
      </c>
      <c r="N14" s="3" t="s">
        <v>637</v>
      </c>
      <c r="P14" s="3">
        <v>20</v>
      </c>
      <c r="Q14" s="3" t="s">
        <v>310</v>
      </c>
      <c r="U14" s="3">
        <v>0.77759999999999996</v>
      </c>
      <c r="V14" s="3" t="s">
        <v>318</v>
      </c>
      <c r="W14" s="3">
        <v>-24.53</v>
      </c>
      <c r="AB14" s="3">
        <v>125.2</v>
      </c>
      <c r="AE14" s="3">
        <v>1.1315999999999999</v>
      </c>
    </row>
    <row r="15" spans="1:33" x14ac:dyDescent="0.35">
      <c r="A15" s="14" t="s">
        <v>821</v>
      </c>
      <c r="B15" s="8" t="s">
        <v>829</v>
      </c>
      <c r="C15" s="3" t="str">
        <f t="shared" si="0"/>
        <v>NFPU_inc</v>
      </c>
      <c r="D15" s="10" t="s">
        <v>887</v>
      </c>
      <c r="F15" s="3" t="str">
        <f t="shared" si="1"/>
        <v>NFPU_inc_40_i</v>
      </c>
      <c r="G15" s="3" t="s">
        <v>760</v>
      </c>
      <c r="I15" s="115">
        <v>1997</v>
      </c>
      <c r="L15" s="3">
        <v>30</v>
      </c>
      <c r="M15" s="3" t="s">
        <v>315</v>
      </c>
      <c r="N15" s="3" t="s">
        <v>637</v>
      </c>
      <c r="P15" s="3">
        <v>20</v>
      </c>
      <c r="Q15" s="3" t="s">
        <v>310</v>
      </c>
      <c r="U15" s="3">
        <v>0.28800000000000003</v>
      </c>
      <c r="V15" s="3" t="s">
        <v>318</v>
      </c>
      <c r="W15" s="3">
        <v>-21.33</v>
      </c>
      <c r="AB15" s="3">
        <v>-8.3000000000000007</v>
      </c>
      <c r="AE15" s="3">
        <v>0.99729999999999996</v>
      </c>
    </row>
    <row r="16" spans="1:33" x14ac:dyDescent="0.35">
      <c r="A16" s="14" t="s">
        <v>821</v>
      </c>
      <c r="B16" s="8" t="s">
        <v>829</v>
      </c>
      <c r="C16" s="3" t="str">
        <f t="shared" si="0"/>
        <v>NFPL_inc</v>
      </c>
      <c r="D16" s="10" t="s">
        <v>888</v>
      </c>
      <c r="F16" s="3" t="str">
        <f t="shared" si="1"/>
        <v>NFPL_inc_20_i</v>
      </c>
      <c r="G16" s="3" t="s">
        <v>760</v>
      </c>
      <c r="I16" s="115">
        <v>1997</v>
      </c>
      <c r="L16" s="3">
        <v>30</v>
      </c>
      <c r="M16" s="3" t="s">
        <v>315</v>
      </c>
      <c r="N16" s="3" t="s">
        <v>637</v>
      </c>
      <c r="P16" s="3">
        <v>20</v>
      </c>
      <c r="Q16" s="3" t="s">
        <v>310</v>
      </c>
      <c r="W16" s="3">
        <v>-23.86</v>
      </c>
      <c r="AB16" s="3">
        <v>121</v>
      </c>
      <c r="AE16" s="3">
        <v>1.1274</v>
      </c>
    </row>
    <row r="17" spans="1:17" x14ac:dyDescent="0.35">
      <c r="A17" s="14" t="s">
        <v>821</v>
      </c>
      <c r="B17" s="8" t="s">
        <v>829</v>
      </c>
      <c r="C17" s="3" t="str">
        <f t="shared" si="0"/>
        <v>NFPL_inc</v>
      </c>
      <c r="D17" s="10" t="s">
        <v>889</v>
      </c>
      <c r="F17" s="3" t="str">
        <f t="shared" si="1"/>
        <v>NFPL_inc_40_i</v>
      </c>
      <c r="G17" s="3" t="s">
        <v>760</v>
      </c>
      <c r="I17" s="115">
        <v>1997</v>
      </c>
      <c r="L17" s="3">
        <v>30</v>
      </c>
      <c r="M17" s="3" t="s">
        <v>315</v>
      </c>
      <c r="N17" s="3" t="s">
        <v>637</v>
      </c>
      <c r="P17" s="3">
        <v>20</v>
      </c>
      <c r="Q17" s="3" t="s">
        <v>310</v>
      </c>
    </row>
    <row r="18" spans="1:17" x14ac:dyDescent="0.35">
      <c r="B18" s="10"/>
      <c r="C18" s="3"/>
    </row>
    <row r="19" spans="1:17" x14ac:dyDescent="0.35">
      <c r="B19" s="10"/>
      <c r="C19" s="3"/>
    </row>
    <row r="20" spans="1:17" x14ac:dyDescent="0.35">
      <c r="B20" s="10"/>
      <c r="C20" s="3"/>
    </row>
    <row r="21" spans="1:17" x14ac:dyDescent="0.35">
      <c r="B21" s="10"/>
      <c r="C21" s="3"/>
    </row>
    <row r="22" spans="1:17" x14ac:dyDescent="0.35">
      <c r="B22" s="10"/>
      <c r="C22" s="3"/>
    </row>
    <row r="23" spans="1:17" x14ac:dyDescent="0.35">
      <c r="B23" s="10"/>
      <c r="C23" s="3"/>
    </row>
    <row r="24" spans="1:17" x14ac:dyDescent="0.35">
      <c r="B24" s="10"/>
      <c r="C24" s="3"/>
    </row>
    <row r="25" spans="1:17" x14ac:dyDescent="0.35">
      <c r="B25" s="10"/>
      <c r="C25" s="3"/>
    </row>
    <row r="26" spans="1:17" x14ac:dyDescent="0.35">
      <c r="B26" s="10"/>
      <c r="C26" s="3"/>
    </row>
    <row r="27" spans="1:17" x14ac:dyDescent="0.35">
      <c r="B27" s="10"/>
      <c r="C27" s="3"/>
    </row>
    <row r="28" spans="1:17" x14ac:dyDescent="0.35">
      <c r="B28" s="10"/>
      <c r="C28" s="3"/>
    </row>
    <row r="29" spans="1:17" x14ac:dyDescent="0.35">
      <c r="B29" s="10"/>
      <c r="C29" s="3"/>
    </row>
    <row r="30" spans="1:17" x14ac:dyDescent="0.35">
      <c r="B30" s="10"/>
      <c r="C30" s="3"/>
    </row>
    <row r="31" spans="1:17" x14ac:dyDescent="0.35">
      <c r="B31" s="10"/>
      <c r="C31" s="3"/>
    </row>
    <row r="32" spans="1:17" x14ac:dyDescent="0.35">
      <c r="B32" s="10"/>
      <c r="C32" s="3"/>
    </row>
    <row r="33" spans="2:3" x14ac:dyDescent="0.35">
      <c r="B33" s="10"/>
      <c r="C33" s="3"/>
    </row>
    <row r="34" spans="2:3" x14ac:dyDescent="0.35">
      <c r="B34" s="10"/>
      <c r="C34" s="3"/>
    </row>
    <row r="35" spans="2:3" x14ac:dyDescent="0.35">
      <c r="B35" s="10"/>
      <c r="C35" s="3"/>
    </row>
    <row r="36" spans="2:3" x14ac:dyDescent="0.35">
      <c r="B36" s="10"/>
      <c r="C36" s="3"/>
    </row>
    <row r="37" spans="2:3" x14ac:dyDescent="0.35">
      <c r="B37" s="10"/>
      <c r="C37" s="3"/>
    </row>
    <row r="38" spans="2:3" x14ac:dyDescent="0.35">
      <c r="B38" s="10"/>
      <c r="C38" s="3"/>
    </row>
    <row r="39" spans="2:3" x14ac:dyDescent="0.35">
      <c r="B39" s="10"/>
      <c r="C39" s="3"/>
    </row>
    <row r="40" spans="2:3" x14ac:dyDescent="0.35">
      <c r="B40" s="10"/>
      <c r="C40" s="3"/>
    </row>
    <row r="41" spans="2:3" x14ac:dyDescent="0.35">
      <c r="B41" s="10"/>
      <c r="C41" s="3"/>
    </row>
    <row r="42" spans="2:3" x14ac:dyDescent="0.35">
      <c r="B42" s="10"/>
      <c r="C42" s="3"/>
    </row>
    <row r="43" spans="2:3" x14ac:dyDescent="0.35">
      <c r="B43" s="10"/>
      <c r="C43" s="3"/>
    </row>
    <row r="44" spans="2:3" x14ac:dyDescent="0.35">
      <c r="B44" s="10"/>
      <c r="C44" s="3"/>
    </row>
    <row r="45" spans="2:3" x14ac:dyDescent="0.35">
      <c r="B45" s="10"/>
      <c r="C45" s="3"/>
    </row>
    <row r="46" spans="2:3" x14ac:dyDescent="0.35">
      <c r="B46" s="10"/>
      <c r="C46" s="3"/>
    </row>
    <row r="47" spans="2:3" x14ac:dyDescent="0.35">
      <c r="B47" s="10"/>
      <c r="C47" s="3"/>
    </row>
    <row r="48" spans="2:3" x14ac:dyDescent="0.35">
      <c r="B48" s="10"/>
      <c r="C48" s="3"/>
    </row>
    <row r="49" spans="2:3" x14ac:dyDescent="0.35">
      <c r="B49" s="10"/>
      <c r="C49" s="3"/>
    </row>
    <row r="50" spans="2:3" x14ac:dyDescent="0.35">
      <c r="B50" s="10"/>
      <c r="C50" s="3"/>
    </row>
    <row r="51" spans="2:3" x14ac:dyDescent="0.35">
      <c r="B51" s="10"/>
      <c r="C51" s="3"/>
    </row>
    <row r="52" spans="2:3" x14ac:dyDescent="0.35">
      <c r="B52" s="10"/>
      <c r="C52" s="3"/>
    </row>
    <row r="53" spans="2:3" x14ac:dyDescent="0.35">
      <c r="B53" s="10"/>
      <c r="C53" s="3"/>
    </row>
    <row r="54" spans="2:3" x14ac:dyDescent="0.35">
      <c r="B54" s="10"/>
      <c r="C54" s="3"/>
    </row>
    <row r="55" spans="2:3" x14ac:dyDescent="0.35">
      <c r="B55" s="10"/>
      <c r="C55" s="3"/>
    </row>
    <row r="56" spans="2:3" x14ac:dyDescent="0.35">
      <c r="B56" s="10"/>
      <c r="C56" s="3"/>
    </row>
    <row r="57" spans="2:3" x14ac:dyDescent="0.35">
      <c r="B57" s="10"/>
      <c r="C57" s="3"/>
    </row>
    <row r="58" spans="2:3" x14ac:dyDescent="0.35">
      <c r="B58" s="10"/>
      <c r="C58" s="3"/>
    </row>
    <row r="59" spans="2:3" x14ac:dyDescent="0.35">
      <c r="B59" s="10"/>
      <c r="C59" s="3"/>
    </row>
    <row r="60" spans="2:3" x14ac:dyDescent="0.35">
      <c r="B60" s="10"/>
      <c r="C60" s="3"/>
    </row>
    <row r="61" spans="2:3" x14ac:dyDescent="0.35">
      <c r="B61" s="10"/>
      <c r="C61" s="3"/>
    </row>
    <row r="62" spans="2:3" x14ac:dyDescent="0.35">
      <c r="B62" s="10"/>
      <c r="C62" s="3"/>
    </row>
    <row r="63" spans="2:3" x14ac:dyDescent="0.35">
      <c r="B63" s="10"/>
      <c r="C63" s="3"/>
    </row>
    <row r="64" spans="2:3" x14ac:dyDescent="0.35">
      <c r="B64" s="10"/>
    </row>
    <row r="65" spans="2:2" x14ac:dyDescent="0.35">
      <c r="B65" s="10"/>
    </row>
    <row r="66" spans="2:2" x14ac:dyDescent="0.35">
      <c r="B66" s="10"/>
    </row>
    <row r="67" spans="2:2" x14ac:dyDescent="0.35">
      <c r="B67" s="10"/>
    </row>
    <row r="68" spans="2:2" x14ac:dyDescent="0.35">
      <c r="B68" s="10"/>
    </row>
    <row r="69" spans="2:2" x14ac:dyDescent="0.35">
      <c r="B69" s="10"/>
    </row>
    <row r="70" spans="2:2" x14ac:dyDescent="0.35">
      <c r="B70" s="10"/>
    </row>
    <row r="71" spans="2:2" x14ac:dyDescent="0.35">
      <c r="B71" s="10"/>
    </row>
    <row r="72" spans="2:2" x14ac:dyDescent="0.35">
      <c r="B72" s="10"/>
    </row>
    <row r="73" spans="2:2" x14ac:dyDescent="0.35">
      <c r="B73" s="10"/>
    </row>
    <row r="74" spans="2:2" x14ac:dyDescent="0.35">
      <c r="B74" s="10"/>
    </row>
    <row r="75" spans="2:2" x14ac:dyDescent="0.35">
      <c r="B75" s="10"/>
    </row>
    <row r="76" spans="2:2" x14ac:dyDescent="0.35">
      <c r="B76" s="10"/>
    </row>
    <row r="77" spans="2:2" x14ac:dyDescent="0.35">
      <c r="B77" s="10"/>
    </row>
    <row r="78" spans="2:2" x14ac:dyDescent="0.35">
      <c r="B78" s="10"/>
    </row>
    <row r="79" spans="2:2" x14ac:dyDescent="0.35">
      <c r="B79" s="10"/>
    </row>
    <row r="80" spans="2:2" x14ac:dyDescent="0.35">
      <c r="B80" s="10"/>
    </row>
    <row r="81" spans="2:2" x14ac:dyDescent="0.35">
      <c r="B81" s="10"/>
    </row>
    <row r="82" spans="2:2" x14ac:dyDescent="0.35">
      <c r="B82" s="10"/>
    </row>
    <row r="83" spans="2:2" x14ac:dyDescent="0.35">
      <c r="B83" s="10"/>
    </row>
    <row r="84" spans="2:2" x14ac:dyDescent="0.35">
      <c r="B84" s="10"/>
    </row>
    <row r="85" spans="2:2" x14ac:dyDescent="0.35">
      <c r="B85" s="10"/>
    </row>
    <row r="86" spans="2:2" x14ac:dyDescent="0.35">
      <c r="B86" s="10"/>
    </row>
    <row r="87" spans="2:2" x14ac:dyDescent="0.35">
      <c r="B87" s="10"/>
    </row>
    <row r="88" spans="2:2" x14ac:dyDescent="0.35">
      <c r="B88" s="10"/>
    </row>
    <row r="89" spans="2:2" x14ac:dyDescent="0.35">
      <c r="B89" s="10"/>
    </row>
    <row r="90" spans="2:2" x14ac:dyDescent="0.35">
      <c r="B90" s="10"/>
    </row>
    <row r="91" spans="2:2" x14ac:dyDescent="0.35">
      <c r="B91" s="10"/>
    </row>
    <row r="92" spans="2:2" x14ac:dyDescent="0.35">
      <c r="B92" s="10"/>
    </row>
    <row r="93" spans="2:2" x14ac:dyDescent="0.35">
      <c r="B93" s="10"/>
    </row>
    <row r="94" spans="2:2" x14ac:dyDescent="0.35">
      <c r="B94" s="10"/>
    </row>
    <row r="95" spans="2:2" x14ac:dyDescent="0.35">
      <c r="B95" s="10"/>
    </row>
    <row r="96" spans="2:2" x14ac:dyDescent="0.35">
      <c r="B96" s="10"/>
    </row>
    <row r="97" spans="2:2" x14ac:dyDescent="0.35">
      <c r="B97" s="10"/>
    </row>
    <row r="98" spans="2:2" x14ac:dyDescent="0.35">
      <c r="B98" s="10"/>
    </row>
    <row r="99" spans="2:2" x14ac:dyDescent="0.35">
      <c r="B99" s="10"/>
    </row>
    <row r="100" spans="2:2" x14ac:dyDescent="0.35">
      <c r="B100" s="10"/>
    </row>
    <row r="101" spans="2:2" x14ac:dyDescent="0.35">
      <c r="B101" s="10"/>
    </row>
    <row r="102" spans="2:2" x14ac:dyDescent="0.35">
      <c r="B102" s="10"/>
    </row>
    <row r="103" spans="2:2" x14ac:dyDescent="0.35">
      <c r="B103" s="10"/>
    </row>
    <row r="104" spans="2:2" x14ac:dyDescent="0.35">
      <c r="B104" s="10"/>
    </row>
    <row r="105" spans="2:2" x14ac:dyDescent="0.35">
      <c r="B105" s="10"/>
    </row>
    <row r="106" spans="2:2" x14ac:dyDescent="0.35">
      <c r="B106" s="10"/>
    </row>
    <row r="107" spans="2:2" x14ac:dyDescent="0.35">
      <c r="B107" s="10"/>
    </row>
    <row r="108" spans="2:2" x14ac:dyDescent="0.35">
      <c r="B108" s="10"/>
    </row>
    <row r="109" spans="2:2" x14ac:dyDescent="0.35">
      <c r="B109" s="10"/>
    </row>
    <row r="110" spans="2:2" x14ac:dyDescent="0.35">
      <c r="B110" s="10"/>
    </row>
    <row r="111" spans="2:2" x14ac:dyDescent="0.35">
      <c r="B111" s="10"/>
    </row>
    <row r="112" spans="2:2" x14ac:dyDescent="0.35">
      <c r="B112" s="10"/>
    </row>
    <row r="113" spans="2:2" x14ac:dyDescent="0.35">
      <c r="B113" s="10"/>
    </row>
    <row r="114" spans="2:2" x14ac:dyDescent="0.35">
      <c r="B114" s="10"/>
    </row>
    <row r="115" spans="2:2" x14ac:dyDescent="0.35">
      <c r="B115" s="10"/>
    </row>
    <row r="116" spans="2:2" x14ac:dyDescent="0.35">
      <c r="B116" s="10"/>
    </row>
    <row r="117" spans="2:2" x14ac:dyDescent="0.35">
      <c r="B117" s="10"/>
    </row>
    <row r="118" spans="2:2" x14ac:dyDescent="0.35">
      <c r="B118" s="10"/>
    </row>
    <row r="119" spans="2:2" x14ac:dyDescent="0.35">
      <c r="B119" s="10"/>
    </row>
    <row r="120" spans="2:2" x14ac:dyDescent="0.35">
      <c r="B120" s="10"/>
    </row>
    <row r="121" spans="2:2" x14ac:dyDescent="0.35">
      <c r="B121" s="10"/>
    </row>
    <row r="122" spans="2:2" x14ac:dyDescent="0.35">
      <c r="B122" s="10"/>
    </row>
    <row r="123" spans="2:2" x14ac:dyDescent="0.35">
      <c r="B123" s="10"/>
    </row>
    <row r="124" spans="2:2" x14ac:dyDescent="0.35">
      <c r="B124" s="10"/>
    </row>
    <row r="125" spans="2:2" x14ac:dyDescent="0.35">
      <c r="B125" s="10"/>
    </row>
    <row r="126" spans="2:2" x14ac:dyDescent="0.35">
      <c r="B126" s="10"/>
    </row>
    <row r="127" spans="2:2" x14ac:dyDescent="0.35">
      <c r="B127" s="10"/>
    </row>
    <row r="128" spans="2:2" x14ac:dyDescent="0.35">
      <c r="B128" s="10"/>
    </row>
    <row r="129" spans="2:2" x14ac:dyDescent="0.35">
      <c r="B129" s="10"/>
    </row>
    <row r="130" spans="2:2" x14ac:dyDescent="0.35">
      <c r="B130" s="10"/>
    </row>
    <row r="131" spans="2:2" x14ac:dyDescent="0.35">
      <c r="B131" s="10"/>
    </row>
    <row r="132" spans="2:2" x14ac:dyDescent="0.35">
      <c r="B132" s="10"/>
    </row>
    <row r="133" spans="2:2" x14ac:dyDescent="0.35">
      <c r="B133" s="10"/>
    </row>
    <row r="134" spans="2:2" x14ac:dyDescent="0.35">
      <c r="B134" s="10"/>
    </row>
    <row r="135" spans="2:2" x14ac:dyDescent="0.35">
      <c r="B135" s="10"/>
    </row>
    <row r="136" spans="2:2" x14ac:dyDescent="0.35">
      <c r="B136" s="10"/>
    </row>
    <row r="137" spans="2:2" x14ac:dyDescent="0.35">
      <c r="B137" s="10"/>
    </row>
    <row r="138" spans="2:2" x14ac:dyDescent="0.35">
      <c r="B138" s="10"/>
    </row>
    <row r="139" spans="2:2" x14ac:dyDescent="0.35">
      <c r="B139" s="10"/>
    </row>
    <row r="140" spans="2:2" x14ac:dyDescent="0.35">
      <c r="B140" s="10"/>
    </row>
    <row r="141" spans="2:2" x14ac:dyDescent="0.35">
      <c r="B141" s="10"/>
    </row>
    <row r="142" spans="2:2" x14ac:dyDescent="0.35">
      <c r="B142" s="10"/>
    </row>
    <row r="143" spans="2:2" x14ac:dyDescent="0.35">
      <c r="B143" s="10"/>
    </row>
    <row r="144" spans="2:2" x14ac:dyDescent="0.35">
      <c r="B144" s="10"/>
    </row>
    <row r="145" spans="2:2" x14ac:dyDescent="0.35">
      <c r="B145" s="10"/>
    </row>
    <row r="146" spans="2:2" x14ac:dyDescent="0.35">
      <c r="B146" s="10"/>
    </row>
    <row r="147" spans="2:2" x14ac:dyDescent="0.35">
      <c r="B147" s="10"/>
    </row>
    <row r="148" spans="2:2" x14ac:dyDescent="0.35">
      <c r="B148" s="10"/>
    </row>
    <row r="149" spans="2:2" x14ac:dyDescent="0.35">
      <c r="B149" s="10"/>
    </row>
    <row r="150" spans="2:2" x14ac:dyDescent="0.35">
      <c r="B150" s="10"/>
    </row>
    <row r="151" spans="2:2" x14ac:dyDescent="0.35">
      <c r="B151" s="10"/>
    </row>
    <row r="152" spans="2:2" x14ac:dyDescent="0.35">
      <c r="B152" s="10"/>
    </row>
    <row r="153" spans="2:2" x14ac:dyDescent="0.35">
      <c r="B153" s="10"/>
    </row>
    <row r="154" spans="2:2" x14ac:dyDescent="0.35">
      <c r="B154" s="10"/>
    </row>
    <row r="155" spans="2:2" x14ac:dyDescent="0.35">
      <c r="B155" s="10"/>
    </row>
    <row r="156" spans="2:2" x14ac:dyDescent="0.35">
      <c r="B156" s="10"/>
    </row>
    <row r="157" spans="2:2" x14ac:dyDescent="0.35">
      <c r="B157" s="10"/>
    </row>
    <row r="158" spans="2:2" x14ac:dyDescent="0.35">
      <c r="B158" s="10"/>
    </row>
    <row r="159" spans="2:2" x14ac:dyDescent="0.35">
      <c r="B159" s="10"/>
    </row>
    <row r="160" spans="2:2" x14ac:dyDescent="0.35">
      <c r="B160" s="10"/>
    </row>
    <row r="161" spans="2:2" x14ac:dyDescent="0.35">
      <c r="B161" s="10"/>
    </row>
    <row r="162" spans="2:2" x14ac:dyDescent="0.35">
      <c r="B162" s="10"/>
    </row>
    <row r="163" spans="2:2" x14ac:dyDescent="0.35">
      <c r="B163" s="10"/>
    </row>
    <row r="164" spans="2:2" x14ac:dyDescent="0.35">
      <c r="B164" s="10"/>
    </row>
    <row r="165" spans="2:2" x14ac:dyDescent="0.35">
      <c r="B165" s="10"/>
    </row>
    <row r="166" spans="2:2" x14ac:dyDescent="0.35">
      <c r="B166" s="10"/>
    </row>
    <row r="167" spans="2:2" x14ac:dyDescent="0.35">
      <c r="B167" s="10"/>
    </row>
    <row r="168" spans="2:2" x14ac:dyDescent="0.35">
      <c r="B168" s="10"/>
    </row>
    <row r="169" spans="2:2" x14ac:dyDescent="0.35">
      <c r="B169" s="10"/>
    </row>
    <row r="170" spans="2:2" x14ac:dyDescent="0.35">
      <c r="B170" s="10"/>
    </row>
    <row r="171" spans="2:2" x14ac:dyDescent="0.35">
      <c r="B171" s="10"/>
    </row>
    <row r="172" spans="2:2" x14ac:dyDescent="0.35">
      <c r="B172" s="10"/>
    </row>
    <row r="173" spans="2:2" x14ac:dyDescent="0.35">
      <c r="B173" s="10"/>
    </row>
    <row r="174" spans="2:2" x14ac:dyDescent="0.35">
      <c r="B174" s="10"/>
    </row>
    <row r="175" spans="2:2" x14ac:dyDescent="0.35">
      <c r="B175" s="10"/>
    </row>
    <row r="176" spans="2:2" x14ac:dyDescent="0.35">
      <c r="B176" s="10"/>
    </row>
    <row r="177" spans="2:2" x14ac:dyDescent="0.35">
      <c r="B177" s="10"/>
    </row>
    <row r="178" spans="2:2" x14ac:dyDescent="0.35">
      <c r="B178" s="10"/>
    </row>
    <row r="179" spans="2:2" x14ac:dyDescent="0.35">
      <c r="B179" s="10"/>
    </row>
    <row r="180" spans="2:2" x14ac:dyDescent="0.35">
      <c r="B180" s="10"/>
    </row>
    <row r="181" spans="2:2" x14ac:dyDescent="0.35">
      <c r="B181" s="10"/>
    </row>
    <row r="182" spans="2:2" x14ac:dyDescent="0.35">
      <c r="B182" s="10"/>
    </row>
    <row r="183" spans="2:2" x14ac:dyDescent="0.35">
      <c r="B183" s="10"/>
    </row>
    <row r="184" spans="2:2" x14ac:dyDescent="0.35">
      <c r="B184" s="10"/>
    </row>
    <row r="185" spans="2:2" x14ac:dyDescent="0.35">
      <c r="B185" s="10"/>
    </row>
    <row r="186" spans="2:2" x14ac:dyDescent="0.35">
      <c r="B186" s="10"/>
    </row>
    <row r="187" spans="2:2" x14ac:dyDescent="0.35">
      <c r="B187" s="10"/>
    </row>
    <row r="188" spans="2:2" x14ac:dyDescent="0.35">
      <c r="B188" s="10"/>
    </row>
    <row r="189" spans="2:2" x14ac:dyDescent="0.35">
      <c r="B189" s="10"/>
    </row>
    <row r="190" spans="2:2" x14ac:dyDescent="0.35">
      <c r="B190" s="10"/>
    </row>
    <row r="191" spans="2:2" x14ac:dyDescent="0.35">
      <c r="B191" s="10"/>
    </row>
    <row r="192" spans="2:2" x14ac:dyDescent="0.35">
      <c r="B192" s="10"/>
    </row>
    <row r="193" spans="2:2" x14ac:dyDescent="0.35">
      <c r="B193" s="10"/>
    </row>
    <row r="194" spans="2:2" x14ac:dyDescent="0.35">
      <c r="B194" s="10"/>
    </row>
    <row r="195" spans="2:2" x14ac:dyDescent="0.35">
      <c r="B195" s="10"/>
    </row>
    <row r="196" spans="2:2" x14ac:dyDescent="0.35">
      <c r="B196" s="10"/>
    </row>
    <row r="197" spans="2:2" x14ac:dyDescent="0.35">
      <c r="B197" s="10"/>
    </row>
    <row r="198" spans="2:2" x14ac:dyDescent="0.35">
      <c r="B198" s="10"/>
    </row>
    <row r="199" spans="2:2" x14ac:dyDescent="0.35">
      <c r="B199" s="10"/>
    </row>
    <row r="200" spans="2:2" x14ac:dyDescent="0.35">
      <c r="B200" s="10"/>
    </row>
  </sheetData>
  <phoneticPr fontId="24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'controlled vocabulary'!$AJ$4:$AJ$6</xm:f>
          </x14:formula1>
          <xm:sqref>Q4:Q1048576</xm:sqref>
        </x14:dataValidation>
        <x14:dataValidation type="list" allowBlank="1" showInputMessage="1" showErrorMessage="1" xr:uid="{00000000-0002-0000-0700-000001000000}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 xr:uid="{00000000-0002-0000-0700-000002000000}">
          <x14:formula1>
            <xm:f>'controlled vocabulary'!$AL$4:$AL$5</xm:f>
          </x14:formula1>
          <xm:sqref>V4:V1048576</xm:sqref>
        </x14:dataValidation>
        <x14:dataValidation type="list" allowBlank="1" showInputMessage="1" showErrorMessage="1" xr:uid="{00000000-0002-0000-0700-000003000000}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 xr:uid="{00000000-0002-0000-0700-000004000000}">
          <x14:formula1>
            <xm:f>'controlled vocabulary'!$AK$4:$AK$5</xm:f>
          </x14:formula1>
          <xm:sqref>S4:S1048576</xm:sqref>
        </x14:dataValidation>
        <x14:dataValidation type="list" allowBlank="1" showInputMessage="1" showErrorMessage="1" xr:uid="{00000000-0002-0000-0700-000005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workbookViewId="0">
      <selection activeCell="A12" sqref="A12"/>
    </sheetView>
  </sheetViews>
  <sheetFormatPr defaultColWidth="15.1796875" defaultRowHeight="15" customHeight="1" x14ac:dyDescent="0.35"/>
  <cols>
    <col min="1" max="1" width="12.453125" customWidth="1"/>
    <col min="2" max="2" width="9" bestFit="1" customWidth="1"/>
    <col min="3" max="3" width="9" customWidth="1"/>
    <col min="4" max="4" width="13.1796875" bestFit="1" customWidth="1"/>
    <col min="5" max="5" width="14.6328125" bestFit="1" customWidth="1"/>
    <col min="6" max="6" width="14.36328125" customWidth="1"/>
    <col min="7" max="7" width="13.453125" customWidth="1"/>
    <col min="8" max="8" width="12.6328125" customWidth="1"/>
    <col min="9" max="9" width="11.1796875" customWidth="1"/>
    <col min="10" max="11" width="10.1796875" customWidth="1"/>
    <col min="12" max="12" width="14.81640625" customWidth="1"/>
    <col min="13" max="13" width="10.1796875" customWidth="1"/>
    <col min="14" max="14" width="19.6328125" customWidth="1"/>
    <col min="15" max="15" width="10.1796875" customWidth="1"/>
    <col min="16" max="16" width="15.36328125" bestFit="1" customWidth="1"/>
    <col min="17" max="20" width="10.1796875" customWidth="1"/>
    <col min="21" max="22" width="13.6328125" customWidth="1"/>
    <col min="23" max="23" width="23.1796875" customWidth="1"/>
    <col min="24" max="24" width="12" bestFit="1" customWidth="1"/>
    <col min="25" max="25" width="7.81640625" bestFit="1" customWidth="1"/>
    <col min="26" max="26" width="9.6328125" bestFit="1" customWidth="1"/>
    <col min="27" max="27" width="10.453125" bestFit="1" customWidth="1"/>
    <col min="28" max="30" width="10.453125" customWidth="1"/>
    <col min="31" max="31" width="15.36328125" bestFit="1" customWidth="1"/>
    <col min="32" max="32" width="17.81640625" bestFit="1" customWidth="1"/>
    <col min="33" max="33" width="13.453125" bestFit="1" customWidth="1"/>
    <col min="34" max="34" width="20.36328125" bestFit="1" customWidth="1"/>
    <col min="35" max="35" width="14.36328125" bestFit="1" customWidth="1"/>
    <col min="36" max="36" width="15.453125" customWidth="1"/>
    <col min="37" max="38" width="23.1796875" customWidth="1"/>
    <col min="39" max="39" width="16.1796875" bestFit="1" customWidth="1"/>
    <col min="40" max="40" width="12.6328125" bestFit="1" customWidth="1"/>
    <col min="41" max="41" width="16.6328125" bestFit="1" customWidth="1"/>
    <col min="42" max="42" width="18.81640625" bestFit="1" customWidth="1"/>
    <col min="43" max="43" width="18.81640625" customWidth="1"/>
    <col min="44" max="44" width="24.36328125" bestFit="1" customWidth="1"/>
    <col min="45" max="48" width="13.1796875" customWidth="1"/>
  </cols>
  <sheetData>
    <row r="1" spans="1:44" s="73" customFormat="1" ht="15" customHeight="1" x14ac:dyDescent="0.35">
      <c r="A1" s="72" t="s">
        <v>160</v>
      </c>
      <c r="B1" s="72" t="s">
        <v>161</v>
      </c>
      <c r="C1" s="72"/>
      <c r="D1" s="74"/>
      <c r="E1" s="74"/>
      <c r="F1" s="74"/>
      <c r="G1" s="74"/>
      <c r="H1" s="74"/>
      <c r="I1" s="74"/>
      <c r="K1" s="75"/>
      <c r="L1" s="72" t="s">
        <v>631</v>
      </c>
      <c r="M1" s="75"/>
      <c r="N1" s="75"/>
      <c r="O1" s="75"/>
      <c r="P1" s="75"/>
      <c r="Q1" s="75"/>
      <c r="R1" s="75"/>
      <c r="S1" s="75"/>
      <c r="T1" s="75"/>
      <c r="U1" s="72" t="s">
        <v>162</v>
      </c>
      <c r="V1" s="75"/>
      <c r="W1" s="74"/>
      <c r="X1" s="74"/>
      <c r="Y1" s="74"/>
      <c r="Z1" s="74"/>
      <c r="AA1" s="74"/>
      <c r="AB1" s="72" t="s">
        <v>632</v>
      </c>
      <c r="AC1" s="74"/>
      <c r="AD1" s="74"/>
      <c r="AE1" s="74"/>
      <c r="AF1" s="74"/>
      <c r="AG1" s="72" t="s">
        <v>624</v>
      </c>
      <c r="AH1" s="75"/>
      <c r="AI1" s="74"/>
      <c r="AK1" s="74"/>
      <c r="AL1" s="74"/>
      <c r="AM1" s="72" t="s">
        <v>163</v>
      </c>
      <c r="AO1" s="74"/>
      <c r="AP1" s="74"/>
      <c r="AQ1" s="74"/>
      <c r="AR1" s="74"/>
    </row>
    <row r="2" spans="1:44" s="73" customFormat="1" ht="15" customHeight="1" x14ac:dyDescent="0.35">
      <c r="A2" s="76" t="s">
        <v>434</v>
      </c>
      <c r="B2" s="76" t="s">
        <v>482</v>
      </c>
      <c r="C2" s="76" t="s">
        <v>464</v>
      </c>
      <c r="D2" s="76" t="s">
        <v>485</v>
      </c>
      <c r="E2" s="76" t="s">
        <v>674</v>
      </c>
      <c r="F2" s="76" t="s">
        <v>473</v>
      </c>
      <c r="G2" s="76" t="s">
        <v>486</v>
      </c>
      <c r="H2" s="76" t="s">
        <v>478</v>
      </c>
      <c r="I2" s="76" t="s">
        <v>479</v>
      </c>
      <c r="J2" s="76" t="s">
        <v>481</v>
      </c>
      <c r="K2" s="76" t="s">
        <v>803</v>
      </c>
      <c r="L2" s="76" t="s">
        <v>436</v>
      </c>
      <c r="M2" s="76" t="s">
        <v>438</v>
      </c>
      <c r="N2" s="76" t="s">
        <v>439</v>
      </c>
      <c r="O2" s="76" t="s">
        <v>658</v>
      </c>
      <c r="P2" s="76" t="s">
        <v>649</v>
      </c>
      <c r="Q2" s="76" t="s">
        <v>690</v>
      </c>
      <c r="R2" s="76" t="s">
        <v>441</v>
      </c>
      <c r="S2" s="76" t="s">
        <v>442</v>
      </c>
      <c r="T2" s="76" t="s">
        <v>448</v>
      </c>
      <c r="U2" s="76" t="s">
        <v>507</v>
      </c>
      <c r="V2" s="77" t="s">
        <v>512</v>
      </c>
      <c r="W2" s="76" t="s">
        <v>539</v>
      </c>
      <c r="X2" s="76" t="s">
        <v>491</v>
      </c>
      <c r="Y2" s="76" t="s">
        <v>495</v>
      </c>
      <c r="Z2" s="76" t="s">
        <v>498</v>
      </c>
      <c r="AA2" s="76" t="s">
        <v>577</v>
      </c>
      <c r="AB2" s="76" t="s">
        <v>334</v>
      </c>
      <c r="AC2" s="76" t="s">
        <v>335</v>
      </c>
      <c r="AD2" s="76" t="s">
        <v>336</v>
      </c>
      <c r="AE2" s="76" t="s">
        <v>660</v>
      </c>
      <c r="AF2" s="76" t="s">
        <v>361</v>
      </c>
      <c r="AG2" s="76" t="s">
        <v>705</v>
      </c>
      <c r="AH2" s="76" t="s">
        <v>756</v>
      </c>
      <c r="AI2" s="76" t="s">
        <v>708</v>
      </c>
      <c r="AJ2" s="76" t="s">
        <v>706</v>
      </c>
      <c r="AK2" s="76" t="s">
        <v>707</v>
      </c>
      <c r="AL2" s="76" t="s">
        <v>709</v>
      </c>
      <c r="AM2" s="78" t="s">
        <v>585</v>
      </c>
      <c r="AN2" s="79" t="s">
        <v>589</v>
      </c>
      <c r="AO2" s="77" t="s">
        <v>584</v>
      </c>
      <c r="AP2" s="76" t="s">
        <v>586</v>
      </c>
      <c r="AQ2" s="76" t="s">
        <v>591</v>
      </c>
      <c r="AR2" s="76" t="s">
        <v>722</v>
      </c>
    </row>
    <row r="3" spans="1:44" s="73" customFormat="1" ht="15" customHeight="1" x14ac:dyDescent="0.35">
      <c r="A3" s="80"/>
      <c r="B3" s="80"/>
      <c r="C3" s="80"/>
      <c r="D3" s="80"/>
      <c r="E3" s="80"/>
      <c r="F3" s="80"/>
      <c r="G3" s="81" t="str">
        <f>HYPERLINK("http://www.water-research.net/course/drainageclass.pdf","Soil Drainage Classes")</f>
        <v>Soil Drainage Classes</v>
      </c>
      <c r="H3" s="81" t="str">
        <f>HYPERLINK("http://www.nrcs.usda.gov/Internet/FSE_DOCUMENTS/nrcs142p2_052523.pdf","NRCS")</f>
        <v>NRCS</v>
      </c>
      <c r="I3" s="81" t="str">
        <f>HYPERLINK("http://jersey.uoregon.edu/~mstrick/AskGeoMan/geoQuerry11.html","Mafic vs. Felsic")</f>
        <v>Mafic vs. Felsic</v>
      </c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 t="s">
        <v>164</v>
      </c>
      <c r="V3" s="80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0"/>
      <c r="AI3" s="82"/>
      <c r="AJ3" s="82"/>
      <c r="AK3" s="82"/>
      <c r="AL3" s="82"/>
      <c r="AM3" s="80" t="s">
        <v>138</v>
      </c>
      <c r="AN3" s="83"/>
      <c r="AO3" s="80" t="s">
        <v>165</v>
      </c>
      <c r="AP3" s="80" t="s">
        <v>166</v>
      </c>
      <c r="AQ3" s="80"/>
      <c r="AR3" s="80"/>
    </row>
    <row r="4" spans="1:44" ht="12.75" customHeight="1" x14ac:dyDescent="0.35">
      <c r="A4" s="1" t="s">
        <v>167</v>
      </c>
      <c r="B4" s="1" t="s">
        <v>168</v>
      </c>
      <c r="C4" s="1" t="s">
        <v>805</v>
      </c>
      <c r="D4" s="1" t="s">
        <v>169</v>
      </c>
      <c r="E4" s="1" t="s">
        <v>679</v>
      </c>
      <c r="F4" s="1" t="s">
        <v>170</v>
      </c>
      <c r="G4" s="1" t="s">
        <v>171</v>
      </c>
      <c r="H4" s="1" t="s">
        <v>172</v>
      </c>
      <c r="I4" s="1" t="s">
        <v>173</v>
      </c>
      <c r="J4" s="1" t="s">
        <v>174</v>
      </c>
      <c r="K4" s="15" t="s">
        <v>324</v>
      </c>
      <c r="L4" s="1" t="s">
        <v>633</v>
      </c>
      <c r="M4" s="1" t="s">
        <v>637</v>
      </c>
      <c r="N4" s="1" t="s">
        <v>642</v>
      </c>
      <c r="O4" s="1" t="s">
        <v>646</v>
      </c>
      <c r="P4" s="1" t="s">
        <v>650</v>
      </c>
      <c r="Q4" s="1" t="s">
        <v>691</v>
      </c>
      <c r="R4" s="1" t="s">
        <v>805</v>
      </c>
      <c r="S4" s="1" t="s">
        <v>805</v>
      </c>
      <c r="T4" s="1" t="s">
        <v>667</v>
      </c>
      <c r="U4" s="1" t="s">
        <v>306</v>
      </c>
      <c r="V4" s="1" t="s">
        <v>276</v>
      </c>
      <c r="W4" s="1" t="s">
        <v>175</v>
      </c>
      <c r="X4" s="1" t="s">
        <v>805</v>
      </c>
      <c r="Y4" s="1" t="s">
        <v>805</v>
      </c>
      <c r="Z4" s="1" t="s">
        <v>806</v>
      </c>
      <c r="AA4" s="1" t="s">
        <v>578</v>
      </c>
      <c r="AB4" s="1" t="s">
        <v>655</v>
      </c>
      <c r="AC4" s="1" t="s">
        <v>637</v>
      </c>
      <c r="AD4" s="1" t="s">
        <v>647</v>
      </c>
      <c r="AE4" s="1" t="s">
        <v>650</v>
      </c>
      <c r="AF4" s="1" t="s">
        <v>664</v>
      </c>
      <c r="AG4" s="1" t="s">
        <v>764</v>
      </c>
      <c r="AH4" s="1" t="s">
        <v>642</v>
      </c>
      <c r="AI4" s="15" t="s">
        <v>314</v>
      </c>
      <c r="AJ4" s="15" t="s">
        <v>310</v>
      </c>
      <c r="AK4" s="15" t="s">
        <v>312</v>
      </c>
      <c r="AL4" s="1" t="s">
        <v>317</v>
      </c>
      <c r="AM4" t="s">
        <v>250</v>
      </c>
      <c r="AN4" t="s">
        <v>255</v>
      </c>
      <c r="AO4" t="s">
        <v>296</v>
      </c>
      <c r="AP4" s="2" t="s">
        <v>176</v>
      </c>
      <c r="AQ4" s="2" t="s">
        <v>805</v>
      </c>
      <c r="AR4" s="2" t="s">
        <v>175</v>
      </c>
    </row>
    <row r="5" spans="1:44" ht="12.75" customHeight="1" x14ac:dyDescent="0.35">
      <c r="A5" s="1" t="s">
        <v>177</v>
      </c>
      <c r="B5" s="1" t="s">
        <v>178</v>
      </c>
      <c r="C5" s="1"/>
      <c r="D5" s="1" t="s">
        <v>179</v>
      </c>
      <c r="E5" s="1" t="s">
        <v>678</v>
      </c>
      <c r="F5" s="1" t="s">
        <v>180</v>
      </c>
      <c r="G5" s="1" t="s">
        <v>181</v>
      </c>
      <c r="H5" s="1" t="s">
        <v>182</v>
      </c>
      <c r="I5" s="1" t="s">
        <v>183</v>
      </c>
      <c r="J5" s="1" t="s">
        <v>184</v>
      </c>
      <c r="K5" s="15" t="s">
        <v>323</v>
      </c>
      <c r="L5" s="1" t="s">
        <v>634</v>
      </c>
      <c r="M5" s="1" t="s">
        <v>638</v>
      </c>
      <c r="N5" s="1" t="s">
        <v>643</v>
      </c>
      <c r="O5" s="1" t="s">
        <v>662</v>
      </c>
      <c r="P5" s="1" t="s">
        <v>651</v>
      </c>
      <c r="Q5" s="1" t="s">
        <v>692</v>
      </c>
      <c r="R5" s="1"/>
      <c r="S5" s="1"/>
      <c r="T5" s="1" t="s">
        <v>666</v>
      </c>
      <c r="U5" s="1" t="s">
        <v>185</v>
      </c>
      <c r="V5" s="1" t="s">
        <v>278</v>
      </c>
      <c r="W5" s="1" t="s">
        <v>186</v>
      </c>
      <c r="X5" s="1"/>
      <c r="Y5" s="1"/>
      <c r="Z5" s="1"/>
      <c r="AA5" s="1" t="s">
        <v>579</v>
      </c>
      <c r="AB5" s="1" t="s">
        <v>656</v>
      </c>
      <c r="AC5" s="1" t="s">
        <v>638</v>
      </c>
      <c r="AD5" s="1" t="s">
        <v>659</v>
      </c>
      <c r="AE5" s="1" t="s">
        <v>651</v>
      </c>
      <c r="AF5" s="1" t="s">
        <v>665</v>
      </c>
      <c r="AG5" s="1" t="s">
        <v>760</v>
      </c>
      <c r="AH5" s="1" t="s">
        <v>643</v>
      </c>
      <c r="AI5" s="15" t="s">
        <v>315</v>
      </c>
      <c r="AJ5" s="15" t="s">
        <v>311</v>
      </c>
      <c r="AK5" s="15" t="s">
        <v>313</v>
      </c>
      <c r="AL5" s="1" t="s">
        <v>318</v>
      </c>
      <c r="AM5" t="s">
        <v>251</v>
      </c>
      <c r="AN5" t="s">
        <v>807</v>
      </c>
      <c r="AO5" t="s">
        <v>297</v>
      </c>
      <c r="AP5" s="2" t="s">
        <v>198</v>
      </c>
      <c r="AQ5" s="2"/>
      <c r="AR5" s="2" t="s">
        <v>186</v>
      </c>
    </row>
    <row r="6" spans="1:44" ht="12.75" customHeight="1" x14ac:dyDescent="0.35">
      <c r="A6" s="1" t="s">
        <v>187</v>
      </c>
      <c r="B6" s="1" t="s">
        <v>188</v>
      </c>
      <c r="C6" s="1"/>
      <c r="D6" s="1" t="s">
        <v>189</v>
      </c>
      <c r="E6" s="1" t="s">
        <v>214</v>
      </c>
      <c r="F6" s="1" t="s">
        <v>190</v>
      </c>
      <c r="G6" s="1" t="s">
        <v>191</v>
      </c>
      <c r="H6" s="1" t="s">
        <v>192</v>
      </c>
      <c r="I6" s="1" t="s">
        <v>193</v>
      </c>
      <c r="J6" s="1" t="s">
        <v>194</v>
      </c>
      <c r="K6" s="1"/>
      <c r="L6" s="1" t="s">
        <v>635</v>
      </c>
      <c r="M6" s="1" t="s">
        <v>641</v>
      </c>
      <c r="N6" s="1" t="s">
        <v>644</v>
      </c>
      <c r="O6" s="1" t="s">
        <v>671</v>
      </c>
      <c r="P6" s="1" t="s">
        <v>652</v>
      </c>
      <c r="Q6" s="1" t="s">
        <v>299</v>
      </c>
      <c r="R6" s="1"/>
      <c r="S6" s="1"/>
      <c r="T6" s="1" t="s">
        <v>684</v>
      </c>
      <c r="U6" s="1" t="s">
        <v>195</v>
      </c>
      <c r="V6" s="1" t="s">
        <v>277</v>
      </c>
      <c r="W6" s="1" t="s">
        <v>196</v>
      </c>
      <c r="X6" s="1"/>
      <c r="Y6" s="1"/>
      <c r="Z6" s="1"/>
      <c r="AA6" s="1" t="s">
        <v>701</v>
      </c>
      <c r="AB6" s="1" t="s">
        <v>657</v>
      </c>
      <c r="AC6" s="1" t="s">
        <v>641</v>
      </c>
      <c r="AD6" s="1"/>
      <c r="AE6" s="1" t="s">
        <v>652</v>
      </c>
      <c r="AF6" s="1" t="s">
        <v>682</v>
      </c>
      <c r="AG6" s="1" t="s">
        <v>761</v>
      </c>
      <c r="AH6" s="1" t="s">
        <v>757</v>
      </c>
      <c r="AI6" s="15" t="s">
        <v>316</v>
      </c>
      <c r="AJ6" s="15" t="s">
        <v>214</v>
      </c>
      <c r="AK6" s="1"/>
      <c r="AL6" s="15"/>
      <c r="AM6" t="s">
        <v>215</v>
      </c>
      <c r="AN6" t="s">
        <v>197</v>
      </c>
      <c r="AO6" s="1" t="s">
        <v>298</v>
      </c>
      <c r="AP6" s="2" t="s">
        <v>34</v>
      </c>
      <c r="AQ6" s="2"/>
      <c r="AR6" s="2" t="s">
        <v>196</v>
      </c>
    </row>
    <row r="7" spans="1:44" ht="12.75" customHeight="1" x14ac:dyDescent="0.35">
      <c r="A7" s="1" t="s">
        <v>199</v>
      </c>
      <c r="B7" s="1" t="s">
        <v>200</v>
      </c>
      <c r="C7" s="1"/>
      <c r="D7" s="1"/>
      <c r="E7" s="1"/>
      <c r="F7" s="1" t="s">
        <v>201</v>
      </c>
      <c r="G7" s="1" t="s">
        <v>202</v>
      </c>
      <c r="H7" s="1" t="s">
        <v>203</v>
      </c>
      <c r="I7" s="1"/>
      <c r="J7" s="1" t="s">
        <v>204</v>
      </c>
      <c r="K7" s="1"/>
      <c r="L7" s="1" t="s">
        <v>636</v>
      </c>
      <c r="M7" s="1" t="s">
        <v>639</v>
      </c>
      <c r="N7" s="1" t="s">
        <v>645</v>
      </c>
      <c r="O7" s="1"/>
      <c r="P7" s="1" t="s">
        <v>653</v>
      </c>
      <c r="Q7" s="1"/>
      <c r="R7" s="1"/>
      <c r="S7" s="1"/>
      <c r="T7" s="1" t="s">
        <v>685</v>
      </c>
      <c r="U7" s="1" t="s">
        <v>205</v>
      </c>
      <c r="V7" s="1" t="s">
        <v>280</v>
      </c>
      <c r="W7" s="1" t="s">
        <v>206</v>
      </c>
      <c r="X7" s="1"/>
      <c r="Y7" s="1"/>
      <c r="Z7" s="1"/>
      <c r="AA7" s="1"/>
      <c r="AB7" s="1"/>
      <c r="AC7" s="1" t="s">
        <v>639</v>
      </c>
      <c r="AD7" s="1"/>
      <c r="AE7" s="1" t="s">
        <v>653</v>
      </c>
      <c r="AF7" s="1" t="s">
        <v>683</v>
      </c>
      <c r="AG7" s="1" t="s">
        <v>762</v>
      </c>
      <c r="AH7" s="1"/>
      <c r="AI7" s="1" t="s">
        <v>808</v>
      </c>
      <c r="AJ7" s="1"/>
      <c r="AK7" s="1"/>
      <c r="AL7" s="15"/>
      <c r="AM7" t="s">
        <v>232</v>
      </c>
      <c r="AN7" t="s">
        <v>216</v>
      </c>
      <c r="AO7" t="s">
        <v>263</v>
      </c>
      <c r="AP7" s="2" t="s">
        <v>225</v>
      </c>
      <c r="AQ7" s="2"/>
      <c r="AR7" s="2" t="s">
        <v>206</v>
      </c>
    </row>
    <row r="8" spans="1:44" ht="12.75" customHeight="1" x14ac:dyDescent="0.35">
      <c r="A8" s="1" t="s">
        <v>207</v>
      </c>
      <c r="B8" s="1" t="s">
        <v>208</v>
      </c>
      <c r="C8" s="1"/>
      <c r="D8" s="1"/>
      <c r="E8" s="1"/>
      <c r="F8" s="1" t="s">
        <v>209</v>
      </c>
      <c r="G8" s="1" t="s">
        <v>210</v>
      </c>
      <c r="H8" s="1" t="s">
        <v>211</v>
      </c>
      <c r="I8" s="1"/>
      <c r="J8" s="1" t="s">
        <v>212</v>
      </c>
      <c r="K8" s="1"/>
      <c r="L8" s="1" t="s">
        <v>789</v>
      </c>
      <c r="M8" s="1" t="s">
        <v>640</v>
      </c>
      <c r="N8" s="1" t="s">
        <v>729</v>
      </c>
      <c r="O8" s="1"/>
      <c r="P8" s="1" t="s">
        <v>654</v>
      </c>
      <c r="Q8" s="1"/>
      <c r="R8" s="1"/>
      <c r="S8" s="1"/>
      <c r="T8" s="1" t="s">
        <v>686</v>
      </c>
      <c r="U8" s="1" t="s">
        <v>213</v>
      </c>
      <c r="V8" s="1" t="s">
        <v>279</v>
      </c>
      <c r="W8" s="1" t="s">
        <v>214</v>
      </c>
      <c r="X8" s="1"/>
      <c r="Y8" s="1"/>
      <c r="Z8" s="1"/>
      <c r="AA8" s="1"/>
      <c r="AB8" s="1"/>
      <c r="AC8" s="1" t="s">
        <v>640</v>
      </c>
      <c r="AD8" s="1"/>
      <c r="AE8" s="1" t="s">
        <v>654</v>
      </c>
      <c r="AF8" s="1"/>
      <c r="AG8" s="1" t="s">
        <v>763</v>
      </c>
      <c r="AH8" s="1"/>
      <c r="AI8" s="1"/>
      <c r="AJ8" s="1"/>
      <c r="AK8" s="1"/>
      <c r="AL8" s="1"/>
      <c r="AM8" t="s">
        <v>237</v>
      </c>
      <c r="AN8" t="s">
        <v>224</v>
      </c>
      <c r="AO8" t="s">
        <v>264</v>
      </c>
      <c r="AP8" s="2" t="s">
        <v>299</v>
      </c>
      <c r="AQ8" s="2"/>
      <c r="AR8" s="2" t="s">
        <v>214</v>
      </c>
    </row>
    <row r="9" spans="1:44" ht="12.75" customHeight="1" x14ac:dyDescent="0.35">
      <c r="A9" s="1" t="s">
        <v>217</v>
      </c>
      <c r="B9" s="1" t="s">
        <v>218</v>
      </c>
      <c r="C9" s="1"/>
      <c r="D9" s="1"/>
      <c r="E9" s="1"/>
      <c r="F9" s="1" t="s">
        <v>219</v>
      </c>
      <c r="G9" s="1" t="s">
        <v>220</v>
      </c>
      <c r="H9" s="1" t="s">
        <v>221</v>
      </c>
      <c r="I9" s="1"/>
      <c r="J9" s="1" t="s">
        <v>222</v>
      </c>
      <c r="K9" s="1"/>
      <c r="L9" s="1" t="s">
        <v>790</v>
      </c>
      <c r="M9" s="1" t="s">
        <v>710</v>
      </c>
      <c r="N9" s="1"/>
      <c r="O9" s="1"/>
      <c r="P9" s="1" t="s">
        <v>799</v>
      </c>
      <c r="Q9" s="1"/>
      <c r="R9" s="1"/>
      <c r="S9" s="1"/>
      <c r="T9" s="1" t="s">
        <v>681</v>
      </c>
      <c r="U9" s="1" t="s">
        <v>223</v>
      </c>
      <c r="V9" s="1"/>
      <c r="W9" s="1"/>
      <c r="X9" s="1"/>
      <c r="Y9" s="1"/>
      <c r="Z9" s="1"/>
      <c r="AA9" s="1"/>
      <c r="AB9" s="1"/>
      <c r="AC9" s="1"/>
      <c r="AD9" s="1"/>
      <c r="AE9" s="1" t="s">
        <v>661</v>
      </c>
      <c r="AF9" s="1"/>
      <c r="AG9" s="1" t="s">
        <v>710</v>
      </c>
      <c r="AH9" s="1"/>
      <c r="AI9" s="1"/>
      <c r="AJ9" s="1"/>
      <c r="AK9" s="1"/>
      <c r="AL9" s="1"/>
      <c r="AM9" t="s">
        <v>307</v>
      </c>
      <c r="AN9" t="s">
        <v>257</v>
      </c>
      <c r="AO9" t="s">
        <v>265</v>
      </c>
      <c r="AP9" s="2" t="s">
        <v>300</v>
      </c>
      <c r="AQ9" s="2"/>
      <c r="AR9" s="2"/>
    </row>
    <row r="10" spans="1:44" ht="12.75" customHeight="1" x14ac:dyDescent="0.35">
      <c r="A10" s="1" t="s">
        <v>226</v>
      </c>
      <c r="B10" s="1" t="s">
        <v>227</v>
      </c>
      <c r="C10" s="1"/>
      <c r="D10" s="1"/>
      <c r="E10" s="1"/>
      <c r="F10" s="1" t="s">
        <v>228</v>
      </c>
      <c r="G10" s="1" t="s">
        <v>229</v>
      </c>
      <c r="H10" s="1" t="s">
        <v>230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 t="s">
        <v>231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t="s">
        <v>252</v>
      </c>
      <c r="AN10" t="s">
        <v>233</v>
      </c>
      <c r="AO10" t="s">
        <v>266</v>
      </c>
      <c r="AP10" s="2" t="s">
        <v>301</v>
      </c>
      <c r="AQ10" s="2"/>
      <c r="AR10" s="2"/>
    </row>
    <row r="11" spans="1:44" ht="12.75" customHeight="1" x14ac:dyDescent="0.35">
      <c r="A11" s="1"/>
      <c r="B11" s="1" t="s">
        <v>234</v>
      </c>
      <c r="C11" s="1"/>
      <c r="D11" s="1"/>
      <c r="E11" s="1"/>
      <c r="F11" s="1" t="s">
        <v>811</v>
      </c>
      <c r="G11" s="1"/>
      <c r="H11" s="1" t="s">
        <v>235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 t="s">
        <v>236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t="s">
        <v>253</v>
      </c>
      <c r="AN11" t="s">
        <v>238</v>
      </c>
      <c r="AO11" t="s">
        <v>238</v>
      </c>
      <c r="AP11" s="2" t="s">
        <v>815</v>
      </c>
      <c r="AQ11" s="2"/>
      <c r="AR11" s="2"/>
    </row>
    <row r="12" spans="1:44" ht="12.75" customHeight="1" x14ac:dyDescent="0.35">
      <c r="A12" s="1"/>
      <c r="B12" s="1"/>
      <c r="C12" s="1"/>
      <c r="D12" s="1"/>
      <c r="E12" s="1"/>
      <c r="F12" s="1"/>
      <c r="G12" s="1"/>
      <c r="H12" s="1" t="s">
        <v>812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 t="s">
        <v>239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t="s">
        <v>254</v>
      </c>
      <c r="AN12" t="s">
        <v>258</v>
      </c>
      <c r="AO12" t="s">
        <v>267</v>
      </c>
      <c r="AP12" s="2"/>
      <c r="AQ12" s="2"/>
      <c r="AR12" s="2"/>
    </row>
    <row r="13" spans="1:44" ht="12.7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 t="s">
        <v>240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2" t="s">
        <v>802</v>
      </c>
      <c r="AN13" t="s">
        <v>259</v>
      </c>
      <c r="AO13" t="s">
        <v>268</v>
      </c>
      <c r="AP13" s="2"/>
      <c r="AQ13" s="2"/>
      <c r="AR13" s="2"/>
    </row>
    <row r="14" spans="1:44" ht="12.75" customHeigh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 t="s">
        <v>241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2"/>
      <c r="AN14" t="s">
        <v>256</v>
      </c>
      <c r="AO14" t="s">
        <v>269</v>
      </c>
      <c r="AP14" s="2"/>
      <c r="AQ14" s="2"/>
      <c r="AR14" s="2"/>
    </row>
    <row r="15" spans="1:44" ht="12.75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">
        <v>242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2"/>
      <c r="AN15" t="s">
        <v>260</v>
      </c>
      <c r="AO15" t="s">
        <v>270</v>
      </c>
      <c r="AP15" s="2"/>
      <c r="AQ15" s="2"/>
      <c r="AR15" s="2"/>
    </row>
    <row r="16" spans="1:44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 t="s">
        <v>304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2"/>
      <c r="AN16" t="s">
        <v>261</v>
      </c>
      <c r="AO16" t="s">
        <v>271</v>
      </c>
      <c r="AP16" s="2"/>
      <c r="AQ16" s="2"/>
      <c r="AR16" s="2"/>
    </row>
    <row r="17" spans="1:44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2"/>
      <c r="AN17" t="s">
        <v>262</v>
      </c>
      <c r="AO17" t="s">
        <v>272</v>
      </c>
      <c r="AP17" s="2"/>
      <c r="AQ17" s="2"/>
      <c r="AR17" s="2"/>
    </row>
    <row r="18" spans="1:44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2"/>
      <c r="AN18" t="s">
        <v>302</v>
      </c>
      <c r="AO18" t="s">
        <v>273</v>
      </c>
      <c r="AP18" s="2"/>
      <c r="AQ18" s="2"/>
      <c r="AR18" s="2"/>
    </row>
    <row r="19" spans="1:44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N19" t="s">
        <v>303</v>
      </c>
      <c r="AO19" s="2" t="s">
        <v>810</v>
      </c>
      <c r="AP19" s="2"/>
      <c r="AQ19" s="2"/>
      <c r="AR19" s="2"/>
    </row>
    <row r="20" spans="1:44" ht="12.75" customHeight="1" x14ac:dyDescent="0.35">
      <c r="A20" s="1"/>
      <c r="B20" s="1"/>
      <c r="C20" s="1"/>
      <c r="D20" s="1"/>
      <c r="E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N20" t="s">
        <v>305</v>
      </c>
      <c r="AO20" s="2" t="s">
        <v>813</v>
      </c>
      <c r="AP20" s="2"/>
      <c r="AQ20" s="2"/>
      <c r="AR20" s="2"/>
    </row>
    <row r="21" spans="1:44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N21" t="s">
        <v>814</v>
      </c>
      <c r="AO21" s="2"/>
      <c r="AP21" s="2"/>
      <c r="AQ21" s="2"/>
      <c r="AR21" s="2"/>
    </row>
    <row r="22" spans="1:44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O22" s="2"/>
      <c r="AP22" s="2"/>
      <c r="AQ22" s="2"/>
      <c r="AR22" s="2"/>
    </row>
    <row r="23" spans="1:44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O23" s="2"/>
      <c r="AP23" s="2"/>
      <c r="AQ23" s="2"/>
      <c r="AR23" s="2"/>
    </row>
    <row r="24" spans="1:44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O24" s="2"/>
      <c r="AP24" s="2"/>
      <c r="AQ24" s="2"/>
      <c r="AR24" s="2"/>
    </row>
    <row r="25" spans="1:44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O25" s="2"/>
    </row>
    <row r="26" spans="1:44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O26" s="2"/>
    </row>
    <row r="27" spans="1:44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44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I28" s="1"/>
      <c r="AJ28" s="1"/>
      <c r="AK28" s="1"/>
      <c r="AL28" s="1"/>
    </row>
    <row r="29" spans="1:44" ht="14.5" x14ac:dyDescent="0.35"/>
    <row r="30" spans="1:44" ht="14.5" x14ac:dyDescent="0.35"/>
    <row r="31" spans="1:44" ht="14.5" x14ac:dyDescent="0.35"/>
    <row r="32" spans="1:44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2025-08-14T17:06:00Z</dcterms:modified>
</cp:coreProperties>
</file>