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0" yWindow="-460" windowWidth="27320" windowHeight="15360" tabRatio="500"/>
  </bookViews>
  <sheets>
    <sheet name="Foglio1" sheetId="1" r:id="rId1"/>
  </sheets>
  <externalReferences>
    <externalReference r:id="rId2"/>
    <externalReference r:id="rId3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30" i="1" l="1"/>
  <c r="T29" i="1"/>
  <c r="T28" i="1"/>
  <c r="L16" i="1"/>
  <c r="N17" i="1"/>
  <c r="N7" i="1"/>
  <c r="N8" i="1"/>
  <c r="N9" i="1"/>
  <c r="N10" i="1"/>
  <c r="N20" i="1"/>
  <c r="D11" i="1"/>
  <c r="C11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<sst xmlns="http://schemas.openxmlformats.org/spreadsheetml/2006/main" count="41" uniqueCount="37">
  <si>
    <t xml:space="preserve">Current system costs </t>
  </si>
  <si>
    <t xml:space="preserve">New system costs </t>
  </si>
  <si>
    <t>Batteries</t>
  </si>
  <si>
    <t xml:space="preserve">Maintenance </t>
  </si>
  <si>
    <t>Truck company</t>
  </si>
  <si>
    <t>Extra process</t>
  </si>
  <si>
    <t>Employee</t>
  </si>
  <si>
    <t>Carrier</t>
  </si>
  <si>
    <t>Annual cost</t>
  </si>
  <si>
    <t>Saving %</t>
  </si>
  <si>
    <t>Savings per year</t>
  </si>
  <si>
    <t>Investment</t>
  </si>
  <si>
    <t>Pay back time (years)</t>
  </si>
  <si>
    <t>System costs</t>
  </si>
  <si>
    <t>LoRaWAN antenna</t>
  </si>
  <si>
    <t>Implementation costs</t>
  </si>
  <si>
    <t>€ manpower/hour</t>
  </si>
  <si>
    <t>Solutions Impact</t>
  </si>
  <si>
    <t>KPI</t>
  </si>
  <si>
    <r>
      <t xml:space="preserve">Budget </t>
    </r>
    <r>
      <rPr>
        <vertAlign val="subscript"/>
        <sz val="11"/>
        <color rgb="FF000000"/>
        <rFont val="Calibri"/>
      </rPr>
      <t>40%</t>
    </r>
  </si>
  <si>
    <r>
      <t xml:space="preserve">Time </t>
    </r>
    <r>
      <rPr>
        <vertAlign val="subscript"/>
        <sz val="11"/>
        <color rgb="FF000000"/>
        <rFont val="Calibri"/>
      </rPr>
      <t>40%</t>
    </r>
  </si>
  <si>
    <t>Score</t>
  </si>
  <si>
    <t>Solutions</t>
  </si>
  <si>
    <t>LoRaWan system</t>
  </si>
  <si>
    <t>Total</t>
  </si>
  <si>
    <t>"The Things Uno"</t>
  </si>
  <si>
    <t>Containers</t>
  </si>
  <si>
    <t>Ultrasonic sensors</t>
  </si>
  <si>
    <t>Optimize garbage collection</t>
  </si>
  <si>
    <t>Change citizens in behavior</t>
  </si>
  <si>
    <r>
      <t xml:space="preserve">Org. impact </t>
    </r>
    <r>
      <rPr>
        <vertAlign val="subscript"/>
        <sz val="11"/>
        <color rgb="FF000000"/>
        <rFont val="Calibri"/>
      </rPr>
      <t>20%</t>
    </r>
  </si>
  <si>
    <t>Hour amount</t>
  </si>
  <si>
    <t>Work hours/container</t>
  </si>
  <si>
    <t>Quantity</t>
  </si>
  <si>
    <t>Cost / u</t>
  </si>
  <si>
    <t>Tot</t>
  </si>
  <si>
    <t>This chart provide us the moment which we start to get positive cash 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</si>
</sst>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€&quot;* #,##0.00_-;\-&quot;€&quot;* #,##0.00_-;_-&quot;€&quot;* &quot;-&quot;??_-;_-@_-"/>
    <numFmt numFmtId="164" formatCode="0.0%"/>
    <numFmt numFmtId="165" formatCode="&quot;€&quot;#,##0.00;[Red]&quot;€&quot;#,##0.00"/>
  </numFmts>
  <fonts count="1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rgb="FFFF0000"/>
      <name val="Arial"/>
    </font>
    <font>
      <u/>
      <sz val="11"/>
      <color theme="10"/>
      <name val="Arial"/>
      <family val="2"/>
    </font>
    <font>
      <u/>
      <sz val="11"/>
      <color theme="11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vertAlign val="subscript"/>
      <sz val="11"/>
      <color rgb="FF000000"/>
      <name val="Calibri"/>
    </font>
    <font>
      <sz val="12"/>
      <name val="Calibri"/>
    </font>
    <font>
      <b/>
      <sz val="11"/>
      <name val="Calibri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8696B"/>
        <bgColor rgb="FF000000"/>
      </patternFill>
    </fill>
    <fill>
      <patternFill patternType="solid">
        <fgColor rgb="FFFFEB84"/>
        <bgColor rgb="FF000000"/>
      </patternFill>
    </fill>
    <fill>
      <patternFill patternType="solid">
        <fgColor rgb="FF63BE7B"/>
        <bgColor rgb="FF000000"/>
      </patternFill>
    </fill>
    <fill>
      <patternFill patternType="solid">
        <fgColor rgb="FFFCBF7B"/>
        <bgColor rgb="FF000000"/>
      </patternFill>
    </fill>
    <fill>
      <patternFill patternType="solid">
        <fgColor rgb="FFFA9473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1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81">
    <xf numFmtId="0" fontId="0" fillId="0" borderId="0" xfId="0"/>
    <xf numFmtId="0" fontId="4" fillId="2" borderId="0" xfId="0" applyFont="1" applyFill="1"/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9" fontId="3" fillId="2" borderId="1" xfId="2" applyFont="1" applyFill="1" applyBorder="1" applyAlignment="1">
      <alignment horizontal="center"/>
    </xf>
    <xf numFmtId="0" fontId="4" fillId="2" borderId="3" xfId="0" applyFont="1" applyFill="1" applyBorder="1" applyAlignment="1">
      <alignment horizontal="left"/>
    </xf>
    <xf numFmtId="44" fontId="4" fillId="2" borderId="3" xfId="1" applyNumberFormat="1" applyFont="1" applyFill="1" applyBorder="1" applyAlignment="1">
      <alignment horizontal="center"/>
    </xf>
    <xf numFmtId="44" fontId="2" fillId="2" borderId="3" xfId="1" applyFont="1" applyFill="1" applyBorder="1" applyAlignment="1">
      <alignment horizontal="center"/>
    </xf>
    <xf numFmtId="164" fontId="4" fillId="2" borderId="3" xfId="2" applyNumberFormat="1" applyFont="1" applyFill="1" applyBorder="1"/>
    <xf numFmtId="0" fontId="4" fillId="2" borderId="4" xfId="0" applyFont="1" applyFill="1" applyBorder="1" applyAlignment="1">
      <alignment horizontal="left"/>
    </xf>
    <xf numFmtId="44" fontId="4" fillId="2" borderId="4" xfId="1" applyNumberFormat="1" applyFont="1" applyFill="1" applyBorder="1" applyAlignment="1">
      <alignment horizontal="center"/>
    </xf>
    <xf numFmtId="44" fontId="4" fillId="2" borderId="4" xfId="1" applyFont="1" applyFill="1" applyBorder="1" applyAlignment="1">
      <alignment horizontal="center"/>
    </xf>
    <xf numFmtId="164" fontId="4" fillId="2" borderId="4" xfId="2" applyNumberFormat="1" applyFont="1" applyFill="1" applyBorder="1"/>
    <xf numFmtId="44" fontId="2" fillId="2" borderId="4" xfId="1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44" fontId="5" fillId="2" borderId="1" xfId="1" applyNumberFormat="1" applyFont="1" applyFill="1" applyBorder="1" applyAlignment="1">
      <alignment horizontal="center"/>
    </xf>
    <xf numFmtId="44" fontId="5" fillId="2" borderId="1" xfId="1" applyFont="1" applyFill="1" applyBorder="1" applyAlignment="1">
      <alignment horizontal="center"/>
    </xf>
    <xf numFmtId="0" fontId="0" fillId="2" borderId="0" xfId="0" applyFill="1"/>
    <xf numFmtId="0" fontId="3" fillId="2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164" fontId="6" fillId="2" borderId="1" xfId="2" applyNumberFormat="1" applyFont="1" applyFill="1" applyBorder="1"/>
    <xf numFmtId="0" fontId="0" fillId="2" borderId="0" xfId="0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44" fontId="0" fillId="2" borderId="8" xfId="1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44" fontId="0" fillId="2" borderId="0" xfId="1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44" fontId="0" fillId="2" borderId="5" xfId="1" applyFont="1" applyFill="1" applyBorder="1" applyAlignment="1">
      <alignment horizontal="center"/>
    </xf>
    <xf numFmtId="44" fontId="3" fillId="2" borderId="0" xfId="0" applyNumberFormat="1" applyFont="1" applyFill="1" applyBorder="1"/>
    <xf numFmtId="0" fontId="0" fillId="2" borderId="1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44" fontId="3" fillId="2" borderId="0" xfId="1" applyFont="1" applyFill="1"/>
    <xf numFmtId="0" fontId="6" fillId="2" borderId="14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1" xfId="0" applyFont="1" applyFill="1" applyBorder="1"/>
    <xf numFmtId="44" fontId="6" fillId="2" borderId="10" xfId="1" applyFont="1" applyFill="1" applyBorder="1" applyAlignment="1">
      <alignment horizontal="center"/>
    </xf>
    <xf numFmtId="0" fontId="9" fillId="3" borderId="0" xfId="0" applyFont="1" applyFill="1"/>
    <xf numFmtId="9" fontId="9" fillId="3" borderId="0" xfId="0" applyNumberFormat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9" fillId="3" borderId="14" xfId="0" applyFont="1" applyFill="1" applyBorder="1" applyAlignment="1">
      <alignment horizontal="center"/>
    </xf>
    <xf numFmtId="0" fontId="9" fillId="3" borderId="1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12" fillId="3" borderId="2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0" fontId="9" fillId="6" borderId="6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13" fillId="3" borderId="15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2" xfId="0" applyFill="1" applyBorder="1"/>
    <xf numFmtId="44" fontId="0" fillId="2" borderId="12" xfId="0" applyNumberFormat="1" applyFill="1" applyBorder="1"/>
    <xf numFmtId="44" fontId="0" fillId="2" borderId="13" xfId="0" applyNumberFormat="1" applyFill="1" applyBorder="1"/>
    <xf numFmtId="0" fontId="3" fillId="2" borderId="0" xfId="0" applyFont="1" applyFill="1" applyBorder="1" applyAlignment="1">
      <alignment horizontal="center"/>
    </xf>
    <xf numFmtId="0" fontId="0" fillId="2" borderId="14" xfId="0" applyFont="1" applyFill="1" applyBorder="1" applyAlignment="1">
      <alignment horizontal="center"/>
    </xf>
    <xf numFmtId="0" fontId="0" fillId="2" borderId="10" xfId="0" applyFont="1" applyFill="1" applyBorder="1" applyAlignment="1">
      <alignment horizontal="center"/>
    </xf>
    <xf numFmtId="0" fontId="0" fillId="2" borderId="12" xfId="0" applyFill="1" applyBorder="1"/>
    <xf numFmtId="0" fontId="0" fillId="2" borderId="13" xfId="0" applyFill="1" applyBorder="1"/>
    <xf numFmtId="0" fontId="9" fillId="9" borderId="0" xfId="0" applyFont="1" applyFill="1"/>
    <xf numFmtId="9" fontId="9" fillId="9" borderId="0" xfId="0" applyNumberFormat="1" applyFont="1" applyFill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10" fillId="3" borderId="12" xfId="0" applyFont="1" applyFill="1" applyBorder="1" applyAlignment="1">
      <alignment horizontal="center" textRotation="255" shrinkToFit="1"/>
    </xf>
    <xf numFmtId="0" fontId="3" fillId="2" borderId="0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65" fontId="12" fillId="3" borderId="12" xfId="0" applyNumberFormat="1" applyFont="1" applyFill="1" applyBorder="1" applyAlignment="1">
      <alignment horizontal="center" vertical="center"/>
    </xf>
    <xf numFmtId="0" fontId="0" fillId="2" borderId="0" xfId="0" applyNumberFormat="1" applyFill="1"/>
    <xf numFmtId="0" fontId="0" fillId="10" borderId="0" xfId="0" applyFill="1"/>
  </cellXfs>
  <cellStyles count="11"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ipertestuale" xfId="9" builtinId="8" hidden="1"/>
    <cellStyle name="Collegamento visitato" xfId="4" builtinId="9" hidden="1"/>
    <cellStyle name="Collegamento visitato" xfId="6" builtinId="9" hidden="1"/>
    <cellStyle name="Collegamento visitato" xfId="8" builtinId="9" hidden="1"/>
    <cellStyle name="Collegamento visitato" xfId="10" builtinId="9" hidden="1"/>
    <cellStyle name="Normale" xfId="0" builtinId="0"/>
    <cellStyle name="Percentuale" xfId="2" builtinId="5"/>
    <cellStyle name="Valuta" xfId="1" builtinId="4"/>
  </cellStyles>
  <dxfs count="10">
    <dxf>
      <font>
        <strike val="0"/>
        <outline val="0"/>
        <shadow val="0"/>
        <u val="none"/>
        <vertAlign val="baseline"/>
        <sz val="11"/>
        <color auto="1"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4" formatCode="_-&quot;€&quot;* #,##0.00_-;\-&quot;€&quot;* #,##0.00_-;_-&quot;€&quot;* &quot;-&quot;??_-;_-@_-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solid">
          <fgColor indexed="64"/>
          <bgColor theme="0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Pay back time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Net Cash flows</c:v>
          </c:tx>
          <c:spPr>
            <a:solidFill>
              <a:srgbClr val="C0504D"/>
            </a:solidFill>
          </c:spPr>
          <c:invertIfNegative val="0"/>
          <c:dLbls>
            <c:dLbl>
              <c:idx val="3"/>
              <c:layout>
                <c:manualLayout>
                  <c:x val="-0.00277799650043744"/>
                  <c:y val="-0.03703667249927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[2]Foglio1!$B$61:$B$66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[2]Foglio1!$C$61:$C$66</c:f>
              <c:numCache>
                <c:formatCode>_-"$"* #,##0.00_-;\-"$"* #,##0.00_-;_-"$"* "-"??_-;_-@_-</c:formatCode>
                <c:ptCount val="6"/>
                <c:pt idx="0">
                  <c:v>-149000.0</c:v>
                </c:pt>
                <c:pt idx="1">
                  <c:v>-101650.0</c:v>
                </c:pt>
                <c:pt idx="2">
                  <c:v>-54300.0</c:v>
                </c:pt>
                <c:pt idx="3">
                  <c:v>-6950.0</c:v>
                </c:pt>
                <c:pt idx="4">
                  <c:v>40400.0</c:v>
                </c:pt>
                <c:pt idx="5">
                  <c:v>87750.0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24925720"/>
        <c:axId val="2131350760"/>
      </c:barChart>
      <c:catAx>
        <c:axId val="2124925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>
                <a:ln>
                  <a:solidFill>
                    <a:schemeClr val="bg1"/>
                  </a:solidFill>
                </a:ln>
              </a:defRPr>
            </a:pPr>
            <a:endParaRPr lang="it-IT"/>
          </a:p>
        </c:txPr>
        <c:crossAx val="2131350760"/>
        <c:crosses val="autoZero"/>
        <c:auto val="1"/>
        <c:lblAlgn val="ctr"/>
        <c:lblOffset val="100"/>
        <c:noMultiLvlLbl val="0"/>
      </c:catAx>
      <c:valAx>
        <c:axId val="2131350760"/>
        <c:scaling>
          <c:orientation val="minMax"/>
        </c:scaling>
        <c:delete val="1"/>
        <c:axPos val="l"/>
        <c:numFmt formatCode="_-&quot;$&quot;* #,##0.00_-;\-&quot;$&quot;* #,##0.00_-;_-&quot;$&quot;* &quot;-&quot;??_-;_-@_-" sourceLinked="1"/>
        <c:majorTickMark val="none"/>
        <c:minorTickMark val="none"/>
        <c:tickLblPos val="nextTo"/>
        <c:crossAx val="212492572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v>Discounted cash flows</c:v>
          </c:tx>
          <c:cat>
            <c:numRef>
              <c:f>[2]Foglio1!$C$27:$H$27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[2]Foglio1!$C$48:$H$48</c:f>
              <c:numCache>
                <c:formatCode>_-"$"* #,##0.00_-;\-"$"* #,##0.00_-;_-"$"* "-"??_-;_-@_-</c:formatCode>
                <c:ptCount val="6"/>
                <c:pt idx="0">
                  <c:v>-149000.0</c:v>
                </c:pt>
                <c:pt idx="1">
                  <c:v>45224.45081184336</c:v>
                </c:pt>
                <c:pt idx="2">
                  <c:v>43194.31787186569</c:v>
                </c:pt>
                <c:pt idx="3">
                  <c:v>41255.31792919358</c:v>
                </c:pt>
                <c:pt idx="4">
                  <c:v>39403.36000878089</c:v>
                </c:pt>
                <c:pt idx="5">
                  <c:v>37634.53678011546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973016"/>
        <c:axId val="2132976088"/>
      </c:lineChart>
      <c:catAx>
        <c:axId val="2132973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32976088"/>
        <c:crosses val="autoZero"/>
        <c:auto val="1"/>
        <c:lblAlgn val="ctr"/>
        <c:lblOffset val="100"/>
        <c:noMultiLvlLbl val="0"/>
      </c:catAx>
      <c:valAx>
        <c:axId val="2132976088"/>
        <c:scaling>
          <c:orientation val="minMax"/>
        </c:scaling>
        <c:delete val="0"/>
        <c:axPos val="l"/>
        <c:majorGridlines/>
        <c:numFmt formatCode="_-&quot;$&quot;* #,##0.00_-;\-&quot;$&quot;* #,##0.00_-;_-&quot;$&quot;* &quot;-&quot;??_-;_-@_-" sourceLinked="1"/>
        <c:majorTickMark val="none"/>
        <c:minorTickMark val="none"/>
        <c:tickLblPos val="nextTo"/>
        <c:spPr>
          <a:ln w="9525">
            <a:noFill/>
          </a:ln>
        </c:spPr>
        <c:crossAx val="213297301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61200548312028"/>
          <c:y val="0.851467993584135"/>
          <c:w val="0.314036150339507"/>
          <c:h val="0.111494969378828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14</xdr:row>
      <xdr:rowOff>50799</xdr:rowOff>
    </xdr:from>
    <xdr:to>
      <xdr:col>6</xdr:col>
      <xdr:colOff>507999</xdr:colOff>
      <xdr:row>29</xdr:row>
      <xdr:rowOff>186267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465668</xdr:colOff>
      <xdr:row>31</xdr:row>
      <xdr:rowOff>169331</xdr:rowOff>
    </xdr:from>
    <xdr:to>
      <xdr:col>6</xdr:col>
      <xdr:colOff>855133</xdr:colOff>
      <xdr:row>45</xdr:row>
      <xdr:rowOff>42332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pv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.o.T.%20Projects/npv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oglio1"/>
      <sheetName val="Foglio2"/>
      <sheetName val="Foglio1 (2)"/>
    </sheetNames>
    <sheetDataSet>
      <sheetData sheetId="0">
        <row r="27">
          <cell r="C27">
            <v>0</v>
          </cell>
          <cell r="D27">
            <v>1</v>
          </cell>
          <cell r="E27">
            <v>2</v>
          </cell>
          <cell r="F27">
            <v>3</v>
          </cell>
          <cell r="G27">
            <v>4</v>
          </cell>
          <cell r="H27">
            <v>5</v>
          </cell>
        </row>
        <row r="48">
          <cell r="C48">
            <v>-149000</v>
          </cell>
          <cell r="D48">
            <v>45224.450811843366</v>
          </cell>
          <cell r="E48">
            <v>43194.317871865685</v>
          </cell>
          <cell r="F48">
            <v>41255.317929193588</v>
          </cell>
          <cell r="G48">
            <v>39403.360008780888</v>
          </cell>
          <cell r="H48">
            <v>37634.536780115464</v>
          </cell>
        </row>
        <row r="61">
          <cell r="B61">
            <v>0</v>
          </cell>
          <cell r="C61">
            <v>-149000</v>
          </cell>
        </row>
        <row r="62">
          <cell r="B62">
            <v>1</v>
          </cell>
          <cell r="C62">
            <v>-101650</v>
          </cell>
        </row>
        <row r="63">
          <cell r="B63">
            <v>2</v>
          </cell>
          <cell r="C63">
            <v>-54300</v>
          </cell>
        </row>
        <row r="64">
          <cell r="B64">
            <v>3</v>
          </cell>
          <cell r="C64">
            <v>-6950</v>
          </cell>
        </row>
        <row r="65">
          <cell r="B65">
            <v>4</v>
          </cell>
          <cell r="C65">
            <v>40400</v>
          </cell>
        </row>
        <row r="66">
          <cell r="B66">
            <v>5</v>
          </cell>
          <cell r="C66">
            <v>87750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Foglio1"/>
      <sheetName val="Foglio2"/>
      <sheetName val="Foglio1 (2)"/>
    </sheetNames>
    <sheetDataSet>
      <sheetData sheetId="0">
        <row r="27">
          <cell r="C27">
            <v>0</v>
          </cell>
          <cell r="D27">
            <v>1</v>
          </cell>
          <cell r="E27">
            <v>2</v>
          </cell>
          <cell r="F27">
            <v>3</v>
          </cell>
          <cell r="G27">
            <v>4</v>
          </cell>
          <cell r="H27">
            <v>5</v>
          </cell>
        </row>
        <row r="48">
          <cell r="C48">
            <v>-149000</v>
          </cell>
          <cell r="D48">
            <v>45224.450811843366</v>
          </cell>
          <cell r="E48">
            <v>43194.317871865685</v>
          </cell>
          <cell r="F48">
            <v>41255.317929193588</v>
          </cell>
          <cell r="G48">
            <v>39403.360008780888</v>
          </cell>
          <cell r="H48">
            <v>37634.536780115464</v>
          </cell>
        </row>
        <row r="61">
          <cell r="B61">
            <v>0</v>
          </cell>
          <cell r="C61">
            <v>-149000</v>
          </cell>
        </row>
        <row r="62">
          <cell r="B62">
            <v>1</v>
          </cell>
          <cell r="C62">
            <v>-101650</v>
          </cell>
        </row>
        <row r="63">
          <cell r="B63">
            <v>2</v>
          </cell>
          <cell r="C63">
            <v>-54300</v>
          </cell>
        </row>
        <row r="64">
          <cell r="B64">
            <v>3</v>
          </cell>
          <cell r="C64">
            <v>-6950</v>
          </cell>
        </row>
        <row r="65">
          <cell r="B65">
            <v>4</v>
          </cell>
          <cell r="C65">
            <v>40400</v>
          </cell>
        </row>
        <row r="66">
          <cell r="B66">
            <v>5</v>
          </cell>
          <cell r="C66">
            <v>87750</v>
          </cell>
        </row>
      </sheetData>
      <sheetData sheetId="1"/>
      <sheetData sheetId="2"/>
    </sheetDataSet>
  </externalBook>
</externalLink>
</file>

<file path=xl/tables/table1.xml><?xml version="1.0" encoding="utf-8"?>
<table xmlns="http://schemas.openxmlformats.org/spreadsheetml/2006/main" id="1" name="Tabella14" displayName="Tabella14" ref="B5:E11" headerRowCount="0" totalsRowShown="0" headerRowDxfId="9" dataDxfId="8">
  <tableColumns count="4">
    <tableColumn id="1" name="Colonna1" headerRowDxfId="7" dataDxfId="6"/>
    <tableColumn id="2" name="Current system costs %" headerRowDxfId="5" dataDxfId="4" dataCellStyle="Valuta"/>
    <tableColumn id="3" name="New system costs %" headerRowDxfId="3" dataDxfId="2" dataCellStyle="Valuta"/>
    <tableColumn id="4" name="Colonna2" headerRowDxfId="1" dataDxfId="0">
      <calculatedColumnFormula>(Tabella14[[#This Row],[New system costs %]]-Tabella14[[#This Row],[Current system costs %]])/Tabella14[[#This Row],[Current system costs %]]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1"/>
  <sheetViews>
    <sheetView tabSelected="1" topLeftCell="A11" zoomScale="150" zoomScaleNormal="150" zoomScalePageLayoutView="150" workbookViewId="0">
      <selection activeCell="F53" sqref="F53"/>
    </sheetView>
  </sheetViews>
  <sheetFormatPr baseColWidth="10" defaultRowHeight="13" x14ac:dyDescent="0"/>
  <cols>
    <col min="2" max="2" width="11.85546875" bestFit="1" customWidth="1"/>
    <col min="3" max="3" width="17.5703125" bestFit="1" customWidth="1"/>
    <col min="4" max="4" width="15.140625" bestFit="1" customWidth="1"/>
    <col min="5" max="5" width="8.140625" bestFit="1" customWidth="1"/>
    <col min="7" max="7" width="13.7109375" bestFit="1" customWidth="1"/>
    <col min="8" max="8" width="10.85546875" bestFit="1" customWidth="1"/>
    <col min="9" max="9" width="17.140625" bestFit="1" customWidth="1"/>
    <col min="11" max="11" width="16" bestFit="1" customWidth="1"/>
    <col min="12" max="12" width="6.5703125" bestFit="1" customWidth="1"/>
    <col min="13" max="13" width="9.140625" bestFit="1" customWidth="1"/>
    <col min="14" max="14" width="10.85546875" bestFit="1" customWidth="1"/>
    <col min="15" max="15" width="4" customWidth="1"/>
    <col min="16" max="16" width="19.85546875" bestFit="1" customWidth="1"/>
    <col min="17" max="17" width="7.7109375" bestFit="1" customWidth="1"/>
    <col min="18" max="18" width="10.42578125" bestFit="1" customWidth="1"/>
    <col min="19" max="19" width="6.28515625" bestFit="1" customWidth="1"/>
  </cols>
  <sheetData>
    <row r="1" spans="1:23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</row>
    <row r="2" spans="1:2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</row>
    <row r="3" spans="1:2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</row>
    <row r="4" spans="1:23">
      <c r="A4" s="17"/>
      <c r="B4" s="1"/>
      <c r="C4" s="2" t="s">
        <v>0</v>
      </c>
      <c r="D4" s="3" t="s">
        <v>1</v>
      </c>
      <c r="E4" s="4" t="s">
        <v>9</v>
      </c>
      <c r="F4" s="17"/>
      <c r="G4" s="18" t="s">
        <v>10</v>
      </c>
      <c r="H4" s="18" t="s">
        <v>11</v>
      </c>
      <c r="I4" s="18" t="s">
        <v>12</v>
      </c>
      <c r="J4" s="17"/>
      <c r="K4" s="74" t="s">
        <v>13</v>
      </c>
      <c r="L4" s="75"/>
      <c r="M4" s="75"/>
      <c r="N4" s="75"/>
      <c r="O4" s="17"/>
      <c r="P4" s="17"/>
      <c r="Q4" s="17"/>
      <c r="R4" s="17"/>
      <c r="S4" s="17"/>
      <c r="T4" s="17"/>
      <c r="U4" s="17"/>
      <c r="V4" s="17"/>
      <c r="W4" s="17"/>
    </row>
    <row r="5" spans="1:23">
      <c r="A5" s="17"/>
      <c r="B5" s="5" t="s">
        <v>2</v>
      </c>
      <c r="C5" s="6">
        <v>31250</v>
      </c>
      <c r="D5" s="7">
        <v>12500</v>
      </c>
      <c r="E5" s="8">
        <f>(Tabella14[[#This Row],[New system costs %]]-Tabella14[[#This Row],[Current system costs %]])/Tabella14[[#This Row],[Current system costs %]]</f>
        <v>-0.6</v>
      </c>
      <c r="F5" s="17"/>
      <c r="G5" s="20">
        <v>43965.285000000003</v>
      </c>
      <c r="H5" s="20">
        <v>149000</v>
      </c>
      <c r="I5" s="19">
        <v>3.3890375099353953</v>
      </c>
      <c r="K5" s="22"/>
      <c r="L5" s="58" t="s">
        <v>33</v>
      </c>
      <c r="M5" s="24" t="s">
        <v>34</v>
      </c>
      <c r="N5" s="25" t="s">
        <v>35</v>
      </c>
      <c r="O5" s="17"/>
      <c r="P5" s="17"/>
      <c r="Q5" s="17"/>
      <c r="R5" s="17"/>
      <c r="S5" s="17"/>
      <c r="T5" s="17"/>
      <c r="U5" s="17"/>
      <c r="V5" s="17"/>
      <c r="W5" s="17"/>
    </row>
    <row r="6" spans="1:23">
      <c r="A6" s="17"/>
      <c r="B6" s="9" t="s">
        <v>3</v>
      </c>
      <c r="C6" s="10">
        <v>150000</v>
      </c>
      <c r="D6" s="11">
        <v>150000</v>
      </c>
      <c r="E6" s="12">
        <f>(Tabella14[[#This Row],[New system costs %]]-Tabella14[[#This Row],[Current system costs %]])/Tabella14[[#This Row],[Current system costs %]]</f>
        <v>0</v>
      </c>
      <c r="F6" s="17"/>
      <c r="G6" s="17"/>
      <c r="H6" s="17"/>
      <c r="I6" s="17"/>
      <c r="J6" s="17"/>
      <c r="K6" s="59" t="s">
        <v>26</v>
      </c>
      <c r="L6" s="26">
        <v>500</v>
      </c>
      <c r="M6" s="27"/>
      <c r="N6" s="62"/>
      <c r="O6" s="17"/>
      <c r="P6" s="17"/>
      <c r="Q6" s="17"/>
      <c r="R6" s="17"/>
      <c r="S6" s="17"/>
      <c r="T6" s="17"/>
      <c r="U6" s="17"/>
      <c r="V6" s="17"/>
      <c r="W6" s="17"/>
    </row>
    <row r="7" spans="1:23">
      <c r="A7" s="17"/>
      <c r="B7" s="9" t="s">
        <v>4</v>
      </c>
      <c r="C7" s="10">
        <v>1400000</v>
      </c>
      <c r="D7" s="11">
        <v>1400000</v>
      </c>
      <c r="E7" s="12">
        <f>(Tabella14[[#This Row],[New system costs %]]-Tabella14[[#This Row],[Current system costs %]])/Tabella14[[#This Row],[Current system costs %]]</f>
        <v>0</v>
      </c>
      <c r="F7" s="17"/>
      <c r="G7" s="17"/>
      <c r="H7" s="17"/>
      <c r="I7" s="17"/>
      <c r="J7" s="17"/>
      <c r="K7" s="60" t="s">
        <v>27</v>
      </c>
      <c r="L7" s="28">
        <v>500</v>
      </c>
      <c r="M7" s="29">
        <v>45</v>
      </c>
      <c r="N7" s="63">
        <f>M7*L7</f>
        <v>22500</v>
      </c>
      <c r="O7" s="17"/>
      <c r="P7" s="17"/>
      <c r="Q7" s="17"/>
      <c r="R7" s="17"/>
      <c r="S7" s="17"/>
      <c r="T7" s="17"/>
      <c r="U7" s="17"/>
      <c r="V7" s="17"/>
      <c r="W7" s="17"/>
    </row>
    <row r="8" spans="1:23">
      <c r="A8" s="17"/>
      <c r="B8" s="9" t="s">
        <v>5</v>
      </c>
      <c r="C8" s="10">
        <v>15600</v>
      </c>
      <c r="D8" s="13">
        <v>0</v>
      </c>
      <c r="E8" s="12">
        <f>(Tabella14[[#This Row],[New system costs %]]-Tabella14[[#This Row],[Current system costs %]])/Tabella14[[#This Row],[Current system costs %]]</f>
        <v>-1</v>
      </c>
      <c r="F8" s="17"/>
      <c r="G8" s="17"/>
      <c r="H8" s="17"/>
      <c r="I8" s="17"/>
      <c r="J8" s="17"/>
      <c r="K8" s="60" t="s">
        <v>25</v>
      </c>
      <c r="L8" s="28">
        <v>500</v>
      </c>
      <c r="M8" s="29">
        <v>50</v>
      </c>
      <c r="N8" s="63">
        <f t="shared" ref="N8:N9" si="0">M8*L8</f>
        <v>25000</v>
      </c>
      <c r="O8" s="17"/>
      <c r="P8" s="17"/>
      <c r="Q8" s="17"/>
      <c r="R8" s="17"/>
      <c r="S8" s="17"/>
      <c r="T8" s="17"/>
      <c r="U8" s="17"/>
      <c r="V8" s="17"/>
      <c r="W8" s="17"/>
    </row>
    <row r="9" spans="1:23">
      <c r="A9" s="17"/>
      <c r="B9" s="9" t="s">
        <v>6</v>
      </c>
      <c r="C9" s="10">
        <v>5100</v>
      </c>
      <c r="D9" s="13">
        <v>0</v>
      </c>
      <c r="E9" s="12">
        <f>(Tabella14[[#This Row],[New system costs %]]-Tabella14[[#This Row],[Current system costs %]])/Tabella14[[#This Row],[Current system costs %]]</f>
        <v>-1</v>
      </c>
      <c r="F9" s="17"/>
      <c r="G9" s="17"/>
      <c r="H9" s="17"/>
      <c r="I9" s="17"/>
      <c r="J9" s="17"/>
      <c r="K9" s="61" t="s">
        <v>14</v>
      </c>
      <c r="L9" s="23">
        <v>1</v>
      </c>
      <c r="M9" s="31">
        <v>1500</v>
      </c>
      <c r="N9" s="64">
        <f t="shared" si="0"/>
        <v>1500</v>
      </c>
      <c r="O9" s="17"/>
      <c r="P9" s="17"/>
      <c r="Q9" s="17"/>
      <c r="R9" s="17"/>
      <c r="S9" s="17"/>
      <c r="T9" s="17"/>
      <c r="U9" s="17"/>
      <c r="V9" s="17"/>
      <c r="W9" s="17"/>
    </row>
    <row r="10" spans="1:23" ht="15" customHeight="1">
      <c r="A10" s="17"/>
      <c r="B10" s="9" t="s">
        <v>7</v>
      </c>
      <c r="C10" s="10">
        <v>8500</v>
      </c>
      <c r="D10" s="13">
        <v>600</v>
      </c>
      <c r="E10" s="12">
        <f>(Tabella14[[#This Row],[New system costs %]]-Tabella14[[#This Row],[Current system costs %]])/Tabella14[[#This Row],[Current system costs %]]</f>
        <v>-0.92941176470588238</v>
      </c>
      <c r="F10" s="17"/>
      <c r="G10" s="17"/>
      <c r="H10" s="17"/>
      <c r="I10" s="17"/>
      <c r="J10" s="17"/>
      <c r="K10" s="24" t="s">
        <v>24</v>
      </c>
      <c r="L10" s="22"/>
      <c r="M10" s="22"/>
      <c r="N10" s="32">
        <f>SUM(N7:N9)</f>
        <v>49000</v>
      </c>
      <c r="O10" s="17"/>
      <c r="P10" s="17"/>
      <c r="Q10" s="17"/>
      <c r="R10" s="17"/>
      <c r="S10" s="17"/>
      <c r="T10" s="17"/>
      <c r="U10" s="17"/>
      <c r="V10" s="17"/>
      <c r="W10" s="17"/>
    </row>
    <row r="11" spans="1:23">
      <c r="A11" s="17"/>
      <c r="B11" s="14" t="s">
        <v>8</v>
      </c>
      <c r="C11" s="15">
        <f>SUM(C5:C10)</f>
        <v>1610450</v>
      </c>
      <c r="D11" s="16">
        <f>SUM(D5:D10)</f>
        <v>1563100</v>
      </c>
      <c r="E11" s="21">
        <f>(Tabella14[[#This Row],[New system costs %]]-Tabella14[[#This Row],[Current system costs %]])/Tabella14[[#This Row],[Current system costs %]]</f>
        <v>-2.9401720016144557E-2</v>
      </c>
      <c r="F11" s="17"/>
      <c r="G11" s="17"/>
      <c r="H11" s="17"/>
      <c r="I11" s="17"/>
      <c r="J11" s="17"/>
      <c r="K11" s="24"/>
      <c r="L11" s="22"/>
      <c r="M11" s="22"/>
      <c r="N11" s="32"/>
      <c r="O11" s="17"/>
      <c r="P11" s="17"/>
      <c r="Q11" s="17"/>
      <c r="R11" s="17"/>
      <c r="S11" s="17"/>
      <c r="T11" s="17"/>
      <c r="U11" s="17"/>
      <c r="V11" s="17"/>
      <c r="W11" s="17"/>
    </row>
    <row r="12" spans="1:23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76" t="s">
        <v>15</v>
      </c>
      <c r="L12" s="76"/>
      <c r="M12" s="76"/>
      <c r="N12" s="76"/>
      <c r="O12" s="17"/>
      <c r="P12" s="17"/>
      <c r="Q12" s="17"/>
      <c r="R12" s="17"/>
      <c r="S12" s="17"/>
      <c r="T12" s="17"/>
      <c r="U12" s="17"/>
      <c r="V12" s="17"/>
      <c r="W12" s="17"/>
    </row>
    <row r="13" spans="1:2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65"/>
      <c r="L13" s="66" t="s">
        <v>33</v>
      </c>
      <c r="M13" s="33" t="s">
        <v>34</v>
      </c>
      <c r="N13" s="67" t="s">
        <v>35</v>
      </c>
      <c r="O13" s="17"/>
      <c r="P13" s="17"/>
      <c r="Q13" s="17"/>
      <c r="R13" s="17"/>
      <c r="S13" s="17"/>
      <c r="T13" s="17"/>
      <c r="U13" s="17"/>
      <c r="V13" s="17"/>
      <c r="W13" s="17"/>
    </row>
    <row r="14" spans="1:23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59" t="s">
        <v>32</v>
      </c>
      <c r="L14" s="26">
        <v>4</v>
      </c>
      <c r="M14" s="27"/>
      <c r="N14" s="62"/>
      <c r="O14" s="17"/>
      <c r="P14" s="17"/>
      <c r="Q14" s="17"/>
      <c r="R14" s="17"/>
      <c r="S14" s="17"/>
      <c r="T14" s="17"/>
      <c r="U14" s="17"/>
      <c r="V14" s="17"/>
      <c r="W14" s="17"/>
    </row>
    <row r="15" spans="1:23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60" t="s">
        <v>16</v>
      </c>
      <c r="L15" s="28"/>
      <c r="M15" s="24">
        <v>50</v>
      </c>
      <c r="N15" s="68"/>
      <c r="O15" s="17"/>
      <c r="P15" s="17"/>
      <c r="Q15" s="17"/>
      <c r="R15" s="17"/>
      <c r="S15" s="17"/>
      <c r="T15" s="17"/>
      <c r="U15" s="17"/>
      <c r="V15" s="17"/>
      <c r="W15" s="17"/>
    </row>
    <row r="16" spans="1:23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61" t="s">
        <v>31</v>
      </c>
      <c r="L16" s="23">
        <f>L6*L14</f>
        <v>2000</v>
      </c>
      <c r="M16" s="30"/>
      <c r="N16" s="69"/>
      <c r="O16" s="17"/>
      <c r="P16" s="17"/>
      <c r="Q16" s="17"/>
      <c r="R16" s="17"/>
      <c r="S16" s="17"/>
      <c r="T16" s="17"/>
      <c r="U16" s="17"/>
      <c r="V16" s="17"/>
      <c r="W16" s="17"/>
    </row>
    <row r="17" spans="1:23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34"/>
      <c r="L17" s="17"/>
      <c r="M17" s="17"/>
      <c r="N17" s="35">
        <f>L16*M15</f>
        <v>100000</v>
      </c>
      <c r="O17" s="17"/>
      <c r="P17" s="17"/>
      <c r="Q17" s="17"/>
      <c r="R17" s="17"/>
      <c r="S17" s="17"/>
      <c r="T17" s="17"/>
      <c r="U17" s="17"/>
      <c r="V17" s="17"/>
      <c r="W17" s="17"/>
    </row>
    <row r="18" spans="1:23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</row>
    <row r="19" spans="1:23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</row>
    <row r="20" spans="1:23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36" t="s">
        <v>11</v>
      </c>
      <c r="L20" s="37"/>
      <c r="M20" s="38"/>
      <c r="N20" s="39">
        <f>N17+N10</f>
        <v>149000</v>
      </c>
      <c r="O20" s="17"/>
      <c r="P20" s="17"/>
      <c r="Q20" s="17"/>
      <c r="R20" s="17"/>
      <c r="S20" s="17"/>
      <c r="T20" s="17"/>
      <c r="U20" s="17"/>
      <c r="V20" s="17"/>
      <c r="W20" s="17"/>
    </row>
    <row r="21" spans="1:23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</row>
    <row r="22" spans="1:23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</row>
    <row r="23" spans="1:23" ht="14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40"/>
      <c r="P23" s="70"/>
      <c r="Q23" s="71">
        <v>0.4</v>
      </c>
      <c r="R23" s="71">
        <v>0.2</v>
      </c>
      <c r="S23" s="71">
        <v>0.4</v>
      </c>
      <c r="T23" s="70"/>
      <c r="U23" s="17"/>
      <c r="V23" s="17"/>
      <c r="W23" s="17"/>
    </row>
    <row r="24" spans="1:23" ht="14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40"/>
      <c r="P24" s="40"/>
      <c r="Q24" s="41"/>
      <c r="R24" s="41"/>
      <c r="S24" s="41"/>
      <c r="T24" s="40"/>
      <c r="U24" s="17"/>
      <c r="V24" s="17"/>
      <c r="W24" s="17"/>
    </row>
    <row r="25" spans="1:23" ht="14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O25" s="40"/>
      <c r="P25" s="77" t="s">
        <v>17</v>
      </c>
      <c r="Q25" s="77"/>
      <c r="R25" s="77"/>
      <c r="S25" s="77"/>
      <c r="T25" s="77"/>
      <c r="U25" s="17"/>
      <c r="V25" s="17"/>
      <c r="W25" s="17"/>
    </row>
    <row r="26" spans="1:23" ht="14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40"/>
      <c r="P26" s="40"/>
      <c r="Q26" s="72" t="s">
        <v>18</v>
      </c>
      <c r="R26" s="72"/>
      <c r="S26" s="72"/>
      <c r="T26" s="40"/>
      <c r="U26" s="17"/>
      <c r="V26" s="17"/>
      <c r="W26" s="17"/>
    </row>
    <row r="27" spans="1:23" ht="16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40"/>
      <c r="P27" s="42"/>
      <c r="Q27" s="43" t="s">
        <v>19</v>
      </c>
      <c r="R27" s="44" t="s">
        <v>30</v>
      </c>
      <c r="S27" s="44" t="s">
        <v>20</v>
      </c>
      <c r="T27" s="45" t="s">
        <v>21</v>
      </c>
      <c r="U27" s="17"/>
      <c r="V27" s="17"/>
      <c r="W27" s="17"/>
    </row>
    <row r="28" spans="1:23" ht="38" customHeight="1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73" t="s">
        <v>22</v>
      </c>
      <c r="P28" s="46" t="s">
        <v>23</v>
      </c>
      <c r="Q28" s="47">
        <v>4</v>
      </c>
      <c r="R28" s="48">
        <v>3</v>
      </c>
      <c r="S28" s="49">
        <v>3</v>
      </c>
      <c r="T28" s="50">
        <f>Q28*0.4+R28*0.2+S28*0.4</f>
        <v>3.4000000000000004</v>
      </c>
      <c r="U28" s="17"/>
      <c r="V28" s="17"/>
      <c r="W28" s="17"/>
    </row>
    <row r="29" spans="1:23" ht="38" customHeight="1">
      <c r="A29" s="17"/>
      <c r="B29" s="17"/>
      <c r="C29" s="17"/>
      <c r="D29" s="17"/>
      <c r="E29" s="17"/>
      <c r="F29" s="17"/>
      <c r="G29" s="17"/>
      <c r="H29" s="79"/>
      <c r="I29" s="17"/>
      <c r="J29" s="17"/>
      <c r="K29" s="17"/>
      <c r="L29" s="17"/>
      <c r="M29" s="17"/>
      <c r="N29" s="17"/>
      <c r="O29" s="73"/>
      <c r="P29" s="78" t="s">
        <v>28</v>
      </c>
      <c r="Q29" s="48">
        <v>4</v>
      </c>
      <c r="R29" s="51">
        <v>3</v>
      </c>
      <c r="S29" s="52">
        <v>4</v>
      </c>
      <c r="T29" s="50">
        <f t="shared" ref="T29:T30" si="1">Q29*0.4+R29*0.2+S29*0.4</f>
        <v>3.8000000000000003</v>
      </c>
      <c r="U29" s="17"/>
      <c r="V29" s="17"/>
      <c r="W29" s="17"/>
    </row>
    <row r="30" spans="1:23" ht="38" customHeight="1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73"/>
      <c r="P30" s="53" t="s">
        <v>29</v>
      </c>
      <c r="Q30" s="54">
        <v>4</v>
      </c>
      <c r="R30" s="55">
        <v>2</v>
      </c>
      <c r="S30" s="56">
        <v>1</v>
      </c>
      <c r="T30" s="57">
        <f t="shared" si="1"/>
        <v>2.4</v>
      </c>
      <c r="U30" s="17"/>
      <c r="V30" s="17"/>
      <c r="W30" s="17"/>
    </row>
    <row r="31" spans="1:23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U31" s="17"/>
      <c r="V31" s="17"/>
      <c r="W31" s="17"/>
    </row>
    <row r="32" spans="1:23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U32" s="17"/>
      <c r="V32" s="17"/>
      <c r="W32" s="17"/>
    </row>
    <row r="33" spans="1:2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U33" s="17"/>
      <c r="V33" s="17"/>
      <c r="W33" s="17"/>
    </row>
    <row r="34" spans="1:23" ht="38" customHeight="1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</row>
    <row r="35" spans="1:23" ht="38" customHeight="1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</row>
    <row r="36" spans="1:23" ht="38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</row>
    <row r="37" spans="1:23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</row>
    <row r="38" spans="1:23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</row>
    <row r="39" spans="1:23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</row>
    <row r="40" spans="1:23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</row>
    <row r="41" spans="1:23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</row>
    <row r="42" spans="1:23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</row>
    <row r="43" spans="1:2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</row>
    <row r="44" spans="1:23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</row>
    <row r="45" spans="1:23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</row>
    <row r="46" spans="1:23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</row>
    <row r="47" spans="1:23">
      <c r="A47" s="17"/>
      <c r="B47" s="80" t="s">
        <v>36</v>
      </c>
      <c r="C47" s="80"/>
      <c r="D47" s="80"/>
      <c r="E47" s="80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</row>
    <row r="48" spans="1:23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</row>
    <row r="49" spans="1:22">
      <c r="A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</row>
    <row r="50" spans="1:22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</row>
    <row r="51" spans="1:22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</row>
    <row r="52" spans="1:2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</row>
    <row r="53" spans="1:22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</row>
    <row r="54" spans="1:22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</row>
    <row r="55" spans="1:22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U55" s="17"/>
      <c r="V55" s="17"/>
    </row>
    <row r="56" spans="1:22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U56" s="17"/>
      <c r="V56" s="17"/>
    </row>
    <row r="57" spans="1:22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U57" s="17"/>
      <c r="V57" s="17"/>
    </row>
    <row r="58" spans="1:2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U58" s="17"/>
      <c r="V58" s="17"/>
    </row>
    <row r="59" spans="1:22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U59" s="17"/>
      <c r="V59" s="17"/>
    </row>
    <row r="60" spans="1:22" ht="38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U60" s="17"/>
      <c r="V60" s="17"/>
    </row>
    <row r="61" spans="1:22" ht="38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U61" s="17"/>
      <c r="V61" s="17"/>
    </row>
    <row r="62" spans="1:22" ht="38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U62" s="17"/>
      <c r="V62" s="17"/>
    </row>
    <row r="63" spans="1:22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</row>
    <row r="64" spans="1:22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</row>
    <row r="65" spans="1:22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</row>
    <row r="66" spans="1:22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</row>
    <row r="67" spans="1:22">
      <c r="N67" s="17"/>
      <c r="O67" s="17"/>
      <c r="P67" s="17"/>
      <c r="Q67" s="17"/>
      <c r="R67" s="17"/>
      <c r="S67" s="17"/>
      <c r="T67" s="17"/>
      <c r="U67" s="17"/>
      <c r="V67" s="17"/>
    </row>
    <row r="68" spans="1:22">
      <c r="N68" s="17"/>
      <c r="O68" s="17"/>
      <c r="P68" s="17"/>
      <c r="Q68" s="17"/>
      <c r="R68" s="17"/>
      <c r="S68" s="17"/>
      <c r="T68" s="17"/>
      <c r="U68" s="17"/>
      <c r="V68" s="17"/>
    </row>
    <row r="69" spans="1:22">
      <c r="N69" s="17"/>
      <c r="O69" s="17"/>
      <c r="P69" s="17"/>
      <c r="Q69" s="17"/>
      <c r="R69" s="17"/>
      <c r="S69" s="17"/>
      <c r="T69" s="17"/>
      <c r="U69" s="17"/>
      <c r="V69" s="17"/>
    </row>
    <row r="70" spans="1:22">
      <c r="U70" s="17"/>
      <c r="V70" s="17"/>
    </row>
    <row r="71" spans="1:22">
      <c r="U71" s="17"/>
      <c r="V71" s="17"/>
    </row>
  </sheetData>
  <mergeCells count="5">
    <mergeCell ref="Q26:S26"/>
    <mergeCell ref="O28:O30"/>
    <mergeCell ref="K4:N4"/>
    <mergeCell ref="K12:N12"/>
    <mergeCell ref="P25:T25"/>
  </mergeCells>
  <conditionalFormatting sqref="Q28:S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>SimoneFrancesconi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Francesconi</dc:creator>
  <cp:lastModifiedBy>Simone Francesconi</cp:lastModifiedBy>
  <dcterms:created xsi:type="dcterms:W3CDTF">2017-06-02T15:45:41Z</dcterms:created>
  <dcterms:modified xsi:type="dcterms:W3CDTF">2017-06-04T11:16:21Z</dcterms:modified>
</cp:coreProperties>
</file>