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smith\Desktop\Chessie_BIBI\R _Script\TOL_VAL\"/>
    </mc:Choice>
  </mc:AlternateContent>
  <bookViews>
    <workbookView xWindow="480" yWindow="960" windowWidth="18555" windowHeight="11655" tabRatio="859" firstSheet="3" activeTab="4"/>
  </bookViews>
  <sheets>
    <sheet name="TV FFG (2)" sheetId="16" r:id="rId1"/>
    <sheet name="Sheet1" sheetId="4" r:id="rId2"/>
    <sheet name="Sheet2" sheetId="14" r:id="rId3"/>
    <sheet name="Benthic" sheetId="1" r:id="rId4"/>
    <sheet name="TV FFG" sheetId="15" r:id="rId5"/>
    <sheet name="Habitat" sheetId="11" r:id="rId6"/>
    <sheet name="WQ" sheetId="3" r:id="rId7"/>
    <sheet name="Codes" sheetId="13" r:id="rId8"/>
    <sheet name="Collectors" sheetId="5" r:id="rId9"/>
    <sheet name="Climbers" sheetId="6" r:id="rId10"/>
    <sheet name="Intolerant" sheetId="7" r:id="rId11"/>
    <sheet name="Clingers" sheetId="8" r:id="rId12"/>
    <sheet name="Scrapers" sheetId="9" r:id="rId13"/>
    <sheet name="Tolerant" sheetId="10" r:id="rId14"/>
    <sheet name="Field_Sheet_Data" sheetId="12" r:id="rId15"/>
  </sheets>
  <definedNames>
    <definedName name="_xlnm.Print_Area" localSheetId="6">WQ!$A$1:$C$257</definedName>
  </definedNames>
  <calcPr calcId="152511"/>
</workbook>
</file>

<file path=xl/calcChain.xml><?xml version="1.0" encoding="utf-8"?>
<calcChain xmlns="http://schemas.openxmlformats.org/spreadsheetml/2006/main">
  <c r="IG335" i="1" l="1"/>
  <c r="IG336" i="1"/>
  <c r="IG337" i="1"/>
  <c r="IG338" i="1"/>
  <c r="IG339" i="1"/>
  <c r="IG340" i="1"/>
  <c r="IG341" i="1"/>
  <c r="IG342" i="1"/>
  <c r="IG343" i="1"/>
  <c r="IG344" i="1"/>
  <c r="IG345" i="1"/>
  <c r="IG346" i="1"/>
  <c r="IG347" i="1"/>
  <c r="IG348" i="1"/>
  <c r="IG349" i="1"/>
  <c r="IG350" i="1"/>
  <c r="IG351" i="1"/>
  <c r="IG352" i="1"/>
  <c r="IG353" i="1"/>
  <c r="IG354" i="1"/>
  <c r="IG355" i="1"/>
  <c r="IG356" i="1"/>
  <c r="IB339" i="1"/>
  <c r="IB347" i="1"/>
  <c r="IB354" i="1"/>
  <c r="HV345" i="1"/>
  <c r="HV349" i="1"/>
  <c r="HV356" i="1"/>
  <c r="BR356" i="10"/>
  <c r="BO356" i="10"/>
  <c r="BP356" i="10"/>
  <c r="AV356" i="8"/>
  <c r="AX356" i="8"/>
  <c r="AM356" i="7"/>
  <c r="AN356" i="7"/>
  <c r="AI356" i="6"/>
  <c r="AK356" i="6"/>
  <c r="BP356" i="5"/>
  <c r="BR356" i="5"/>
  <c r="II356" i="1"/>
  <c r="IJ356" i="1"/>
  <c r="IM356" i="1"/>
  <c r="IN356" i="1"/>
  <c r="IQ356" i="1"/>
  <c r="IR356" i="1"/>
  <c r="IA356" i="1"/>
  <c r="IB356" i="1"/>
  <c r="HW356" i="1"/>
  <c r="HX356" i="1"/>
  <c r="HY356" i="1"/>
  <c r="HN356" i="1"/>
  <c r="IO356" i="1"/>
  <c r="IP356" i="1"/>
  <c r="HO356" i="1"/>
  <c r="HP356" i="1"/>
  <c r="HQ356" i="1"/>
  <c r="HR356" i="1"/>
  <c r="HS356" i="1"/>
  <c r="HT356" i="1"/>
  <c r="HU356" i="1"/>
  <c r="AI356" i="9"/>
  <c r="BR355" i="10"/>
  <c r="BO355" i="10"/>
  <c r="BP355" i="10"/>
  <c r="AV355" i="8"/>
  <c r="AX355" i="8"/>
  <c r="AM355" i="7"/>
  <c r="AN355" i="7"/>
  <c r="AI355" i="6"/>
  <c r="AK355" i="6"/>
  <c r="II355" i="1"/>
  <c r="IJ355" i="1"/>
  <c r="HY355" i="1"/>
  <c r="HO355" i="1"/>
  <c r="HP355" i="1"/>
  <c r="HQ355" i="1"/>
  <c r="HR355" i="1"/>
  <c r="HS355" i="1"/>
  <c r="HT355" i="1"/>
  <c r="HU355" i="1"/>
  <c r="HV355" i="1"/>
  <c r="IA355" i="1"/>
  <c r="IB355" i="1"/>
  <c r="BP355" i="5"/>
  <c r="BR355" i="5"/>
  <c r="AI355" i="9"/>
  <c r="HN355" i="1"/>
  <c r="BO354" i="10"/>
  <c r="BP354" i="10"/>
  <c r="BR354" i="10"/>
  <c r="AX354" i="8"/>
  <c r="AV354" i="8"/>
  <c r="AN354" i="7"/>
  <c r="AM354" i="7"/>
  <c r="AK354" i="6"/>
  <c r="AI354" i="6"/>
  <c r="BP354" i="5"/>
  <c r="BR354" i="5"/>
  <c r="AI354" i="9"/>
  <c r="IA354" i="1"/>
  <c r="II354" i="1"/>
  <c r="IJ354" i="1"/>
  <c r="IK354" i="1"/>
  <c r="IL354" i="1"/>
  <c r="IO354" i="1"/>
  <c r="IP354" i="1"/>
  <c r="HW354" i="1"/>
  <c r="HX354" i="1"/>
  <c r="HY354" i="1"/>
  <c r="HO354" i="1"/>
  <c r="HP354" i="1"/>
  <c r="HQ354" i="1"/>
  <c r="HR354" i="1"/>
  <c r="HS354" i="1"/>
  <c r="HT354" i="1"/>
  <c r="HU354" i="1"/>
  <c r="HV354" i="1"/>
  <c r="HN354" i="1"/>
  <c r="IM354" i="1"/>
  <c r="IN354" i="1"/>
  <c r="BR353" i="10"/>
  <c r="BO353" i="10"/>
  <c r="BP353" i="10"/>
  <c r="AI353" i="9"/>
  <c r="AV353" i="8"/>
  <c r="AX353" i="8"/>
  <c r="AM353" i="7"/>
  <c r="AN353" i="7"/>
  <c r="AI353" i="6"/>
  <c r="AK353" i="6"/>
  <c r="BP353" i="5"/>
  <c r="BR353" i="5"/>
  <c r="II353" i="1"/>
  <c r="IJ353" i="1"/>
  <c r="IM353" i="1"/>
  <c r="IN353" i="1"/>
  <c r="IO353" i="1"/>
  <c r="IP353" i="1"/>
  <c r="IQ353" i="1"/>
  <c r="IR353" i="1"/>
  <c r="IA353" i="1"/>
  <c r="IB353" i="1"/>
  <c r="HW353" i="1"/>
  <c r="HX353" i="1"/>
  <c r="HY353" i="1"/>
  <c r="HO353" i="1"/>
  <c r="HP353" i="1"/>
  <c r="HQ353" i="1"/>
  <c r="HR353" i="1"/>
  <c r="HS353" i="1"/>
  <c r="HT353" i="1"/>
  <c r="HU353" i="1"/>
  <c r="HV353" i="1"/>
  <c r="HN353" i="1"/>
  <c r="IK353" i="1"/>
  <c r="IL353" i="1"/>
  <c r="BO352" i="10"/>
  <c r="BP352" i="10"/>
  <c r="BR352" i="10"/>
  <c r="AI352" i="9"/>
  <c r="AV352" i="8"/>
  <c r="AX352" i="8"/>
  <c r="AM352" i="7"/>
  <c r="AN352" i="7"/>
  <c r="AI352" i="6"/>
  <c r="AK352" i="6"/>
  <c r="BR352" i="5"/>
  <c r="BP352" i="5"/>
  <c r="II352" i="1"/>
  <c r="IJ352" i="1"/>
  <c r="IA352" i="1"/>
  <c r="IB352" i="1"/>
  <c r="HY352" i="1"/>
  <c r="HO352" i="1"/>
  <c r="HP352" i="1"/>
  <c r="HQ352" i="1"/>
  <c r="HR352" i="1"/>
  <c r="HS352" i="1"/>
  <c r="HT352" i="1"/>
  <c r="HU352" i="1"/>
  <c r="HV352" i="1"/>
  <c r="HN352" i="1"/>
  <c r="BP351" i="10"/>
  <c r="BR351" i="10"/>
  <c r="BO351" i="10"/>
  <c r="AI351" i="9"/>
  <c r="AV351" i="8"/>
  <c r="AX351" i="8"/>
  <c r="AM351" i="7"/>
  <c r="AN351" i="7"/>
  <c r="AI351" i="6"/>
  <c r="AK351" i="6"/>
  <c r="BP351" i="5"/>
  <c r="BR351" i="5"/>
  <c r="II351" i="1"/>
  <c r="IJ351" i="1"/>
  <c r="IO351" i="1"/>
  <c r="IP351" i="1"/>
  <c r="IA351" i="1"/>
  <c r="IB351" i="1"/>
  <c r="HY351" i="1"/>
  <c r="HO351" i="1"/>
  <c r="HP351" i="1"/>
  <c r="HQ351" i="1"/>
  <c r="HR351" i="1"/>
  <c r="HS351" i="1"/>
  <c r="HT351" i="1"/>
  <c r="HU351" i="1"/>
  <c r="HV351" i="1"/>
  <c r="HN351" i="1"/>
  <c r="IQ351" i="1"/>
  <c r="IR351" i="1"/>
  <c r="BR350" i="10"/>
  <c r="BP350" i="10"/>
  <c r="BO350" i="10"/>
  <c r="AI350" i="9"/>
  <c r="AX350" i="8"/>
  <c r="AV350" i="8"/>
  <c r="AN350" i="7"/>
  <c r="AM350" i="7"/>
  <c r="AK350" i="6"/>
  <c r="AI350" i="6"/>
  <c r="BP350" i="5"/>
  <c r="BR350" i="5"/>
  <c r="II350" i="1"/>
  <c r="IJ350" i="1"/>
  <c r="IM350" i="1"/>
  <c r="IN350" i="1"/>
  <c r="IO350" i="1"/>
  <c r="IP350" i="1"/>
  <c r="IA350" i="1"/>
  <c r="IB350" i="1"/>
  <c r="HY350" i="1"/>
  <c r="HO350" i="1"/>
  <c r="HP350" i="1"/>
  <c r="HQ350" i="1"/>
  <c r="HR350" i="1"/>
  <c r="HS350" i="1"/>
  <c r="HT350" i="1"/>
  <c r="HU350" i="1"/>
  <c r="HV350" i="1"/>
  <c r="HN350" i="1"/>
  <c r="IK350" i="1"/>
  <c r="IL350" i="1"/>
  <c r="BP349" i="10"/>
  <c r="BR349" i="10"/>
  <c r="BO349" i="10"/>
  <c r="AI349" i="9"/>
  <c r="AV349" i="8"/>
  <c r="AX349" i="8"/>
  <c r="AN349" i="7"/>
  <c r="AM349" i="7"/>
  <c r="AI349" i="6"/>
  <c r="AK349" i="6"/>
  <c r="BP349" i="5"/>
  <c r="BR349" i="5"/>
  <c r="II349" i="1"/>
  <c r="IJ349" i="1"/>
  <c r="IA349" i="1"/>
  <c r="IB349" i="1"/>
  <c r="HY349" i="1"/>
  <c r="HO349" i="1"/>
  <c r="HP349" i="1"/>
  <c r="HQ349" i="1"/>
  <c r="HR349" i="1"/>
  <c r="HS349" i="1"/>
  <c r="HT349" i="1"/>
  <c r="HU349" i="1"/>
  <c r="HN349" i="1"/>
  <c r="BO348" i="10"/>
  <c r="BP348" i="10"/>
  <c r="BR348" i="10"/>
  <c r="AX348" i="8"/>
  <c r="AV348" i="8"/>
  <c r="AK348" i="7"/>
  <c r="AM348" i="7"/>
  <c r="AN348" i="7"/>
  <c r="AI348" i="6"/>
  <c r="AK348" i="6"/>
  <c r="BP348" i="5"/>
  <c r="BR348" i="5"/>
  <c r="AI348" i="9"/>
  <c r="II348" i="1"/>
  <c r="IJ348" i="1"/>
  <c r="IK348" i="1"/>
  <c r="IL348" i="1"/>
  <c r="IM348" i="1"/>
  <c r="IN348" i="1"/>
  <c r="IQ348" i="1"/>
  <c r="IR348" i="1"/>
  <c r="IA348" i="1"/>
  <c r="IB348" i="1"/>
  <c r="HW348" i="1"/>
  <c r="HX348" i="1"/>
  <c r="HY348" i="1"/>
  <c r="HN348" i="1"/>
  <c r="IO348" i="1"/>
  <c r="IP348" i="1"/>
  <c r="HO348" i="1"/>
  <c r="HP348" i="1"/>
  <c r="HQ348" i="1"/>
  <c r="HR348" i="1"/>
  <c r="IS348" i="1"/>
  <c r="HS348" i="1"/>
  <c r="HT348" i="1"/>
  <c r="HU348" i="1"/>
  <c r="HV348" i="1"/>
  <c r="BO347" i="10"/>
  <c r="BP347" i="10"/>
  <c r="BR347" i="10"/>
  <c r="AX347" i="8"/>
  <c r="AV347" i="8"/>
  <c r="AK347" i="7"/>
  <c r="AM347" i="7"/>
  <c r="AN347" i="7"/>
  <c r="AI347" i="6"/>
  <c r="AK347" i="6"/>
  <c r="BP347" i="5"/>
  <c r="BR347" i="5"/>
  <c r="AI347" i="9"/>
  <c r="II347" i="1"/>
  <c r="IJ347" i="1"/>
  <c r="IK347" i="1"/>
  <c r="IL347" i="1"/>
  <c r="IS347" i="1"/>
  <c r="IM347" i="1"/>
  <c r="IN347" i="1"/>
  <c r="IQ347" i="1"/>
  <c r="IR347" i="1"/>
  <c r="IA347" i="1"/>
  <c r="HW347" i="1"/>
  <c r="HX347" i="1"/>
  <c r="HY347" i="1"/>
  <c r="HN347" i="1"/>
  <c r="IO347" i="1"/>
  <c r="IP347" i="1"/>
  <c r="HO347" i="1"/>
  <c r="HP347" i="1"/>
  <c r="HQ347" i="1"/>
  <c r="HR347" i="1"/>
  <c r="HS347" i="1"/>
  <c r="HT347" i="1"/>
  <c r="HU347" i="1"/>
  <c r="HV347" i="1"/>
  <c r="BO346" i="10"/>
  <c r="BP346" i="10"/>
  <c r="BR346" i="10"/>
  <c r="AI346" i="9"/>
  <c r="AV346" i="8"/>
  <c r="AX346" i="8"/>
  <c r="AM346" i="7"/>
  <c r="AN346" i="7"/>
  <c r="AK346" i="7"/>
  <c r="AI346" i="6"/>
  <c r="AK346" i="6"/>
  <c r="BR346" i="5"/>
  <c r="BP346" i="5"/>
  <c r="II346" i="1"/>
  <c r="IJ346" i="1"/>
  <c r="IK346" i="1"/>
  <c r="IL346" i="1"/>
  <c r="IM346" i="1"/>
  <c r="IN346" i="1"/>
  <c r="IS346" i="1"/>
  <c r="IQ346" i="1"/>
  <c r="IR346" i="1"/>
  <c r="IA346" i="1"/>
  <c r="IB346" i="1"/>
  <c r="HW346" i="1"/>
  <c r="HX346" i="1"/>
  <c r="HY346" i="1"/>
  <c r="HN346" i="1"/>
  <c r="IO346" i="1"/>
  <c r="IP346" i="1"/>
  <c r="HO346" i="1"/>
  <c r="HP346" i="1"/>
  <c r="HQ346" i="1"/>
  <c r="HR346" i="1"/>
  <c r="HS346" i="1"/>
  <c r="HT346" i="1"/>
  <c r="HU346" i="1"/>
  <c r="HV346" i="1"/>
  <c r="BO345" i="10"/>
  <c r="BP345" i="10"/>
  <c r="BR345" i="10"/>
  <c r="AI345" i="9"/>
  <c r="AV345" i="8"/>
  <c r="AX345" i="8"/>
  <c r="AM345" i="7"/>
  <c r="AN345" i="7"/>
  <c r="AK345" i="7"/>
  <c r="AI345" i="6"/>
  <c r="AK345" i="6"/>
  <c r="BP345" i="5"/>
  <c r="BR345" i="5"/>
  <c r="II345" i="1"/>
  <c r="IJ345" i="1"/>
  <c r="IK345" i="1"/>
  <c r="IL345" i="1"/>
  <c r="IQ345" i="1"/>
  <c r="IR345" i="1"/>
  <c r="IA345" i="1"/>
  <c r="IB345" i="1"/>
  <c r="HN345" i="1"/>
  <c r="IM345" i="1"/>
  <c r="IN345" i="1"/>
  <c r="HO345" i="1"/>
  <c r="HP345" i="1"/>
  <c r="HQ345" i="1"/>
  <c r="HR345" i="1"/>
  <c r="HS345" i="1"/>
  <c r="HT345" i="1"/>
  <c r="HU345" i="1"/>
  <c r="HW345" i="1"/>
  <c r="HX345" i="1"/>
  <c r="HY345" i="1"/>
  <c r="BP343" i="10"/>
  <c r="BP344" i="10"/>
  <c r="BR344" i="10"/>
  <c r="BO344" i="10"/>
  <c r="AI344" i="9"/>
  <c r="AV344" i="8"/>
  <c r="AX344" i="8"/>
  <c r="IA344" i="1"/>
  <c r="IB344" i="1"/>
  <c r="AN344" i="7"/>
  <c r="AK344" i="7"/>
  <c r="AM344" i="7"/>
  <c r="AK344" i="6"/>
  <c r="AI344" i="6"/>
  <c r="BP10" i="5"/>
  <c r="BP11" i="5"/>
  <c r="BP12" i="5"/>
  <c r="BP13" i="5"/>
  <c r="BR13" i="5"/>
  <c r="BP14" i="5"/>
  <c r="BP15" i="5"/>
  <c r="BP16" i="5"/>
  <c r="BP17" i="5"/>
  <c r="BR17" i="5"/>
  <c r="BP18" i="5"/>
  <c r="BP19" i="5"/>
  <c r="BP20" i="5"/>
  <c r="BP21" i="5"/>
  <c r="BR21" i="5"/>
  <c r="BP22" i="5"/>
  <c r="BP23" i="5"/>
  <c r="BP24" i="5"/>
  <c r="BP25" i="5"/>
  <c r="BR25" i="5"/>
  <c r="BP26" i="5"/>
  <c r="BP27" i="5"/>
  <c r="BP28" i="5"/>
  <c r="BP29" i="5"/>
  <c r="BR29" i="5"/>
  <c r="BP30" i="5"/>
  <c r="BP31" i="5"/>
  <c r="BP32" i="5"/>
  <c r="BP33" i="5"/>
  <c r="BR33" i="5"/>
  <c r="BP34" i="5"/>
  <c r="BP35" i="5"/>
  <c r="BP36" i="5"/>
  <c r="BP37" i="5"/>
  <c r="BR37" i="5"/>
  <c r="BP38" i="5"/>
  <c r="BP39" i="5"/>
  <c r="BP40" i="5"/>
  <c r="BP41" i="5"/>
  <c r="BR41" i="5"/>
  <c r="BP42" i="5"/>
  <c r="BP43" i="5"/>
  <c r="BP44" i="5"/>
  <c r="BP45" i="5"/>
  <c r="BR45" i="5"/>
  <c r="BP46" i="5"/>
  <c r="BP47" i="5"/>
  <c r="BP48" i="5"/>
  <c r="BP49" i="5"/>
  <c r="BR49" i="5"/>
  <c r="BP50" i="5"/>
  <c r="BP51" i="5"/>
  <c r="BP52" i="5"/>
  <c r="BP53" i="5"/>
  <c r="BR53" i="5"/>
  <c r="BP54" i="5"/>
  <c r="BP55" i="5"/>
  <c r="BP56" i="5"/>
  <c r="BP57" i="5"/>
  <c r="BR57" i="5"/>
  <c r="BP58" i="5"/>
  <c r="BP59" i="5"/>
  <c r="BP60" i="5"/>
  <c r="BP61" i="5"/>
  <c r="BR61" i="5"/>
  <c r="BP62" i="5"/>
  <c r="BP63" i="5"/>
  <c r="BP64" i="5"/>
  <c r="BP65" i="5"/>
  <c r="BR65" i="5"/>
  <c r="BP66" i="5"/>
  <c r="BP67" i="5"/>
  <c r="BP68" i="5"/>
  <c r="BP69" i="5"/>
  <c r="BR69" i="5"/>
  <c r="BP70" i="5"/>
  <c r="BP71" i="5"/>
  <c r="BP72" i="5"/>
  <c r="BP73" i="5"/>
  <c r="BR73" i="5"/>
  <c r="BP74" i="5"/>
  <c r="BP75" i="5"/>
  <c r="BP76" i="5"/>
  <c r="BP77" i="5"/>
  <c r="BR77" i="5"/>
  <c r="BP78" i="5"/>
  <c r="BP79" i="5"/>
  <c r="BP80" i="5"/>
  <c r="BP81" i="5"/>
  <c r="BR81" i="5"/>
  <c r="BP82" i="5"/>
  <c r="BP83" i="5"/>
  <c r="BP84" i="5"/>
  <c r="BP85" i="5"/>
  <c r="BR85" i="5"/>
  <c r="BP86" i="5"/>
  <c r="BP87" i="5"/>
  <c r="BP88" i="5"/>
  <c r="BP89" i="5"/>
  <c r="BR89" i="5"/>
  <c r="BP90" i="5"/>
  <c r="BP91" i="5"/>
  <c r="BP92" i="5"/>
  <c r="BP93" i="5"/>
  <c r="BR93" i="5"/>
  <c r="BP94" i="5"/>
  <c r="BP95" i="5"/>
  <c r="BP96" i="5"/>
  <c r="BP97" i="5"/>
  <c r="BR97" i="5"/>
  <c r="BP98" i="5"/>
  <c r="BP99" i="5"/>
  <c r="BP100" i="5"/>
  <c r="BP101" i="5"/>
  <c r="BR101" i="5"/>
  <c r="BP102" i="5"/>
  <c r="BP103" i="5"/>
  <c r="BP104" i="5"/>
  <c r="BP105" i="5"/>
  <c r="BR105" i="5"/>
  <c r="BP106" i="5"/>
  <c r="BP107" i="5"/>
  <c r="BP108" i="5"/>
  <c r="BP109" i="5"/>
  <c r="BR109" i="5"/>
  <c r="BP110" i="5"/>
  <c r="BP111" i="5"/>
  <c r="BP112" i="5"/>
  <c r="BP113" i="5"/>
  <c r="BR113" i="5"/>
  <c r="BP114" i="5"/>
  <c r="BP115" i="5"/>
  <c r="BP116" i="5"/>
  <c r="BP117" i="5"/>
  <c r="BR117" i="5"/>
  <c r="BP118" i="5"/>
  <c r="BP119" i="5"/>
  <c r="BP120" i="5"/>
  <c r="BP121" i="5"/>
  <c r="BR121" i="5"/>
  <c r="BP122" i="5"/>
  <c r="BP123" i="5"/>
  <c r="BP124" i="5"/>
  <c r="BP125" i="5"/>
  <c r="BR125" i="5"/>
  <c r="BP126" i="5"/>
  <c r="BP127" i="5"/>
  <c r="BP128" i="5"/>
  <c r="BP129" i="5"/>
  <c r="BR129" i="5"/>
  <c r="BP130" i="5"/>
  <c r="BP131" i="5"/>
  <c r="BP132" i="5"/>
  <c r="BP133" i="5"/>
  <c r="BR133" i="5"/>
  <c r="BP134" i="5"/>
  <c r="BP135" i="5"/>
  <c r="BP136" i="5"/>
  <c r="BP137" i="5"/>
  <c r="BR137" i="5"/>
  <c r="BP138" i="5"/>
  <c r="BP139" i="5"/>
  <c r="BP140" i="5"/>
  <c r="BP141" i="5"/>
  <c r="BR141" i="5"/>
  <c r="BP142" i="5"/>
  <c r="BP143" i="5"/>
  <c r="BP144" i="5"/>
  <c r="BP145" i="5"/>
  <c r="BR145" i="5"/>
  <c r="BP146" i="5"/>
  <c r="BP147" i="5"/>
  <c r="BP148" i="5"/>
  <c r="BP149" i="5"/>
  <c r="BR149" i="5"/>
  <c r="BP150" i="5"/>
  <c r="BP151" i="5"/>
  <c r="BP152" i="5"/>
  <c r="BP153" i="5"/>
  <c r="BR153" i="5"/>
  <c r="BP154" i="5"/>
  <c r="BP155" i="5"/>
  <c r="BP156" i="5"/>
  <c r="BP157" i="5"/>
  <c r="BR157" i="5"/>
  <c r="BP158" i="5"/>
  <c r="BP159" i="5"/>
  <c r="BP160" i="5"/>
  <c r="BP161" i="5"/>
  <c r="BR161" i="5"/>
  <c r="BP162" i="5"/>
  <c r="BP163" i="5"/>
  <c r="BP164" i="5"/>
  <c r="BP165" i="5"/>
  <c r="BR165" i="5"/>
  <c r="BP166" i="5"/>
  <c r="BP167" i="5"/>
  <c r="BP168" i="5"/>
  <c r="BP169" i="5"/>
  <c r="BR169" i="5"/>
  <c r="BP170" i="5"/>
  <c r="BP171" i="5"/>
  <c r="BP172" i="5"/>
  <c r="BP173" i="5"/>
  <c r="BR173" i="5"/>
  <c r="BP174" i="5"/>
  <c r="BP175" i="5"/>
  <c r="BP176" i="5"/>
  <c r="BP177" i="5"/>
  <c r="BR177" i="5"/>
  <c r="BP178" i="5"/>
  <c r="BP179" i="5"/>
  <c r="BP180" i="5"/>
  <c r="BP181" i="5"/>
  <c r="BR181" i="5"/>
  <c r="BP182" i="5"/>
  <c r="BP183" i="5"/>
  <c r="BP184" i="5"/>
  <c r="BP185" i="5"/>
  <c r="BR185" i="5"/>
  <c r="BP186" i="5"/>
  <c r="BP187" i="5"/>
  <c r="BP188" i="5"/>
  <c r="BP189" i="5"/>
  <c r="BR189" i="5"/>
  <c r="BP190" i="5"/>
  <c r="BP191" i="5"/>
  <c r="BP192" i="5"/>
  <c r="BP193" i="5"/>
  <c r="BR193" i="5"/>
  <c r="BP194" i="5"/>
  <c r="BP195" i="5"/>
  <c r="BP196" i="5"/>
  <c r="BP197" i="5"/>
  <c r="BR197" i="5"/>
  <c r="BP198" i="5"/>
  <c r="BP199" i="5"/>
  <c r="BP200" i="5"/>
  <c r="BP201" i="5"/>
  <c r="BR201" i="5"/>
  <c r="BP202" i="5"/>
  <c r="BP203" i="5"/>
  <c r="BP204" i="5"/>
  <c r="BP205" i="5"/>
  <c r="BR205" i="5"/>
  <c r="BP206" i="5"/>
  <c r="BP207" i="5"/>
  <c r="BP208" i="5"/>
  <c r="BP209" i="5"/>
  <c r="BR209" i="5"/>
  <c r="BP210" i="5"/>
  <c r="BP211" i="5"/>
  <c r="BP212" i="5"/>
  <c r="BP213" i="5"/>
  <c r="BR213" i="5"/>
  <c r="BP214" i="5"/>
  <c r="BP215" i="5"/>
  <c r="BP216" i="5"/>
  <c r="BP217" i="5"/>
  <c r="BR217" i="5"/>
  <c r="BP218" i="5"/>
  <c r="BP219" i="5"/>
  <c r="BP220" i="5"/>
  <c r="BP221" i="5"/>
  <c r="BR221" i="5"/>
  <c r="BP222" i="5"/>
  <c r="BP223" i="5"/>
  <c r="BP224" i="5"/>
  <c r="BP225" i="5"/>
  <c r="BR225" i="5"/>
  <c r="BP226" i="5"/>
  <c r="BP227" i="5"/>
  <c r="BP228" i="5"/>
  <c r="BP229" i="5"/>
  <c r="BR229" i="5"/>
  <c r="BP230" i="5"/>
  <c r="BP231" i="5"/>
  <c r="BP232" i="5"/>
  <c r="BP233" i="5"/>
  <c r="BR233" i="5"/>
  <c r="BP234" i="5"/>
  <c r="BP235" i="5"/>
  <c r="BP236" i="5"/>
  <c r="BP237" i="5"/>
  <c r="BR237" i="5"/>
  <c r="BP238" i="5"/>
  <c r="BP239" i="5"/>
  <c r="BP240" i="5"/>
  <c r="BP241" i="5"/>
  <c r="BR241" i="5"/>
  <c r="BP242" i="5"/>
  <c r="BP243" i="5"/>
  <c r="BP244" i="5"/>
  <c r="BP245" i="5"/>
  <c r="BR245" i="5"/>
  <c r="BP246" i="5"/>
  <c r="BP247" i="5"/>
  <c r="BP248" i="5"/>
  <c r="BP249" i="5"/>
  <c r="BR249" i="5"/>
  <c r="BP250" i="5"/>
  <c r="BP251" i="5"/>
  <c r="BP252" i="5"/>
  <c r="BP253" i="5"/>
  <c r="BR253" i="5"/>
  <c r="BP254" i="5"/>
  <c r="BP255" i="5"/>
  <c r="BP256" i="5"/>
  <c r="BP257" i="5"/>
  <c r="BR257" i="5"/>
  <c r="BP258" i="5"/>
  <c r="BP259" i="5"/>
  <c r="BP260" i="5"/>
  <c r="BP261" i="5"/>
  <c r="BR261" i="5"/>
  <c r="BP262" i="5"/>
  <c r="BP263" i="5"/>
  <c r="BP264" i="5"/>
  <c r="BP265" i="5"/>
  <c r="BR265" i="5"/>
  <c r="BP266" i="5"/>
  <c r="BP267" i="5"/>
  <c r="BP268" i="5"/>
  <c r="BP269" i="5"/>
  <c r="BR269" i="5"/>
  <c r="BP270" i="5"/>
  <c r="BP271" i="5"/>
  <c r="BP272" i="5"/>
  <c r="BP273" i="5"/>
  <c r="BR273" i="5"/>
  <c r="BP274" i="5"/>
  <c r="BP275" i="5"/>
  <c r="BP276" i="5"/>
  <c r="BP277" i="5"/>
  <c r="BR277" i="5"/>
  <c r="BP278" i="5"/>
  <c r="BP279" i="5"/>
  <c r="BP280" i="5"/>
  <c r="BP281" i="5"/>
  <c r="BR281" i="5"/>
  <c r="BP282" i="5"/>
  <c r="BP283" i="5"/>
  <c r="BP284" i="5"/>
  <c r="BP285" i="5"/>
  <c r="BR285" i="5"/>
  <c r="BP286" i="5"/>
  <c r="BP287" i="5"/>
  <c r="BP288" i="5"/>
  <c r="BP289" i="5"/>
  <c r="BR289" i="5"/>
  <c r="BP290" i="5"/>
  <c r="BP291" i="5"/>
  <c r="BP292" i="5"/>
  <c r="BP293" i="5"/>
  <c r="BR293" i="5"/>
  <c r="BP294" i="5"/>
  <c r="BP295" i="5"/>
  <c r="BP296" i="5"/>
  <c r="BP297" i="5"/>
  <c r="BR297" i="5"/>
  <c r="BP298" i="5"/>
  <c r="BP299" i="5"/>
  <c r="BP300" i="5"/>
  <c r="BP301" i="5"/>
  <c r="BR301" i="5"/>
  <c r="BP302" i="5"/>
  <c r="BP303" i="5"/>
  <c r="BP304" i="5"/>
  <c r="BP305" i="5"/>
  <c r="BR305" i="5"/>
  <c r="BP306" i="5"/>
  <c r="BP307" i="5"/>
  <c r="BP308" i="5"/>
  <c r="BP309" i="5"/>
  <c r="BR309" i="5"/>
  <c r="BP310" i="5"/>
  <c r="BP311" i="5"/>
  <c r="BP312" i="5"/>
  <c r="BP313" i="5"/>
  <c r="BR313" i="5"/>
  <c r="BP314" i="5"/>
  <c r="BP315" i="5"/>
  <c r="BP316" i="5"/>
  <c r="BP317" i="5"/>
  <c r="BR317" i="5"/>
  <c r="BP318" i="5"/>
  <c r="BP319" i="5"/>
  <c r="BP320" i="5"/>
  <c r="BP321" i="5"/>
  <c r="BP322" i="5"/>
  <c r="BP323" i="5"/>
  <c r="BR323" i="5"/>
  <c r="BP324" i="5"/>
  <c r="BP325" i="5"/>
  <c r="BR325" i="5"/>
  <c r="BP326" i="5"/>
  <c r="BP327" i="5"/>
  <c r="BR327" i="5"/>
  <c r="BP328" i="5"/>
  <c r="BP329" i="5"/>
  <c r="BR329" i="5"/>
  <c r="BP330" i="5"/>
  <c r="BP331" i="5"/>
  <c r="BP332" i="5"/>
  <c r="BP333" i="5"/>
  <c r="BR333" i="5"/>
  <c r="BP334" i="5"/>
  <c r="BP335" i="5"/>
  <c r="BR335" i="5"/>
  <c r="BP336" i="5"/>
  <c r="BP337" i="5"/>
  <c r="BR337" i="5"/>
  <c r="BP338" i="5"/>
  <c r="BP339" i="5"/>
  <c r="BR339" i="5"/>
  <c r="BP340" i="5"/>
  <c r="BP341" i="5"/>
  <c r="BR341" i="5"/>
  <c r="BP342" i="5"/>
  <c r="BR342" i="5"/>
  <c r="BP343" i="5"/>
  <c r="BR343" i="5"/>
  <c r="BP344" i="5"/>
  <c r="BR344" i="5"/>
  <c r="II344" i="1"/>
  <c r="IJ344" i="1"/>
  <c r="HY344" i="1"/>
  <c r="HN344" i="1"/>
  <c r="HO344" i="1"/>
  <c r="HP344" i="1"/>
  <c r="HQ344" i="1"/>
  <c r="HR344" i="1"/>
  <c r="HS344" i="1"/>
  <c r="HT344" i="1"/>
  <c r="HU344" i="1"/>
  <c r="HV344" i="1"/>
  <c r="BR343" i="10"/>
  <c r="BO343" i="10"/>
  <c r="AI343" i="9"/>
  <c r="IK338" i="1"/>
  <c r="IL338" i="1"/>
  <c r="IK341" i="1"/>
  <c r="IK342" i="1"/>
  <c r="IL342" i="1"/>
  <c r="IK343" i="1"/>
  <c r="AV343" i="8"/>
  <c r="AX343" i="8"/>
  <c r="IA343" i="1"/>
  <c r="IB343" i="1"/>
  <c r="AN343" i="7"/>
  <c r="AK343" i="7"/>
  <c r="AM343" i="7"/>
  <c r="AK343" i="6"/>
  <c r="AI343" i="6"/>
  <c r="II343" i="1"/>
  <c r="IJ343" i="1"/>
  <c r="IL343" i="1"/>
  <c r="IM343" i="1"/>
  <c r="IN343" i="1"/>
  <c r="IO343" i="1"/>
  <c r="IP343" i="1"/>
  <c r="IQ343" i="1"/>
  <c r="IR343" i="1"/>
  <c r="HW343" i="1"/>
  <c r="HX343" i="1"/>
  <c r="HY343" i="1"/>
  <c r="HN343" i="1"/>
  <c r="HO343" i="1"/>
  <c r="HP343" i="1"/>
  <c r="HQ343" i="1"/>
  <c r="HR343" i="1"/>
  <c r="HS343" i="1"/>
  <c r="HT343" i="1"/>
  <c r="HU343" i="1"/>
  <c r="HV343" i="1"/>
  <c r="BP342" i="10"/>
  <c r="BR342" i="10"/>
  <c r="BO342" i="10"/>
  <c r="AI342" i="9"/>
  <c r="AV342" i="8"/>
  <c r="AX342" i="8"/>
  <c r="IA341" i="1"/>
  <c r="IB341" i="1"/>
  <c r="IA342" i="1"/>
  <c r="IB342" i="1"/>
  <c r="AN342" i="7"/>
  <c r="AM342" i="7"/>
  <c r="AK342" i="7"/>
  <c r="AI342" i="6"/>
  <c r="AK342" i="6"/>
  <c r="II342" i="1"/>
  <c r="IJ342" i="1"/>
  <c r="IO342" i="1"/>
  <c r="IP342" i="1"/>
  <c r="HW342" i="1"/>
  <c r="HX342" i="1"/>
  <c r="HY342" i="1"/>
  <c r="HO342" i="1"/>
  <c r="HP342" i="1"/>
  <c r="HQ342" i="1"/>
  <c r="HR342" i="1"/>
  <c r="HS342" i="1"/>
  <c r="HT342" i="1"/>
  <c r="HU342" i="1"/>
  <c r="HV342" i="1"/>
  <c r="HN342" i="1"/>
  <c r="IM342" i="1"/>
  <c r="IN342" i="1"/>
  <c r="BP341" i="10"/>
  <c r="BR341" i="10"/>
  <c r="BO341" i="10"/>
  <c r="AI341" i="9"/>
  <c r="AV341" i="8"/>
  <c r="AX341" i="8"/>
  <c r="AN341" i="7"/>
  <c r="AK341" i="7"/>
  <c r="AM341" i="7"/>
  <c r="AK341" i="6"/>
  <c r="AI341" i="6"/>
  <c r="II341" i="1"/>
  <c r="IJ341" i="1"/>
  <c r="IL341" i="1"/>
  <c r="IM341" i="1"/>
  <c r="IN341" i="1"/>
  <c r="IO341" i="1"/>
  <c r="IP341" i="1"/>
  <c r="HO341" i="1"/>
  <c r="HP341" i="1"/>
  <c r="HQ341" i="1"/>
  <c r="HR341" i="1"/>
  <c r="HS341" i="1"/>
  <c r="HT341" i="1"/>
  <c r="HU341" i="1"/>
  <c r="HV341" i="1"/>
  <c r="HW341" i="1"/>
  <c r="HX341" i="1"/>
  <c r="HY341" i="1"/>
  <c r="HN341" i="1"/>
  <c r="IQ341" i="1"/>
  <c r="IR341" i="1"/>
  <c r="BP340" i="10"/>
  <c r="BR340" i="10"/>
  <c r="BO340" i="10"/>
  <c r="AI340" i="9"/>
  <c r="AV340" i="8"/>
  <c r="AX340" i="8"/>
  <c r="IA340" i="1"/>
  <c r="IB340" i="1"/>
  <c r="AN340" i="7"/>
  <c r="AK340" i="7"/>
  <c r="AM340" i="7"/>
  <c r="AI340" i="6"/>
  <c r="AK340" i="6"/>
  <c r="BR340" i="5"/>
  <c r="II340" i="1"/>
  <c r="IJ340" i="1"/>
  <c r="HY340" i="1"/>
  <c r="HO340" i="1"/>
  <c r="HP340" i="1"/>
  <c r="HQ340" i="1"/>
  <c r="HR340" i="1"/>
  <c r="HS340" i="1"/>
  <c r="HT340" i="1"/>
  <c r="HU340" i="1"/>
  <c r="HV340" i="1"/>
  <c r="HN340" i="1"/>
  <c r="IK340" i="1"/>
  <c r="IQ340" i="1"/>
  <c r="IR340" i="1"/>
  <c r="BP339" i="10"/>
  <c r="BR339" i="10"/>
  <c r="BO339" i="10"/>
  <c r="AI339" i="9"/>
  <c r="AV339" i="8"/>
  <c r="AX339" i="8"/>
  <c r="AN339" i="7"/>
  <c r="AM339" i="7"/>
  <c r="AK339" i="7"/>
  <c r="AI339" i="6"/>
  <c r="AK339" i="6"/>
  <c r="II339" i="1"/>
  <c r="IJ339" i="1"/>
  <c r="IA338" i="1"/>
  <c r="IB338" i="1"/>
  <c r="IA339" i="1"/>
  <c r="HY339" i="1"/>
  <c r="HO339" i="1"/>
  <c r="HP339" i="1"/>
  <c r="HQ339" i="1"/>
  <c r="HR339" i="1"/>
  <c r="HS339" i="1"/>
  <c r="HT339" i="1"/>
  <c r="HU339" i="1"/>
  <c r="HV339" i="1"/>
  <c r="HN339" i="1"/>
  <c r="BO338" i="10"/>
  <c r="BP338" i="10"/>
  <c r="BR338" i="10"/>
  <c r="AI338" i="9"/>
  <c r="AX338" i="8"/>
  <c r="AV338" i="8"/>
  <c r="AN338" i="7"/>
  <c r="AM338" i="7"/>
  <c r="AK338" i="7"/>
  <c r="AI338" i="6"/>
  <c r="AK338" i="6"/>
  <c r="BR338" i="5"/>
  <c r="II338" i="1"/>
  <c r="IJ338" i="1"/>
  <c r="IM338" i="1"/>
  <c r="IN338" i="1"/>
  <c r="IQ338" i="1"/>
  <c r="IR338" i="1"/>
  <c r="HW338" i="1"/>
  <c r="HX338" i="1"/>
  <c r="HY338" i="1"/>
  <c r="HN338" i="1"/>
  <c r="IO338" i="1"/>
  <c r="IP338" i="1"/>
  <c r="HO338" i="1"/>
  <c r="HP338" i="1"/>
  <c r="HQ338" i="1"/>
  <c r="HR338" i="1"/>
  <c r="HS338" i="1"/>
  <c r="HT338" i="1"/>
  <c r="HU338" i="1"/>
  <c r="HV338" i="1"/>
  <c r="IM335" i="1"/>
  <c r="HO337" i="1"/>
  <c r="HP337" i="1"/>
  <c r="II337" i="1"/>
  <c r="IJ337" i="1"/>
  <c r="BP337" i="10"/>
  <c r="BR337" i="10"/>
  <c r="BO337" i="10"/>
  <c r="AI337" i="9"/>
  <c r="AV337" i="8"/>
  <c r="AX337" i="8"/>
  <c r="AN337" i="7"/>
  <c r="AM337" i="7"/>
  <c r="AK337" i="7"/>
  <c r="AI337" i="6"/>
  <c r="AK337" i="6"/>
  <c r="IA337" i="1"/>
  <c r="IB337" i="1"/>
  <c r="HY337" i="1"/>
  <c r="HQ337" i="1"/>
  <c r="HR337" i="1"/>
  <c r="HS337" i="1"/>
  <c r="HT337" i="1"/>
  <c r="HU337" i="1"/>
  <c r="HV337" i="1"/>
  <c r="HN337" i="1"/>
  <c r="II335" i="1"/>
  <c r="IJ335" i="1"/>
  <c r="II336" i="1"/>
  <c r="IJ336" i="1"/>
  <c r="IA335" i="1"/>
  <c r="IB335" i="1"/>
  <c r="IA336" i="1"/>
  <c r="IB336" i="1"/>
  <c r="HY335" i="1"/>
  <c r="HY336" i="1"/>
  <c r="HS335" i="1"/>
  <c r="HT335" i="1"/>
  <c r="HU335" i="1"/>
  <c r="HV335" i="1"/>
  <c r="HS336" i="1"/>
  <c r="HT336" i="1"/>
  <c r="HU336" i="1"/>
  <c r="HV336" i="1"/>
  <c r="HR336" i="1"/>
  <c r="HQ335" i="1"/>
  <c r="HR335" i="1"/>
  <c r="HQ336" i="1"/>
  <c r="HO335" i="1"/>
  <c r="HP335" i="1"/>
  <c r="HO336" i="1"/>
  <c r="HP336" i="1"/>
  <c r="BP335" i="10"/>
  <c r="BR335" i="10"/>
  <c r="BP336" i="10"/>
  <c r="BR336" i="10"/>
  <c r="BO335" i="10"/>
  <c r="BO336" i="10"/>
  <c r="AI335" i="9"/>
  <c r="AI336" i="9"/>
  <c r="AV335" i="8"/>
  <c r="AX335" i="8"/>
  <c r="AV336" i="8"/>
  <c r="AX336" i="8"/>
  <c r="AK335" i="7"/>
  <c r="AK336" i="7"/>
  <c r="AN335" i="7"/>
  <c r="AN336" i="7"/>
  <c r="AM335" i="7"/>
  <c r="AM336" i="7"/>
  <c r="AI335" i="6"/>
  <c r="AK335" i="6"/>
  <c r="AI336" i="6"/>
  <c r="AK336" i="6"/>
  <c r="HN335" i="1"/>
  <c r="IK335" i="1"/>
  <c r="IQ335" i="1"/>
  <c r="IR335" i="1"/>
  <c r="HN336" i="1"/>
  <c r="IK336" i="1"/>
  <c r="IL336" i="1"/>
  <c r="BR336" i="5"/>
  <c r="BR327" i="10"/>
  <c r="BO317" i="10"/>
  <c r="BP317" i="10"/>
  <c r="BR317" i="10"/>
  <c r="BO318" i="10"/>
  <c r="BP318" i="10"/>
  <c r="BR318" i="10"/>
  <c r="BO319" i="10"/>
  <c r="BP319" i="10"/>
  <c r="BR319" i="10"/>
  <c r="BO320" i="10"/>
  <c r="BP320" i="10"/>
  <c r="BR320" i="10"/>
  <c r="BO321" i="10"/>
  <c r="BP321" i="10"/>
  <c r="BR321" i="10"/>
  <c r="BO322" i="10"/>
  <c r="BP322" i="10"/>
  <c r="BR322" i="10"/>
  <c r="BO323" i="10"/>
  <c r="BP323" i="10"/>
  <c r="BR323" i="10"/>
  <c r="BO324" i="10"/>
  <c r="BP324" i="10"/>
  <c r="BR324" i="10"/>
  <c r="BO325" i="10"/>
  <c r="BP325" i="10"/>
  <c r="BR325" i="10"/>
  <c r="BO326" i="10"/>
  <c r="BP326" i="10"/>
  <c r="BR326" i="10"/>
  <c r="BO327" i="10"/>
  <c r="BP327" i="10"/>
  <c r="BO328" i="10"/>
  <c r="BP328" i="10"/>
  <c r="BR328" i="10"/>
  <c r="BO329" i="10"/>
  <c r="BP329" i="10"/>
  <c r="BR329" i="10"/>
  <c r="BO330" i="10"/>
  <c r="BP330" i="10"/>
  <c r="BR330" i="10"/>
  <c r="BO331" i="10"/>
  <c r="BP331" i="10"/>
  <c r="BR331" i="10"/>
  <c r="BO332" i="10"/>
  <c r="BP332" i="10"/>
  <c r="BR332" i="10"/>
  <c r="BO333" i="10"/>
  <c r="BP333" i="10"/>
  <c r="BR333" i="10"/>
  <c r="BO334" i="10"/>
  <c r="BP334" i="10"/>
  <c r="BR334" i="10"/>
  <c r="AI317" i="9"/>
  <c r="AI318" i="9"/>
  <c r="AI319" i="9"/>
  <c r="AI320" i="9"/>
  <c r="AI321" i="9"/>
  <c r="AI322" i="9"/>
  <c r="AI323" i="9"/>
  <c r="AI324" i="9"/>
  <c r="AI325" i="9"/>
  <c r="AI326" i="9"/>
  <c r="AI327" i="9"/>
  <c r="AI328" i="9"/>
  <c r="AI329" i="9"/>
  <c r="AI330" i="9"/>
  <c r="AI331" i="9"/>
  <c r="AI332" i="9"/>
  <c r="AI333" i="9"/>
  <c r="AI334" i="9"/>
  <c r="AV317" i="8"/>
  <c r="AX317" i="8"/>
  <c r="AV318" i="8"/>
  <c r="AX318" i="8"/>
  <c r="AV319" i="8"/>
  <c r="AX319" i="8"/>
  <c r="AV320" i="8"/>
  <c r="AX320" i="8"/>
  <c r="AV321" i="8"/>
  <c r="AX321" i="8"/>
  <c r="AV322" i="8"/>
  <c r="AX322" i="8"/>
  <c r="AV323" i="8"/>
  <c r="AX323" i="8"/>
  <c r="AV324" i="8"/>
  <c r="AX324" i="8"/>
  <c r="AV325" i="8"/>
  <c r="AX325" i="8"/>
  <c r="AV326" i="8"/>
  <c r="AX326" i="8"/>
  <c r="AV327" i="8"/>
  <c r="AX327" i="8"/>
  <c r="AV328" i="8"/>
  <c r="AX328" i="8"/>
  <c r="AV329" i="8"/>
  <c r="AX329" i="8"/>
  <c r="AV330" i="8"/>
  <c r="AX330" i="8"/>
  <c r="AV331" i="8"/>
  <c r="AX331" i="8"/>
  <c r="AV332" i="8"/>
  <c r="AX332" i="8"/>
  <c r="AV333" i="8"/>
  <c r="AX333" i="8"/>
  <c r="AV334" i="8"/>
  <c r="AX334" i="8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K317" i="7"/>
  <c r="AM317" i="7"/>
  <c r="AK318" i="7"/>
  <c r="AM318" i="7"/>
  <c r="AK319" i="7"/>
  <c r="AM319" i="7"/>
  <c r="AK320" i="7"/>
  <c r="AM320" i="7"/>
  <c r="AK321" i="7"/>
  <c r="AM321" i="7"/>
  <c r="AK322" i="7"/>
  <c r="AM322" i="7"/>
  <c r="AK323" i="7"/>
  <c r="AM323" i="7"/>
  <c r="AK324" i="7"/>
  <c r="AM324" i="7"/>
  <c r="AK325" i="7"/>
  <c r="AM325" i="7"/>
  <c r="AK326" i="7"/>
  <c r="AM326" i="7"/>
  <c r="AK327" i="7"/>
  <c r="AM327" i="7"/>
  <c r="AK328" i="7"/>
  <c r="AM328" i="7"/>
  <c r="AK329" i="7"/>
  <c r="AM329" i="7"/>
  <c r="AK330" i="7"/>
  <c r="AM330" i="7"/>
  <c r="AK331" i="7"/>
  <c r="AM331" i="7"/>
  <c r="AK332" i="7"/>
  <c r="AM332" i="7"/>
  <c r="AK333" i="7"/>
  <c r="AM333" i="7"/>
  <c r="AK334" i="7"/>
  <c r="AM334" i="7"/>
  <c r="AK331" i="6"/>
  <c r="AI334" i="6"/>
  <c r="AK334" i="6"/>
  <c r="AI317" i="6"/>
  <c r="AK317" i="6"/>
  <c r="AI318" i="6"/>
  <c r="AK318" i="6"/>
  <c r="AI319" i="6"/>
  <c r="AK319" i="6"/>
  <c r="AI320" i="6"/>
  <c r="AK320" i="6"/>
  <c r="AI321" i="6"/>
  <c r="AK321" i="6"/>
  <c r="AI322" i="6"/>
  <c r="AK322" i="6"/>
  <c r="AI323" i="6"/>
  <c r="AK323" i="6"/>
  <c r="AI324" i="6"/>
  <c r="AK324" i="6"/>
  <c r="AI325" i="6"/>
  <c r="AK325" i="6"/>
  <c r="AI326" i="6"/>
  <c r="AK326" i="6"/>
  <c r="AI327" i="6"/>
  <c r="AK327" i="6"/>
  <c r="AI328" i="6"/>
  <c r="AK328" i="6"/>
  <c r="AI329" i="6"/>
  <c r="AK329" i="6"/>
  <c r="AI330" i="6"/>
  <c r="AK330" i="6"/>
  <c r="AI331" i="6"/>
  <c r="AI332" i="6"/>
  <c r="AK332" i="6"/>
  <c r="AI333" i="6"/>
  <c r="AK333" i="6"/>
  <c r="BR321" i="5"/>
  <c r="BR318" i="5"/>
  <c r="BR319" i="5"/>
  <c r="BR320" i="5"/>
  <c r="BR322" i="5"/>
  <c r="BR324" i="5"/>
  <c r="BR326" i="5"/>
  <c r="BR328" i="5"/>
  <c r="BR330" i="5"/>
  <c r="BR331" i="5"/>
  <c r="BR332" i="5"/>
  <c r="BR334" i="5"/>
  <c r="BO10" i="10"/>
  <c r="BP10" i="10"/>
  <c r="BR10" i="10"/>
  <c r="BO11" i="10"/>
  <c r="BP11" i="10"/>
  <c r="BR11" i="10"/>
  <c r="BO12" i="10"/>
  <c r="BP12" i="10"/>
  <c r="BR12" i="10"/>
  <c r="BO13" i="10"/>
  <c r="BP13" i="10"/>
  <c r="BR13" i="10"/>
  <c r="BO14" i="10"/>
  <c r="BP14" i="10"/>
  <c r="BR14" i="10"/>
  <c r="BO15" i="10"/>
  <c r="BP15" i="10"/>
  <c r="BR15" i="10"/>
  <c r="BO16" i="10"/>
  <c r="BP16" i="10"/>
  <c r="BR16" i="10"/>
  <c r="BO17" i="10"/>
  <c r="BP17" i="10"/>
  <c r="BR17" i="10"/>
  <c r="BO18" i="10"/>
  <c r="BP18" i="10"/>
  <c r="BR18" i="10"/>
  <c r="BO19" i="10"/>
  <c r="BP19" i="10"/>
  <c r="BR19" i="10"/>
  <c r="BO20" i="10"/>
  <c r="BP20" i="10"/>
  <c r="BR20" i="10"/>
  <c r="BO21" i="10"/>
  <c r="BP21" i="10"/>
  <c r="BR21" i="10"/>
  <c r="BO22" i="10"/>
  <c r="BP22" i="10"/>
  <c r="BR22" i="10"/>
  <c r="BO23" i="10"/>
  <c r="BP23" i="10"/>
  <c r="BR23" i="10"/>
  <c r="BO24" i="10"/>
  <c r="BP24" i="10"/>
  <c r="BR24" i="10"/>
  <c r="BO25" i="10"/>
  <c r="BP25" i="10"/>
  <c r="BR25" i="10"/>
  <c r="BO26" i="10"/>
  <c r="BP26" i="10"/>
  <c r="BR26" i="10"/>
  <c r="BO27" i="10"/>
  <c r="BP27" i="10"/>
  <c r="BR27" i="10"/>
  <c r="BO28" i="10"/>
  <c r="BP28" i="10"/>
  <c r="BR28" i="10"/>
  <c r="BO29" i="10"/>
  <c r="BP29" i="10"/>
  <c r="BR29" i="10"/>
  <c r="BO30" i="10"/>
  <c r="BP30" i="10"/>
  <c r="BR30" i="10"/>
  <c r="BO31" i="10"/>
  <c r="BP31" i="10"/>
  <c r="BR31" i="10"/>
  <c r="BO32" i="10"/>
  <c r="BP32" i="10"/>
  <c r="BR32" i="10"/>
  <c r="BO33" i="10"/>
  <c r="BP33" i="10"/>
  <c r="BR33" i="10"/>
  <c r="BO34" i="10"/>
  <c r="BP34" i="10"/>
  <c r="BR34" i="10"/>
  <c r="BO35" i="10"/>
  <c r="BP35" i="10"/>
  <c r="BR35" i="10"/>
  <c r="BO36" i="10"/>
  <c r="BP36" i="10"/>
  <c r="BR36" i="10"/>
  <c r="BO37" i="10"/>
  <c r="BP37" i="10"/>
  <c r="BR37" i="10"/>
  <c r="BO38" i="10"/>
  <c r="BP38" i="10"/>
  <c r="BR38" i="10"/>
  <c r="BO39" i="10"/>
  <c r="BP39" i="10"/>
  <c r="BR39" i="10"/>
  <c r="BO40" i="10"/>
  <c r="BP40" i="10"/>
  <c r="BR40" i="10"/>
  <c r="BO41" i="10"/>
  <c r="BP41" i="10"/>
  <c r="BR41" i="10"/>
  <c r="BO42" i="10"/>
  <c r="BP42" i="10"/>
  <c r="BR42" i="10"/>
  <c r="BO43" i="10"/>
  <c r="BP43" i="10"/>
  <c r="BR43" i="10"/>
  <c r="BO44" i="10"/>
  <c r="BP44" i="10"/>
  <c r="BR44" i="10"/>
  <c r="BO45" i="10"/>
  <c r="BP45" i="10"/>
  <c r="BR45" i="10"/>
  <c r="BO46" i="10"/>
  <c r="BP46" i="10"/>
  <c r="BR46" i="10"/>
  <c r="BO47" i="10"/>
  <c r="BP47" i="10"/>
  <c r="BR47" i="10"/>
  <c r="BO48" i="10"/>
  <c r="BP48" i="10"/>
  <c r="BR48" i="10"/>
  <c r="BO49" i="10"/>
  <c r="BP49" i="10"/>
  <c r="BR49" i="10"/>
  <c r="BO50" i="10"/>
  <c r="BP50" i="10"/>
  <c r="BR50" i="10"/>
  <c r="BO51" i="10"/>
  <c r="BP51" i="10"/>
  <c r="BR51" i="10"/>
  <c r="BO52" i="10"/>
  <c r="BP52" i="10"/>
  <c r="BR52" i="10"/>
  <c r="BO53" i="10"/>
  <c r="BP53" i="10"/>
  <c r="BR53" i="10"/>
  <c r="BO54" i="10"/>
  <c r="BP54" i="10"/>
  <c r="BR54" i="10"/>
  <c r="BO55" i="10"/>
  <c r="BP55" i="10"/>
  <c r="BR55" i="10"/>
  <c r="BO56" i="10"/>
  <c r="BP56" i="10"/>
  <c r="BR56" i="10"/>
  <c r="BO57" i="10"/>
  <c r="BP57" i="10"/>
  <c r="BR57" i="10"/>
  <c r="BO58" i="10"/>
  <c r="BP58" i="10"/>
  <c r="BR58" i="10"/>
  <c r="BO59" i="10"/>
  <c r="BP59" i="10"/>
  <c r="BR59" i="10"/>
  <c r="BO60" i="10"/>
  <c r="BP60" i="10"/>
  <c r="BR60" i="10"/>
  <c r="BO61" i="10"/>
  <c r="BP61" i="10"/>
  <c r="BR61" i="10"/>
  <c r="BO62" i="10"/>
  <c r="BP62" i="10"/>
  <c r="BR62" i="10"/>
  <c r="BO63" i="10"/>
  <c r="BP63" i="10"/>
  <c r="BR63" i="10"/>
  <c r="BO64" i="10"/>
  <c r="BP64" i="10"/>
  <c r="BR64" i="10"/>
  <c r="BO65" i="10"/>
  <c r="BP65" i="10"/>
  <c r="BR65" i="10"/>
  <c r="BO66" i="10"/>
  <c r="BP66" i="10"/>
  <c r="BR66" i="10"/>
  <c r="BO67" i="10"/>
  <c r="BP67" i="10"/>
  <c r="BR67" i="10"/>
  <c r="BO68" i="10"/>
  <c r="BP68" i="10"/>
  <c r="BR68" i="10"/>
  <c r="BO69" i="10"/>
  <c r="BP69" i="10"/>
  <c r="BR69" i="10"/>
  <c r="BO70" i="10"/>
  <c r="BP70" i="10"/>
  <c r="BR70" i="10"/>
  <c r="BO71" i="10"/>
  <c r="BP71" i="10"/>
  <c r="BR71" i="10"/>
  <c r="BO72" i="10"/>
  <c r="BP72" i="10"/>
  <c r="BR72" i="10"/>
  <c r="BO73" i="10"/>
  <c r="BP73" i="10"/>
  <c r="BR73" i="10"/>
  <c r="BO74" i="10"/>
  <c r="BP74" i="10"/>
  <c r="BR74" i="10"/>
  <c r="BO75" i="10"/>
  <c r="BP75" i="10"/>
  <c r="BR75" i="10"/>
  <c r="BO76" i="10"/>
  <c r="BP76" i="10"/>
  <c r="BR76" i="10"/>
  <c r="BO77" i="10"/>
  <c r="BP77" i="10"/>
  <c r="BR77" i="10"/>
  <c r="BO78" i="10"/>
  <c r="BP78" i="10"/>
  <c r="BR78" i="10"/>
  <c r="BO79" i="10"/>
  <c r="BP79" i="10"/>
  <c r="BR79" i="10"/>
  <c r="BO80" i="10"/>
  <c r="BP80" i="10"/>
  <c r="BR80" i="10"/>
  <c r="BO81" i="10"/>
  <c r="BP81" i="10"/>
  <c r="BR81" i="10"/>
  <c r="BO82" i="10"/>
  <c r="BP82" i="10"/>
  <c r="BR82" i="10"/>
  <c r="BO83" i="10"/>
  <c r="BP83" i="10"/>
  <c r="BR83" i="10"/>
  <c r="BO84" i="10"/>
  <c r="BP84" i="10"/>
  <c r="BR84" i="10"/>
  <c r="BO85" i="10"/>
  <c r="BP85" i="10"/>
  <c r="BR85" i="10"/>
  <c r="BO86" i="10"/>
  <c r="BP86" i="10"/>
  <c r="BR86" i="10"/>
  <c r="BO87" i="10"/>
  <c r="BP87" i="10"/>
  <c r="BR87" i="10"/>
  <c r="BO88" i="10"/>
  <c r="BP88" i="10"/>
  <c r="BR88" i="10"/>
  <c r="BO89" i="10"/>
  <c r="BP89" i="10"/>
  <c r="BR89" i="10"/>
  <c r="BO90" i="10"/>
  <c r="BP90" i="10"/>
  <c r="BR90" i="10"/>
  <c r="BO91" i="10"/>
  <c r="BP91" i="10"/>
  <c r="BR91" i="10"/>
  <c r="BO92" i="10"/>
  <c r="BP92" i="10"/>
  <c r="BR92" i="10"/>
  <c r="BO93" i="10"/>
  <c r="BP93" i="10"/>
  <c r="BR93" i="10"/>
  <c r="BO94" i="10"/>
  <c r="BP94" i="10"/>
  <c r="BR94" i="10"/>
  <c r="BO95" i="10"/>
  <c r="BP95" i="10"/>
  <c r="BR95" i="10"/>
  <c r="BO96" i="10"/>
  <c r="BP96" i="10"/>
  <c r="BR96" i="10"/>
  <c r="BO97" i="10"/>
  <c r="BP97" i="10"/>
  <c r="BR97" i="10"/>
  <c r="BO98" i="10"/>
  <c r="BP98" i="10"/>
  <c r="BR98" i="10"/>
  <c r="BO99" i="10"/>
  <c r="BP99" i="10"/>
  <c r="BR99" i="10"/>
  <c r="BO100" i="10"/>
  <c r="BP100" i="10"/>
  <c r="BR100" i="10"/>
  <c r="BO101" i="10"/>
  <c r="BP101" i="10"/>
  <c r="BR101" i="10"/>
  <c r="BO102" i="10"/>
  <c r="BP102" i="10"/>
  <c r="BR102" i="10"/>
  <c r="BO103" i="10"/>
  <c r="BP103" i="10"/>
  <c r="BR103" i="10"/>
  <c r="BO104" i="10"/>
  <c r="BP104" i="10"/>
  <c r="BR104" i="10"/>
  <c r="BO105" i="10"/>
  <c r="BP105" i="10"/>
  <c r="BR105" i="10"/>
  <c r="BO106" i="10"/>
  <c r="BP106" i="10"/>
  <c r="BR106" i="10"/>
  <c r="BO107" i="10"/>
  <c r="BP107" i="10"/>
  <c r="BR107" i="10"/>
  <c r="BO108" i="10"/>
  <c r="BP108" i="10"/>
  <c r="BR108" i="10"/>
  <c r="BO109" i="10"/>
  <c r="BP109" i="10"/>
  <c r="BR109" i="10"/>
  <c r="BO110" i="10"/>
  <c r="BP110" i="10"/>
  <c r="BR110" i="10"/>
  <c r="BO111" i="10"/>
  <c r="BP111" i="10"/>
  <c r="BR111" i="10"/>
  <c r="BO112" i="10"/>
  <c r="BP112" i="10"/>
  <c r="BR112" i="10"/>
  <c r="BO113" i="10"/>
  <c r="BP113" i="10"/>
  <c r="BR113" i="10"/>
  <c r="BO114" i="10"/>
  <c r="BP114" i="10"/>
  <c r="BR114" i="10"/>
  <c r="BO115" i="10"/>
  <c r="BP115" i="10"/>
  <c r="BR115" i="10"/>
  <c r="BO116" i="10"/>
  <c r="BP116" i="10"/>
  <c r="BR116" i="10"/>
  <c r="BO117" i="10"/>
  <c r="BP117" i="10"/>
  <c r="BR117" i="10"/>
  <c r="BO118" i="10"/>
  <c r="BP118" i="10"/>
  <c r="BR118" i="10"/>
  <c r="BO119" i="10"/>
  <c r="BP119" i="10"/>
  <c r="BR119" i="10"/>
  <c r="BO120" i="10"/>
  <c r="BP120" i="10"/>
  <c r="BR120" i="10"/>
  <c r="BO121" i="10"/>
  <c r="BP121" i="10"/>
  <c r="BR121" i="10"/>
  <c r="BO122" i="10"/>
  <c r="BP122" i="10"/>
  <c r="BR122" i="10"/>
  <c r="BO123" i="10"/>
  <c r="BP123" i="10"/>
  <c r="BR123" i="10"/>
  <c r="BO124" i="10"/>
  <c r="BP124" i="10"/>
  <c r="BR124" i="10"/>
  <c r="BO125" i="10"/>
  <c r="BP125" i="10"/>
  <c r="BR125" i="10"/>
  <c r="BO126" i="10"/>
  <c r="BP126" i="10"/>
  <c r="BR126" i="10"/>
  <c r="BO127" i="10"/>
  <c r="BP127" i="10"/>
  <c r="BR127" i="10"/>
  <c r="BO128" i="10"/>
  <c r="BP128" i="10"/>
  <c r="BR128" i="10"/>
  <c r="BO129" i="10"/>
  <c r="BP129" i="10"/>
  <c r="BR129" i="10"/>
  <c r="BO130" i="10"/>
  <c r="BP130" i="10"/>
  <c r="BR130" i="10"/>
  <c r="BO131" i="10"/>
  <c r="BP131" i="10"/>
  <c r="BR131" i="10"/>
  <c r="BO132" i="10"/>
  <c r="BP132" i="10"/>
  <c r="BR132" i="10"/>
  <c r="BO133" i="10"/>
  <c r="BP133" i="10"/>
  <c r="BR133" i="10"/>
  <c r="BO134" i="10"/>
  <c r="BP134" i="10"/>
  <c r="BR134" i="10"/>
  <c r="BO135" i="10"/>
  <c r="BP135" i="10"/>
  <c r="BR135" i="10"/>
  <c r="BO136" i="10"/>
  <c r="BP136" i="10"/>
  <c r="BR136" i="10"/>
  <c r="BO137" i="10"/>
  <c r="BP137" i="10"/>
  <c r="BR137" i="10"/>
  <c r="BO138" i="10"/>
  <c r="BP138" i="10"/>
  <c r="BR138" i="10"/>
  <c r="BO139" i="10"/>
  <c r="BP139" i="10"/>
  <c r="BR139" i="10"/>
  <c r="BO140" i="10"/>
  <c r="BP140" i="10"/>
  <c r="BR140" i="10"/>
  <c r="BO141" i="10"/>
  <c r="BP141" i="10"/>
  <c r="BR141" i="10"/>
  <c r="BO142" i="10"/>
  <c r="BP142" i="10"/>
  <c r="BR142" i="10"/>
  <c r="BO143" i="10"/>
  <c r="BP143" i="10"/>
  <c r="BR143" i="10"/>
  <c r="BO144" i="10"/>
  <c r="BP144" i="10"/>
  <c r="BR144" i="10"/>
  <c r="BO145" i="10"/>
  <c r="BP145" i="10"/>
  <c r="BR145" i="10"/>
  <c r="BO146" i="10"/>
  <c r="BP146" i="10"/>
  <c r="BR146" i="10"/>
  <c r="BO147" i="10"/>
  <c r="BP147" i="10"/>
  <c r="BR147" i="10"/>
  <c r="BO148" i="10"/>
  <c r="BP148" i="10"/>
  <c r="BR148" i="10"/>
  <c r="BO149" i="10"/>
  <c r="BP149" i="10"/>
  <c r="BR149" i="10"/>
  <c r="BO150" i="10"/>
  <c r="BP150" i="10"/>
  <c r="BR150" i="10"/>
  <c r="BO151" i="10"/>
  <c r="BP151" i="10"/>
  <c r="BR151" i="10"/>
  <c r="BO152" i="10"/>
  <c r="BP152" i="10"/>
  <c r="BR152" i="10"/>
  <c r="BO153" i="10"/>
  <c r="BP153" i="10"/>
  <c r="BR153" i="10"/>
  <c r="BO154" i="10"/>
  <c r="BP154" i="10"/>
  <c r="BR154" i="10"/>
  <c r="BO155" i="10"/>
  <c r="BP155" i="10"/>
  <c r="BR155" i="10"/>
  <c r="BO156" i="10"/>
  <c r="BP156" i="10"/>
  <c r="BR156" i="10"/>
  <c r="BO157" i="10"/>
  <c r="BP157" i="10"/>
  <c r="BR157" i="10"/>
  <c r="BO158" i="10"/>
  <c r="BP158" i="10"/>
  <c r="BR158" i="10"/>
  <c r="BO159" i="10"/>
  <c r="BP159" i="10"/>
  <c r="BR159" i="10"/>
  <c r="BO160" i="10"/>
  <c r="BP160" i="10"/>
  <c r="BR160" i="10"/>
  <c r="BO161" i="10"/>
  <c r="BP161" i="10"/>
  <c r="BR161" i="10"/>
  <c r="BO162" i="10"/>
  <c r="BP162" i="10"/>
  <c r="BR162" i="10"/>
  <c r="BO163" i="10"/>
  <c r="BP163" i="10"/>
  <c r="BR163" i="10"/>
  <c r="BO164" i="10"/>
  <c r="BP164" i="10"/>
  <c r="BR164" i="10"/>
  <c r="BO165" i="10"/>
  <c r="BP165" i="10"/>
  <c r="BR165" i="10"/>
  <c r="BO166" i="10"/>
  <c r="BP166" i="10"/>
  <c r="BR166" i="10"/>
  <c r="BO167" i="10"/>
  <c r="BP167" i="10"/>
  <c r="BR167" i="10"/>
  <c r="BO168" i="10"/>
  <c r="BP168" i="10"/>
  <c r="BR168" i="10"/>
  <c r="BO169" i="10"/>
  <c r="BP169" i="10"/>
  <c r="BR169" i="10"/>
  <c r="BO170" i="10"/>
  <c r="BP170" i="10"/>
  <c r="BR170" i="10"/>
  <c r="BO171" i="10"/>
  <c r="BP171" i="10"/>
  <c r="BR171" i="10"/>
  <c r="BO172" i="10"/>
  <c r="BP172" i="10"/>
  <c r="BR172" i="10"/>
  <c r="BO173" i="10"/>
  <c r="BP173" i="10"/>
  <c r="BR173" i="10"/>
  <c r="BO174" i="10"/>
  <c r="BP174" i="10"/>
  <c r="BR174" i="10"/>
  <c r="BO175" i="10"/>
  <c r="BP175" i="10"/>
  <c r="BR175" i="10"/>
  <c r="BO176" i="10"/>
  <c r="BP176" i="10"/>
  <c r="BR176" i="10"/>
  <c r="BO177" i="10"/>
  <c r="BP177" i="10"/>
  <c r="BR177" i="10"/>
  <c r="BO178" i="10"/>
  <c r="BP178" i="10"/>
  <c r="BR178" i="10"/>
  <c r="BO179" i="10"/>
  <c r="BP179" i="10"/>
  <c r="BR179" i="10"/>
  <c r="BO180" i="10"/>
  <c r="BP180" i="10"/>
  <c r="BR180" i="10"/>
  <c r="BO181" i="10"/>
  <c r="BP181" i="10"/>
  <c r="BR181" i="10"/>
  <c r="BO182" i="10"/>
  <c r="BP182" i="10"/>
  <c r="BR182" i="10"/>
  <c r="BO183" i="10"/>
  <c r="BP183" i="10"/>
  <c r="BR183" i="10"/>
  <c r="BO184" i="10"/>
  <c r="BP184" i="10"/>
  <c r="BR184" i="10"/>
  <c r="BO185" i="10"/>
  <c r="BP185" i="10"/>
  <c r="BR185" i="10"/>
  <c r="BO186" i="10"/>
  <c r="BP186" i="10"/>
  <c r="BR186" i="10"/>
  <c r="BO187" i="10"/>
  <c r="BP187" i="10"/>
  <c r="BR187" i="10"/>
  <c r="BO188" i="10"/>
  <c r="BP188" i="10"/>
  <c r="BR188" i="10"/>
  <c r="BO189" i="10"/>
  <c r="BP189" i="10"/>
  <c r="BR189" i="10"/>
  <c r="BO190" i="10"/>
  <c r="BP190" i="10"/>
  <c r="BR190" i="10"/>
  <c r="BO191" i="10"/>
  <c r="BP191" i="10"/>
  <c r="BR191" i="10"/>
  <c r="BO192" i="10"/>
  <c r="BP192" i="10"/>
  <c r="BR192" i="10"/>
  <c r="BO193" i="10"/>
  <c r="BP193" i="10"/>
  <c r="BR193" i="10"/>
  <c r="BO194" i="10"/>
  <c r="BP194" i="10"/>
  <c r="BR194" i="10"/>
  <c r="BO195" i="10"/>
  <c r="BP195" i="10"/>
  <c r="BR195" i="10"/>
  <c r="BO196" i="10"/>
  <c r="BP196" i="10"/>
  <c r="BR196" i="10"/>
  <c r="BO197" i="10"/>
  <c r="BP197" i="10"/>
  <c r="BR197" i="10"/>
  <c r="BO198" i="10"/>
  <c r="BP198" i="10"/>
  <c r="BR198" i="10"/>
  <c r="BO199" i="10"/>
  <c r="BP199" i="10"/>
  <c r="BR199" i="10"/>
  <c r="BO200" i="10"/>
  <c r="BP200" i="10"/>
  <c r="BR200" i="10"/>
  <c r="BO201" i="10"/>
  <c r="BP201" i="10"/>
  <c r="BR201" i="10"/>
  <c r="BO202" i="10"/>
  <c r="BP202" i="10"/>
  <c r="BR202" i="10"/>
  <c r="BO203" i="10"/>
  <c r="BP203" i="10"/>
  <c r="BR203" i="10"/>
  <c r="BO204" i="10"/>
  <c r="BP204" i="10"/>
  <c r="BR204" i="10"/>
  <c r="BO205" i="10"/>
  <c r="BP205" i="10"/>
  <c r="BR205" i="10"/>
  <c r="BO206" i="10"/>
  <c r="BP206" i="10"/>
  <c r="BR206" i="10"/>
  <c r="BO207" i="10"/>
  <c r="BP207" i="10"/>
  <c r="BR207" i="10"/>
  <c r="BO208" i="10"/>
  <c r="BP208" i="10"/>
  <c r="BR208" i="10"/>
  <c r="BO209" i="10"/>
  <c r="BP209" i="10"/>
  <c r="BR209" i="10"/>
  <c r="BO210" i="10"/>
  <c r="BP210" i="10"/>
  <c r="BR210" i="10"/>
  <c r="BO211" i="10"/>
  <c r="BP211" i="10"/>
  <c r="BR211" i="10"/>
  <c r="BO212" i="10"/>
  <c r="BP212" i="10"/>
  <c r="BR212" i="10"/>
  <c r="BO213" i="10"/>
  <c r="BP213" i="10"/>
  <c r="BR213" i="10"/>
  <c r="BO214" i="10"/>
  <c r="BP214" i="10"/>
  <c r="BR214" i="10"/>
  <c r="BO215" i="10"/>
  <c r="BP215" i="10"/>
  <c r="BR215" i="10"/>
  <c r="BO216" i="10"/>
  <c r="BP216" i="10"/>
  <c r="BR216" i="10"/>
  <c r="BO217" i="10"/>
  <c r="BP217" i="10"/>
  <c r="BR217" i="10"/>
  <c r="BO218" i="10"/>
  <c r="BP218" i="10"/>
  <c r="BR218" i="10"/>
  <c r="BO219" i="10"/>
  <c r="BP219" i="10"/>
  <c r="BR219" i="10"/>
  <c r="BO220" i="10"/>
  <c r="BP220" i="10"/>
  <c r="BR220" i="10"/>
  <c r="BO221" i="10"/>
  <c r="BP221" i="10"/>
  <c r="BR221" i="10"/>
  <c r="BO222" i="10"/>
  <c r="BP222" i="10"/>
  <c r="BR222" i="10"/>
  <c r="BO223" i="10"/>
  <c r="BP223" i="10"/>
  <c r="BR223" i="10"/>
  <c r="BO224" i="10"/>
  <c r="BP224" i="10"/>
  <c r="BR224" i="10"/>
  <c r="BO225" i="10"/>
  <c r="BP225" i="10"/>
  <c r="BR225" i="10"/>
  <c r="BO226" i="10"/>
  <c r="BP226" i="10"/>
  <c r="BR226" i="10"/>
  <c r="BO227" i="10"/>
  <c r="BP227" i="10"/>
  <c r="BR227" i="10"/>
  <c r="BO228" i="10"/>
  <c r="BP228" i="10"/>
  <c r="BR228" i="10"/>
  <c r="BO229" i="10"/>
  <c r="BP229" i="10"/>
  <c r="BR229" i="10"/>
  <c r="BO230" i="10"/>
  <c r="BP230" i="10"/>
  <c r="BR230" i="10"/>
  <c r="BO231" i="10"/>
  <c r="BP231" i="10"/>
  <c r="BR231" i="10"/>
  <c r="BO232" i="10"/>
  <c r="BP232" i="10"/>
  <c r="BR232" i="10"/>
  <c r="BO233" i="10"/>
  <c r="BP233" i="10"/>
  <c r="BR233" i="10"/>
  <c r="BO234" i="10"/>
  <c r="BP234" i="10"/>
  <c r="BR234" i="10"/>
  <c r="BO235" i="10"/>
  <c r="BP235" i="10"/>
  <c r="BR235" i="10"/>
  <c r="BO236" i="10"/>
  <c r="BP236" i="10"/>
  <c r="BR236" i="10"/>
  <c r="BO237" i="10"/>
  <c r="BP237" i="10"/>
  <c r="BR237" i="10"/>
  <c r="BO238" i="10"/>
  <c r="BP238" i="10"/>
  <c r="BR238" i="10"/>
  <c r="BO239" i="10"/>
  <c r="BP239" i="10"/>
  <c r="BR239" i="10"/>
  <c r="BO240" i="10"/>
  <c r="BP240" i="10"/>
  <c r="BR240" i="10"/>
  <c r="BO241" i="10"/>
  <c r="BP241" i="10"/>
  <c r="BR241" i="10"/>
  <c r="BO242" i="10"/>
  <c r="BP242" i="10"/>
  <c r="BR242" i="10"/>
  <c r="BO243" i="10"/>
  <c r="BP243" i="10"/>
  <c r="BR243" i="10"/>
  <c r="BO244" i="10"/>
  <c r="BP244" i="10"/>
  <c r="BR244" i="10"/>
  <c r="BO245" i="10"/>
  <c r="BP245" i="10"/>
  <c r="BR245" i="10"/>
  <c r="BO246" i="10"/>
  <c r="BP246" i="10"/>
  <c r="BR246" i="10"/>
  <c r="BO247" i="10"/>
  <c r="BP247" i="10"/>
  <c r="BR247" i="10"/>
  <c r="BO248" i="10"/>
  <c r="BP248" i="10"/>
  <c r="BR248" i="10"/>
  <c r="BO249" i="10"/>
  <c r="BP249" i="10"/>
  <c r="BR249" i="10"/>
  <c r="BO250" i="10"/>
  <c r="BP250" i="10"/>
  <c r="BR250" i="10"/>
  <c r="BO251" i="10"/>
  <c r="BP251" i="10"/>
  <c r="BR251" i="10"/>
  <c r="BO252" i="10"/>
  <c r="BP252" i="10"/>
  <c r="BR252" i="10"/>
  <c r="BO253" i="10"/>
  <c r="BP253" i="10"/>
  <c r="BR253" i="10"/>
  <c r="BO254" i="10"/>
  <c r="BP254" i="10"/>
  <c r="BR254" i="10"/>
  <c r="BO255" i="10"/>
  <c r="BP255" i="10"/>
  <c r="BR255" i="10"/>
  <c r="BO256" i="10"/>
  <c r="BP256" i="10"/>
  <c r="BR256" i="10"/>
  <c r="BO257" i="10"/>
  <c r="BP257" i="10"/>
  <c r="BR257" i="10"/>
  <c r="BO258" i="10"/>
  <c r="BP258" i="10"/>
  <c r="BR258" i="10"/>
  <c r="BO259" i="10"/>
  <c r="BP259" i="10"/>
  <c r="BR259" i="10"/>
  <c r="BO260" i="10"/>
  <c r="BP260" i="10"/>
  <c r="BR260" i="10"/>
  <c r="BO261" i="10"/>
  <c r="BP261" i="10"/>
  <c r="BR261" i="10"/>
  <c r="BO262" i="10"/>
  <c r="BP262" i="10"/>
  <c r="BR262" i="10"/>
  <c r="BO263" i="10"/>
  <c r="BP263" i="10"/>
  <c r="BR263" i="10"/>
  <c r="BO264" i="10"/>
  <c r="BP264" i="10"/>
  <c r="BR264" i="10"/>
  <c r="BO265" i="10"/>
  <c r="BP265" i="10"/>
  <c r="BR265" i="10"/>
  <c r="BO266" i="10"/>
  <c r="BP266" i="10"/>
  <c r="BR266" i="10"/>
  <c r="BO267" i="10"/>
  <c r="BP267" i="10"/>
  <c r="BR267" i="10"/>
  <c r="BO268" i="10"/>
  <c r="BP268" i="10"/>
  <c r="BR268" i="10"/>
  <c r="BO269" i="10"/>
  <c r="BP269" i="10"/>
  <c r="BR269" i="10"/>
  <c r="BO270" i="10"/>
  <c r="BP270" i="10"/>
  <c r="BR270" i="10"/>
  <c r="BO271" i="10"/>
  <c r="BP271" i="10"/>
  <c r="BR271" i="10"/>
  <c r="BO272" i="10"/>
  <c r="BP272" i="10"/>
  <c r="BR272" i="10"/>
  <c r="BO273" i="10"/>
  <c r="BP273" i="10"/>
  <c r="BR273" i="10"/>
  <c r="BO274" i="10"/>
  <c r="BP274" i="10"/>
  <c r="BR274" i="10"/>
  <c r="BO275" i="10"/>
  <c r="BP275" i="10"/>
  <c r="BR275" i="10"/>
  <c r="BO276" i="10"/>
  <c r="BP276" i="10"/>
  <c r="BR276" i="10"/>
  <c r="BO277" i="10"/>
  <c r="BP277" i="10"/>
  <c r="BR277" i="10"/>
  <c r="BO278" i="10"/>
  <c r="BP278" i="10"/>
  <c r="BR278" i="10"/>
  <c r="BO279" i="10"/>
  <c r="BP279" i="10"/>
  <c r="BR279" i="10"/>
  <c r="BO280" i="10"/>
  <c r="BP280" i="10"/>
  <c r="BR280" i="10"/>
  <c r="BO281" i="10"/>
  <c r="BP281" i="10"/>
  <c r="BR281" i="10"/>
  <c r="BO282" i="10"/>
  <c r="BP282" i="10"/>
  <c r="BR282" i="10"/>
  <c r="BO283" i="10"/>
  <c r="BP283" i="10"/>
  <c r="BR283" i="10"/>
  <c r="BO284" i="10"/>
  <c r="BP284" i="10"/>
  <c r="BR284" i="10"/>
  <c r="BO285" i="10"/>
  <c r="BP285" i="10"/>
  <c r="BR285" i="10"/>
  <c r="BO286" i="10"/>
  <c r="BP286" i="10"/>
  <c r="BR286" i="10"/>
  <c r="BO287" i="10"/>
  <c r="BP287" i="10"/>
  <c r="BR287" i="10"/>
  <c r="BO288" i="10"/>
  <c r="BP288" i="10"/>
  <c r="BR288" i="10"/>
  <c r="BO289" i="10"/>
  <c r="BP289" i="10"/>
  <c r="BR289" i="10"/>
  <c r="BO290" i="10"/>
  <c r="BP290" i="10"/>
  <c r="BR290" i="10"/>
  <c r="BO291" i="10"/>
  <c r="BP291" i="10"/>
  <c r="BR291" i="10"/>
  <c r="BO292" i="10"/>
  <c r="BP292" i="10"/>
  <c r="BR292" i="10"/>
  <c r="BO293" i="10"/>
  <c r="BP293" i="10"/>
  <c r="BR293" i="10"/>
  <c r="BO294" i="10"/>
  <c r="BP294" i="10"/>
  <c r="BR294" i="10"/>
  <c r="BO295" i="10"/>
  <c r="BP295" i="10"/>
  <c r="BR295" i="10"/>
  <c r="BO296" i="10"/>
  <c r="BP296" i="10"/>
  <c r="BR296" i="10"/>
  <c r="BO297" i="10"/>
  <c r="BP297" i="10"/>
  <c r="BR297" i="10"/>
  <c r="BO298" i="10"/>
  <c r="BP298" i="10"/>
  <c r="BR298" i="10"/>
  <c r="BO299" i="10"/>
  <c r="BP299" i="10"/>
  <c r="BR299" i="10"/>
  <c r="BO300" i="10"/>
  <c r="BP300" i="10"/>
  <c r="BR300" i="10"/>
  <c r="BO301" i="10"/>
  <c r="BP301" i="10"/>
  <c r="BR301" i="10"/>
  <c r="BO302" i="10"/>
  <c r="BP302" i="10"/>
  <c r="BR302" i="10"/>
  <c r="BO303" i="10"/>
  <c r="BP303" i="10"/>
  <c r="BR303" i="10"/>
  <c r="BO304" i="10"/>
  <c r="BP304" i="10"/>
  <c r="BR304" i="10"/>
  <c r="BO305" i="10"/>
  <c r="BP305" i="10"/>
  <c r="BR305" i="10"/>
  <c r="BO306" i="10"/>
  <c r="BP306" i="10"/>
  <c r="BR306" i="10"/>
  <c r="BO307" i="10"/>
  <c r="BP307" i="10"/>
  <c r="BR307" i="10"/>
  <c r="BO308" i="10"/>
  <c r="BP308" i="10"/>
  <c r="BR308" i="10"/>
  <c r="BO309" i="10"/>
  <c r="BP309" i="10"/>
  <c r="BR309" i="10"/>
  <c r="BO310" i="10"/>
  <c r="BP310" i="10"/>
  <c r="BR310" i="10"/>
  <c r="BO311" i="10"/>
  <c r="BP311" i="10"/>
  <c r="BR311" i="10"/>
  <c r="BO312" i="10"/>
  <c r="BP312" i="10"/>
  <c r="BR312" i="10"/>
  <c r="BO313" i="10"/>
  <c r="BP313" i="10"/>
  <c r="BR313" i="10"/>
  <c r="BO314" i="10"/>
  <c r="BP314" i="10"/>
  <c r="BR314" i="10"/>
  <c r="BO315" i="10"/>
  <c r="BP315" i="10"/>
  <c r="BR315" i="10"/>
  <c r="BO316" i="10"/>
  <c r="BP316" i="10"/>
  <c r="BR316" i="10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I246" i="9"/>
  <c r="AI247" i="9"/>
  <c r="AI248" i="9"/>
  <c r="AI249" i="9"/>
  <c r="AI250" i="9"/>
  <c r="AI251" i="9"/>
  <c r="AI252" i="9"/>
  <c r="AI253" i="9"/>
  <c r="AI254" i="9"/>
  <c r="AI255" i="9"/>
  <c r="AI256" i="9"/>
  <c r="AI257" i="9"/>
  <c r="AI258" i="9"/>
  <c r="AI259" i="9"/>
  <c r="AI260" i="9"/>
  <c r="AI261" i="9"/>
  <c r="AI262" i="9"/>
  <c r="AI263" i="9"/>
  <c r="AI264" i="9"/>
  <c r="AI265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79" i="9"/>
  <c r="AI280" i="9"/>
  <c r="AI281" i="9"/>
  <c r="AI282" i="9"/>
  <c r="AI28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V10" i="8"/>
  <c r="AX10" i="8"/>
  <c r="AV11" i="8"/>
  <c r="AX11" i="8"/>
  <c r="AV12" i="8"/>
  <c r="AX12" i="8"/>
  <c r="AV13" i="8"/>
  <c r="AX13" i="8"/>
  <c r="AV14" i="8"/>
  <c r="AX14" i="8"/>
  <c r="AV15" i="8"/>
  <c r="AX15" i="8"/>
  <c r="AV16" i="8"/>
  <c r="AX16" i="8"/>
  <c r="AV17" i="8"/>
  <c r="AX17" i="8"/>
  <c r="AV18" i="8"/>
  <c r="AX18" i="8"/>
  <c r="AV19" i="8"/>
  <c r="AX19" i="8"/>
  <c r="AV20" i="8"/>
  <c r="AX20" i="8"/>
  <c r="AV21" i="8"/>
  <c r="AX21" i="8"/>
  <c r="AV22" i="8"/>
  <c r="AX22" i="8"/>
  <c r="AV23" i="8"/>
  <c r="AX23" i="8"/>
  <c r="AV24" i="8"/>
  <c r="AX24" i="8"/>
  <c r="AV25" i="8"/>
  <c r="AX25" i="8"/>
  <c r="AV26" i="8"/>
  <c r="AX26" i="8"/>
  <c r="AV27" i="8"/>
  <c r="AX27" i="8"/>
  <c r="AV28" i="8"/>
  <c r="AX28" i="8"/>
  <c r="AV29" i="8"/>
  <c r="AX29" i="8"/>
  <c r="AV30" i="8"/>
  <c r="AX30" i="8"/>
  <c r="AV31" i="8"/>
  <c r="AX31" i="8"/>
  <c r="AV32" i="8"/>
  <c r="AX32" i="8"/>
  <c r="AV33" i="8"/>
  <c r="AX33" i="8"/>
  <c r="AV34" i="8"/>
  <c r="AX34" i="8"/>
  <c r="AV35" i="8"/>
  <c r="AX35" i="8"/>
  <c r="AV36" i="8"/>
  <c r="AX36" i="8"/>
  <c r="AV37" i="8"/>
  <c r="AX37" i="8"/>
  <c r="AV38" i="8"/>
  <c r="AX38" i="8"/>
  <c r="AV39" i="8"/>
  <c r="AX39" i="8"/>
  <c r="AV40" i="8"/>
  <c r="AX40" i="8"/>
  <c r="AV41" i="8"/>
  <c r="AX41" i="8"/>
  <c r="AV42" i="8"/>
  <c r="AX42" i="8"/>
  <c r="AV43" i="8"/>
  <c r="AX43" i="8"/>
  <c r="AV44" i="8"/>
  <c r="AX44" i="8"/>
  <c r="AV45" i="8"/>
  <c r="AX45" i="8"/>
  <c r="AV46" i="8"/>
  <c r="AX46" i="8"/>
  <c r="AV47" i="8"/>
  <c r="AX47" i="8"/>
  <c r="AV48" i="8"/>
  <c r="AX48" i="8"/>
  <c r="AV49" i="8"/>
  <c r="AX49" i="8"/>
  <c r="AV50" i="8"/>
  <c r="AX50" i="8"/>
  <c r="AV51" i="8"/>
  <c r="AX51" i="8"/>
  <c r="AV52" i="8"/>
  <c r="AX52" i="8"/>
  <c r="AV53" i="8"/>
  <c r="AX53" i="8"/>
  <c r="AV54" i="8"/>
  <c r="AX54" i="8"/>
  <c r="AV55" i="8"/>
  <c r="AX55" i="8"/>
  <c r="AV56" i="8"/>
  <c r="AX56" i="8"/>
  <c r="AV57" i="8"/>
  <c r="AX57" i="8"/>
  <c r="AV58" i="8"/>
  <c r="AX58" i="8"/>
  <c r="AV59" i="8"/>
  <c r="AX59" i="8"/>
  <c r="AV60" i="8"/>
  <c r="AX60" i="8"/>
  <c r="AV61" i="8"/>
  <c r="AX61" i="8"/>
  <c r="AV62" i="8"/>
  <c r="AX62" i="8"/>
  <c r="AV63" i="8"/>
  <c r="AX63" i="8"/>
  <c r="AV64" i="8"/>
  <c r="AX64" i="8"/>
  <c r="AV65" i="8"/>
  <c r="AX65" i="8"/>
  <c r="AV66" i="8"/>
  <c r="AX66" i="8"/>
  <c r="AV67" i="8"/>
  <c r="AX67" i="8"/>
  <c r="AV68" i="8"/>
  <c r="AX68" i="8"/>
  <c r="AV69" i="8"/>
  <c r="AX69" i="8"/>
  <c r="AV70" i="8"/>
  <c r="AX70" i="8"/>
  <c r="AV71" i="8"/>
  <c r="AX71" i="8"/>
  <c r="AV72" i="8"/>
  <c r="AX72" i="8"/>
  <c r="AV73" i="8"/>
  <c r="AX73" i="8"/>
  <c r="AV74" i="8"/>
  <c r="AX74" i="8"/>
  <c r="AV75" i="8"/>
  <c r="AX75" i="8"/>
  <c r="AV76" i="8"/>
  <c r="AX76" i="8"/>
  <c r="AV77" i="8"/>
  <c r="AX77" i="8"/>
  <c r="AV78" i="8"/>
  <c r="AX78" i="8"/>
  <c r="AV79" i="8"/>
  <c r="AX79" i="8"/>
  <c r="AV80" i="8"/>
  <c r="AX80" i="8"/>
  <c r="AV81" i="8"/>
  <c r="AX81" i="8"/>
  <c r="AV82" i="8"/>
  <c r="AX82" i="8"/>
  <c r="AV83" i="8"/>
  <c r="AX83" i="8"/>
  <c r="AV84" i="8"/>
  <c r="AX84" i="8"/>
  <c r="AV85" i="8"/>
  <c r="AX85" i="8"/>
  <c r="AV86" i="8"/>
  <c r="AX86" i="8"/>
  <c r="AV87" i="8"/>
  <c r="AX87" i="8"/>
  <c r="AV88" i="8"/>
  <c r="AX88" i="8"/>
  <c r="AV89" i="8"/>
  <c r="AX89" i="8"/>
  <c r="AV90" i="8"/>
  <c r="AX90" i="8"/>
  <c r="AV91" i="8"/>
  <c r="AX91" i="8"/>
  <c r="AV92" i="8"/>
  <c r="AX92" i="8"/>
  <c r="AV93" i="8"/>
  <c r="AX93" i="8"/>
  <c r="AV94" i="8"/>
  <c r="AX94" i="8"/>
  <c r="AV95" i="8"/>
  <c r="AX95" i="8"/>
  <c r="AV96" i="8"/>
  <c r="AX96" i="8"/>
  <c r="AV97" i="8"/>
  <c r="AX97" i="8"/>
  <c r="AV98" i="8"/>
  <c r="AX98" i="8"/>
  <c r="AV99" i="8"/>
  <c r="AX99" i="8"/>
  <c r="AV100" i="8"/>
  <c r="AX100" i="8"/>
  <c r="AV101" i="8"/>
  <c r="AX101" i="8"/>
  <c r="AV102" i="8"/>
  <c r="AX102" i="8"/>
  <c r="AV103" i="8"/>
  <c r="AX103" i="8"/>
  <c r="AV104" i="8"/>
  <c r="AX104" i="8"/>
  <c r="AV105" i="8"/>
  <c r="AX105" i="8"/>
  <c r="AV106" i="8"/>
  <c r="AX106" i="8"/>
  <c r="AV107" i="8"/>
  <c r="AX107" i="8"/>
  <c r="AV108" i="8"/>
  <c r="AX108" i="8"/>
  <c r="AV109" i="8"/>
  <c r="AX109" i="8"/>
  <c r="AV110" i="8"/>
  <c r="AX110" i="8"/>
  <c r="AV111" i="8"/>
  <c r="AX111" i="8"/>
  <c r="AV112" i="8"/>
  <c r="AX112" i="8"/>
  <c r="AV113" i="8"/>
  <c r="AX113" i="8"/>
  <c r="AV114" i="8"/>
  <c r="AX114" i="8"/>
  <c r="AV115" i="8"/>
  <c r="AX115" i="8"/>
  <c r="AV116" i="8"/>
  <c r="AX116" i="8"/>
  <c r="AV117" i="8"/>
  <c r="AX117" i="8"/>
  <c r="AV118" i="8"/>
  <c r="AX118" i="8"/>
  <c r="AV119" i="8"/>
  <c r="AX119" i="8"/>
  <c r="AV120" i="8"/>
  <c r="AX120" i="8"/>
  <c r="AV121" i="8"/>
  <c r="AX121" i="8"/>
  <c r="AV122" i="8"/>
  <c r="AX122" i="8"/>
  <c r="AV123" i="8"/>
  <c r="AX123" i="8"/>
  <c r="AV124" i="8"/>
  <c r="AX124" i="8"/>
  <c r="AV125" i="8"/>
  <c r="AX125" i="8"/>
  <c r="AV126" i="8"/>
  <c r="AX126" i="8"/>
  <c r="AV127" i="8"/>
  <c r="AX127" i="8"/>
  <c r="AV128" i="8"/>
  <c r="AX128" i="8"/>
  <c r="AV129" i="8"/>
  <c r="AX129" i="8"/>
  <c r="AV130" i="8"/>
  <c r="AX130" i="8"/>
  <c r="AV131" i="8"/>
  <c r="AX131" i="8"/>
  <c r="AV132" i="8"/>
  <c r="AX132" i="8"/>
  <c r="AV133" i="8"/>
  <c r="AX133" i="8"/>
  <c r="AV134" i="8"/>
  <c r="AX134" i="8"/>
  <c r="AV135" i="8"/>
  <c r="AX135" i="8"/>
  <c r="AV136" i="8"/>
  <c r="AX136" i="8"/>
  <c r="AV137" i="8"/>
  <c r="AX137" i="8"/>
  <c r="AV138" i="8"/>
  <c r="AX138" i="8"/>
  <c r="AV139" i="8"/>
  <c r="AX139" i="8"/>
  <c r="AV140" i="8"/>
  <c r="AX140" i="8"/>
  <c r="AV141" i="8"/>
  <c r="AX141" i="8"/>
  <c r="AV142" i="8"/>
  <c r="AX142" i="8"/>
  <c r="AV143" i="8"/>
  <c r="AX143" i="8"/>
  <c r="AV144" i="8"/>
  <c r="AX144" i="8"/>
  <c r="AV145" i="8"/>
  <c r="AX145" i="8"/>
  <c r="AV146" i="8"/>
  <c r="AX146" i="8"/>
  <c r="AV147" i="8"/>
  <c r="AX147" i="8"/>
  <c r="AV148" i="8"/>
  <c r="AX148" i="8"/>
  <c r="AV149" i="8"/>
  <c r="AX149" i="8"/>
  <c r="AV150" i="8"/>
  <c r="AX150" i="8"/>
  <c r="AV151" i="8"/>
  <c r="AX151" i="8"/>
  <c r="AV152" i="8"/>
  <c r="AX152" i="8"/>
  <c r="AV153" i="8"/>
  <c r="AX153" i="8"/>
  <c r="AV154" i="8"/>
  <c r="AX154" i="8"/>
  <c r="AV155" i="8"/>
  <c r="AX155" i="8"/>
  <c r="AV156" i="8"/>
  <c r="AX156" i="8"/>
  <c r="AV157" i="8"/>
  <c r="AX157" i="8"/>
  <c r="AV158" i="8"/>
  <c r="AX158" i="8"/>
  <c r="AV159" i="8"/>
  <c r="AX159" i="8"/>
  <c r="AV160" i="8"/>
  <c r="AX160" i="8"/>
  <c r="AV161" i="8"/>
  <c r="AX161" i="8"/>
  <c r="AV162" i="8"/>
  <c r="AX162" i="8"/>
  <c r="AV163" i="8"/>
  <c r="AX163" i="8"/>
  <c r="AV164" i="8"/>
  <c r="AX164" i="8"/>
  <c r="AV165" i="8"/>
  <c r="AX165" i="8"/>
  <c r="AV166" i="8"/>
  <c r="AX166" i="8"/>
  <c r="AV167" i="8"/>
  <c r="AX167" i="8"/>
  <c r="AV168" i="8"/>
  <c r="AX168" i="8"/>
  <c r="AV169" i="8"/>
  <c r="AX169" i="8"/>
  <c r="AV170" i="8"/>
  <c r="AX170" i="8"/>
  <c r="AV171" i="8"/>
  <c r="AX171" i="8"/>
  <c r="AV172" i="8"/>
  <c r="AX172" i="8"/>
  <c r="AV173" i="8"/>
  <c r="AX173" i="8"/>
  <c r="AV174" i="8"/>
  <c r="AX174" i="8"/>
  <c r="AV175" i="8"/>
  <c r="AX175" i="8"/>
  <c r="AV176" i="8"/>
  <c r="AX176" i="8"/>
  <c r="AV177" i="8"/>
  <c r="AX177" i="8"/>
  <c r="AV178" i="8"/>
  <c r="AX178" i="8"/>
  <c r="AV179" i="8"/>
  <c r="AX179" i="8"/>
  <c r="AV180" i="8"/>
  <c r="AX180" i="8"/>
  <c r="AV181" i="8"/>
  <c r="AX181" i="8"/>
  <c r="AV182" i="8"/>
  <c r="AX182" i="8"/>
  <c r="AV183" i="8"/>
  <c r="AX183" i="8"/>
  <c r="AV184" i="8"/>
  <c r="AX184" i="8"/>
  <c r="AV185" i="8"/>
  <c r="AX185" i="8"/>
  <c r="AV186" i="8"/>
  <c r="AX186" i="8"/>
  <c r="AV187" i="8"/>
  <c r="AX187" i="8"/>
  <c r="AV188" i="8"/>
  <c r="AX188" i="8"/>
  <c r="AV189" i="8"/>
  <c r="AX189" i="8"/>
  <c r="AV190" i="8"/>
  <c r="AX190" i="8"/>
  <c r="AV191" i="8"/>
  <c r="AX191" i="8"/>
  <c r="AV192" i="8"/>
  <c r="AX192" i="8"/>
  <c r="AV193" i="8"/>
  <c r="AX193" i="8"/>
  <c r="AV194" i="8"/>
  <c r="AX194" i="8"/>
  <c r="AV195" i="8"/>
  <c r="AX195" i="8"/>
  <c r="AV196" i="8"/>
  <c r="AX196" i="8"/>
  <c r="AV197" i="8"/>
  <c r="AX197" i="8"/>
  <c r="AV198" i="8"/>
  <c r="AX198" i="8"/>
  <c r="AV199" i="8"/>
  <c r="AX199" i="8"/>
  <c r="AV200" i="8"/>
  <c r="AX200" i="8"/>
  <c r="AV201" i="8"/>
  <c r="AX201" i="8"/>
  <c r="AV202" i="8"/>
  <c r="AX202" i="8"/>
  <c r="AV203" i="8"/>
  <c r="AX203" i="8"/>
  <c r="AV204" i="8"/>
  <c r="AX204" i="8"/>
  <c r="AV205" i="8"/>
  <c r="AX205" i="8"/>
  <c r="AV206" i="8"/>
  <c r="AX206" i="8"/>
  <c r="AV207" i="8"/>
  <c r="AX207" i="8"/>
  <c r="AV208" i="8"/>
  <c r="AX208" i="8"/>
  <c r="AV209" i="8"/>
  <c r="AX209" i="8"/>
  <c r="AV210" i="8"/>
  <c r="AX210" i="8"/>
  <c r="AV211" i="8"/>
  <c r="AX211" i="8"/>
  <c r="AV212" i="8"/>
  <c r="AX212" i="8"/>
  <c r="AV213" i="8"/>
  <c r="AX213" i="8"/>
  <c r="AV214" i="8"/>
  <c r="AX214" i="8"/>
  <c r="AV215" i="8"/>
  <c r="AX215" i="8"/>
  <c r="AV216" i="8"/>
  <c r="AX216" i="8"/>
  <c r="AV217" i="8"/>
  <c r="AX217" i="8"/>
  <c r="AV218" i="8"/>
  <c r="AX218" i="8"/>
  <c r="AV219" i="8"/>
  <c r="AX219" i="8"/>
  <c r="AV220" i="8"/>
  <c r="AX220" i="8"/>
  <c r="AV221" i="8"/>
  <c r="AX221" i="8"/>
  <c r="AV222" i="8"/>
  <c r="AX222" i="8"/>
  <c r="AV223" i="8"/>
  <c r="AX223" i="8"/>
  <c r="AV224" i="8"/>
  <c r="AX224" i="8"/>
  <c r="AV225" i="8"/>
  <c r="AX225" i="8"/>
  <c r="AV226" i="8"/>
  <c r="AX226" i="8"/>
  <c r="AV227" i="8"/>
  <c r="AX227" i="8"/>
  <c r="AV228" i="8"/>
  <c r="AX228" i="8"/>
  <c r="AV229" i="8"/>
  <c r="AX229" i="8"/>
  <c r="AV230" i="8"/>
  <c r="AX230" i="8"/>
  <c r="AV231" i="8"/>
  <c r="AX231" i="8"/>
  <c r="AV232" i="8"/>
  <c r="AX232" i="8"/>
  <c r="AV233" i="8"/>
  <c r="AX233" i="8"/>
  <c r="AV234" i="8"/>
  <c r="AX234" i="8"/>
  <c r="AV235" i="8"/>
  <c r="AX235" i="8"/>
  <c r="AV236" i="8"/>
  <c r="AX236" i="8"/>
  <c r="AV237" i="8"/>
  <c r="AX237" i="8"/>
  <c r="AV238" i="8"/>
  <c r="AX238" i="8"/>
  <c r="AV239" i="8"/>
  <c r="AX239" i="8"/>
  <c r="AV240" i="8"/>
  <c r="AX240" i="8"/>
  <c r="AV241" i="8"/>
  <c r="AX241" i="8"/>
  <c r="AV242" i="8"/>
  <c r="AX242" i="8"/>
  <c r="AV243" i="8"/>
  <c r="AX243" i="8"/>
  <c r="AV244" i="8"/>
  <c r="AX244" i="8"/>
  <c r="AV245" i="8"/>
  <c r="AX245" i="8"/>
  <c r="AV246" i="8"/>
  <c r="AX246" i="8"/>
  <c r="AV247" i="8"/>
  <c r="AX247" i="8"/>
  <c r="AV248" i="8"/>
  <c r="AX248" i="8"/>
  <c r="AV249" i="8"/>
  <c r="AX249" i="8"/>
  <c r="AV250" i="8"/>
  <c r="AX250" i="8"/>
  <c r="AV251" i="8"/>
  <c r="AX251" i="8"/>
  <c r="AV252" i="8"/>
  <c r="AX252" i="8"/>
  <c r="AV253" i="8"/>
  <c r="AX253" i="8"/>
  <c r="AV254" i="8"/>
  <c r="AX254" i="8"/>
  <c r="AV255" i="8"/>
  <c r="AX255" i="8"/>
  <c r="AV256" i="8"/>
  <c r="AX256" i="8"/>
  <c r="AV257" i="8"/>
  <c r="AX257" i="8"/>
  <c r="AV258" i="8"/>
  <c r="AX258" i="8"/>
  <c r="AV259" i="8"/>
  <c r="AX259" i="8"/>
  <c r="AV260" i="8"/>
  <c r="AX260" i="8"/>
  <c r="AV261" i="8"/>
  <c r="AX261" i="8"/>
  <c r="AV262" i="8"/>
  <c r="AX262" i="8"/>
  <c r="AV263" i="8"/>
  <c r="AX263" i="8"/>
  <c r="AV264" i="8"/>
  <c r="AX264" i="8"/>
  <c r="AV265" i="8"/>
  <c r="AX265" i="8"/>
  <c r="AV266" i="8"/>
  <c r="AX266" i="8"/>
  <c r="AV267" i="8"/>
  <c r="AX267" i="8"/>
  <c r="AV268" i="8"/>
  <c r="AX268" i="8"/>
  <c r="AV269" i="8"/>
  <c r="AX269" i="8"/>
  <c r="AV270" i="8"/>
  <c r="AX270" i="8"/>
  <c r="AV271" i="8"/>
  <c r="AX271" i="8"/>
  <c r="AV272" i="8"/>
  <c r="AX272" i="8"/>
  <c r="AV273" i="8"/>
  <c r="AX273" i="8"/>
  <c r="AV274" i="8"/>
  <c r="AX274" i="8"/>
  <c r="AV275" i="8"/>
  <c r="AX275" i="8"/>
  <c r="AV276" i="8"/>
  <c r="AX276" i="8"/>
  <c r="AV277" i="8"/>
  <c r="AX277" i="8"/>
  <c r="AV278" i="8"/>
  <c r="AX278" i="8"/>
  <c r="AV279" i="8"/>
  <c r="AX279" i="8"/>
  <c r="AV280" i="8"/>
  <c r="AX280" i="8"/>
  <c r="AV281" i="8"/>
  <c r="AX281" i="8"/>
  <c r="AV282" i="8"/>
  <c r="AX282" i="8"/>
  <c r="AV283" i="8"/>
  <c r="AX283" i="8"/>
  <c r="AV284" i="8"/>
  <c r="AX284" i="8"/>
  <c r="AV285" i="8"/>
  <c r="AX285" i="8"/>
  <c r="AV286" i="8"/>
  <c r="AX286" i="8"/>
  <c r="AV287" i="8"/>
  <c r="AX287" i="8"/>
  <c r="AV288" i="8"/>
  <c r="AX288" i="8"/>
  <c r="AV289" i="8"/>
  <c r="AX289" i="8"/>
  <c r="AV290" i="8"/>
  <c r="AX290" i="8"/>
  <c r="AV291" i="8"/>
  <c r="AX291" i="8"/>
  <c r="AV292" i="8"/>
  <c r="AX292" i="8"/>
  <c r="AV293" i="8"/>
  <c r="AX293" i="8"/>
  <c r="AV294" i="8"/>
  <c r="AX294" i="8"/>
  <c r="AV295" i="8"/>
  <c r="AX295" i="8"/>
  <c r="AV296" i="8"/>
  <c r="AX296" i="8"/>
  <c r="AV297" i="8"/>
  <c r="AX297" i="8"/>
  <c r="AV298" i="8"/>
  <c r="AX298" i="8"/>
  <c r="AV299" i="8"/>
  <c r="AX299" i="8"/>
  <c r="AV300" i="8"/>
  <c r="AX300" i="8"/>
  <c r="AV301" i="8"/>
  <c r="AX301" i="8"/>
  <c r="AV302" i="8"/>
  <c r="AX302" i="8"/>
  <c r="AV303" i="8"/>
  <c r="AX303" i="8"/>
  <c r="AV304" i="8"/>
  <c r="AX304" i="8"/>
  <c r="AV305" i="8"/>
  <c r="AX305" i="8"/>
  <c r="AV306" i="8"/>
  <c r="AX306" i="8"/>
  <c r="AV307" i="8"/>
  <c r="AX307" i="8"/>
  <c r="AV308" i="8"/>
  <c r="AX308" i="8"/>
  <c r="AV309" i="8"/>
  <c r="AX309" i="8"/>
  <c r="AV310" i="8"/>
  <c r="AX310" i="8"/>
  <c r="AV311" i="8"/>
  <c r="AX311" i="8"/>
  <c r="AV312" i="8"/>
  <c r="AX312" i="8"/>
  <c r="AV313" i="8"/>
  <c r="AX313" i="8"/>
  <c r="AV314" i="8"/>
  <c r="AX314" i="8"/>
  <c r="AV315" i="8"/>
  <c r="AX315" i="8"/>
  <c r="AV316" i="8"/>
  <c r="AX316" i="8"/>
  <c r="AK10" i="7"/>
  <c r="AM10" i="7"/>
  <c r="AN10" i="7"/>
  <c r="AK11" i="7"/>
  <c r="AM11" i="7"/>
  <c r="AN11" i="7"/>
  <c r="AK12" i="7"/>
  <c r="AM12" i="7"/>
  <c r="AN12" i="7"/>
  <c r="AK13" i="7"/>
  <c r="AM13" i="7"/>
  <c r="AN13" i="7"/>
  <c r="AK14" i="7"/>
  <c r="AM14" i="7"/>
  <c r="AN14" i="7"/>
  <c r="AK15" i="7"/>
  <c r="AM15" i="7"/>
  <c r="AN15" i="7"/>
  <c r="AK16" i="7"/>
  <c r="AM16" i="7"/>
  <c r="AN16" i="7"/>
  <c r="AK17" i="7"/>
  <c r="AM17" i="7"/>
  <c r="AN17" i="7"/>
  <c r="AK18" i="7"/>
  <c r="AM18" i="7"/>
  <c r="AN18" i="7"/>
  <c r="AK19" i="7"/>
  <c r="AM19" i="7"/>
  <c r="AN19" i="7"/>
  <c r="AK20" i="7"/>
  <c r="AM20" i="7"/>
  <c r="AN20" i="7"/>
  <c r="AK21" i="7"/>
  <c r="AM21" i="7"/>
  <c r="AN21" i="7"/>
  <c r="AK22" i="7"/>
  <c r="AM22" i="7"/>
  <c r="AN22" i="7"/>
  <c r="AK23" i="7"/>
  <c r="AM23" i="7"/>
  <c r="AN23" i="7"/>
  <c r="AK24" i="7"/>
  <c r="AM24" i="7"/>
  <c r="AN24" i="7"/>
  <c r="AK25" i="7"/>
  <c r="AM25" i="7"/>
  <c r="AN25" i="7"/>
  <c r="AK26" i="7"/>
  <c r="AM26" i="7"/>
  <c r="AN26" i="7"/>
  <c r="AK27" i="7"/>
  <c r="AM27" i="7"/>
  <c r="AN27" i="7"/>
  <c r="AK28" i="7"/>
  <c r="AM28" i="7"/>
  <c r="AN28" i="7"/>
  <c r="AK29" i="7"/>
  <c r="AM29" i="7"/>
  <c r="AN29" i="7"/>
  <c r="AK30" i="7"/>
  <c r="AM30" i="7"/>
  <c r="AN30" i="7"/>
  <c r="AK31" i="7"/>
  <c r="AM31" i="7"/>
  <c r="AN31" i="7"/>
  <c r="AK32" i="7"/>
  <c r="AM32" i="7"/>
  <c r="AN32" i="7"/>
  <c r="AK33" i="7"/>
  <c r="AM33" i="7"/>
  <c r="AN33" i="7"/>
  <c r="AK34" i="7"/>
  <c r="AM34" i="7"/>
  <c r="AN34" i="7"/>
  <c r="AK35" i="7"/>
  <c r="AM35" i="7"/>
  <c r="AN35" i="7"/>
  <c r="AK36" i="7"/>
  <c r="AM36" i="7"/>
  <c r="AN36" i="7"/>
  <c r="AK37" i="7"/>
  <c r="AM37" i="7"/>
  <c r="AN37" i="7"/>
  <c r="AK38" i="7"/>
  <c r="AM38" i="7"/>
  <c r="AN38" i="7"/>
  <c r="AK39" i="7"/>
  <c r="AM39" i="7"/>
  <c r="AN39" i="7"/>
  <c r="AK40" i="7"/>
  <c r="AM40" i="7"/>
  <c r="AN40" i="7"/>
  <c r="AK41" i="7"/>
  <c r="AM41" i="7"/>
  <c r="AN41" i="7"/>
  <c r="AK42" i="7"/>
  <c r="AM42" i="7"/>
  <c r="AN42" i="7"/>
  <c r="AK43" i="7"/>
  <c r="AM43" i="7"/>
  <c r="AN43" i="7"/>
  <c r="AK44" i="7"/>
  <c r="AM44" i="7"/>
  <c r="AN44" i="7"/>
  <c r="AK45" i="7"/>
  <c r="AM45" i="7"/>
  <c r="AN45" i="7"/>
  <c r="AK46" i="7"/>
  <c r="AM46" i="7"/>
  <c r="AN46" i="7"/>
  <c r="AK47" i="7"/>
  <c r="AM47" i="7"/>
  <c r="AN47" i="7"/>
  <c r="AK48" i="7"/>
  <c r="AM48" i="7"/>
  <c r="AN48" i="7"/>
  <c r="AK49" i="7"/>
  <c r="AM49" i="7"/>
  <c r="AN49" i="7"/>
  <c r="AK50" i="7"/>
  <c r="AM50" i="7"/>
  <c r="AN50" i="7"/>
  <c r="AK51" i="7"/>
  <c r="AM51" i="7"/>
  <c r="AN51" i="7"/>
  <c r="AK52" i="7"/>
  <c r="AM52" i="7"/>
  <c r="AN52" i="7"/>
  <c r="AK53" i="7"/>
  <c r="AM53" i="7"/>
  <c r="AN53" i="7"/>
  <c r="AK54" i="7"/>
  <c r="AM54" i="7"/>
  <c r="AN54" i="7"/>
  <c r="AK55" i="7"/>
  <c r="AM55" i="7"/>
  <c r="AN55" i="7"/>
  <c r="AK56" i="7"/>
  <c r="AM56" i="7"/>
  <c r="AN56" i="7"/>
  <c r="AK57" i="7"/>
  <c r="AM57" i="7"/>
  <c r="AN57" i="7"/>
  <c r="AK58" i="7"/>
  <c r="AM58" i="7"/>
  <c r="AN58" i="7"/>
  <c r="AK59" i="7"/>
  <c r="AM59" i="7"/>
  <c r="AN59" i="7"/>
  <c r="AK60" i="7"/>
  <c r="AM60" i="7"/>
  <c r="AN60" i="7"/>
  <c r="AK61" i="7"/>
  <c r="AM61" i="7"/>
  <c r="AN61" i="7"/>
  <c r="AK62" i="7"/>
  <c r="AM62" i="7"/>
  <c r="AN62" i="7"/>
  <c r="AK63" i="7"/>
  <c r="AM63" i="7"/>
  <c r="AN63" i="7"/>
  <c r="AK64" i="7"/>
  <c r="AM64" i="7"/>
  <c r="AN64" i="7"/>
  <c r="AK65" i="7"/>
  <c r="AM65" i="7"/>
  <c r="AN65" i="7"/>
  <c r="AK66" i="7"/>
  <c r="AM66" i="7"/>
  <c r="AN66" i="7"/>
  <c r="AK67" i="7"/>
  <c r="AM67" i="7"/>
  <c r="AN67" i="7"/>
  <c r="AK68" i="7"/>
  <c r="AM68" i="7"/>
  <c r="AN68" i="7"/>
  <c r="AK69" i="7"/>
  <c r="AM69" i="7"/>
  <c r="AN69" i="7"/>
  <c r="AK70" i="7"/>
  <c r="AM70" i="7"/>
  <c r="AN70" i="7"/>
  <c r="AK71" i="7"/>
  <c r="AM71" i="7"/>
  <c r="AN71" i="7"/>
  <c r="AK72" i="7"/>
  <c r="AM72" i="7"/>
  <c r="AN72" i="7"/>
  <c r="AK73" i="7"/>
  <c r="AM73" i="7"/>
  <c r="AN73" i="7"/>
  <c r="AK74" i="7"/>
  <c r="AM74" i="7"/>
  <c r="AN74" i="7"/>
  <c r="AK75" i="7"/>
  <c r="AM75" i="7"/>
  <c r="AN75" i="7"/>
  <c r="AK76" i="7"/>
  <c r="AM76" i="7"/>
  <c r="AN76" i="7"/>
  <c r="AK77" i="7"/>
  <c r="AM77" i="7"/>
  <c r="AN77" i="7"/>
  <c r="AK78" i="7"/>
  <c r="AM78" i="7"/>
  <c r="AN78" i="7"/>
  <c r="AK79" i="7"/>
  <c r="AM79" i="7"/>
  <c r="AN79" i="7"/>
  <c r="AK80" i="7"/>
  <c r="AM80" i="7"/>
  <c r="AN80" i="7"/>
  <c r="AK81" i="7"/>
  <c r="AM81" i="7"/>
  <c r="AN81" i="7"/>
  <c r="AK82" i="7"/>
  <c r="AM82" i="7"/>
  <c r="AN82" i="7"/>
  <c r="AK83" i="7"/>
  <c r="AM83" i="7"/>
  <c r="AN83" i="7"/>
  <c r="AK84" i="7"/>
  <c r="AM84" i="7"/>
  <c r="AN84" i="7"/>
  <c r="AK85" i="7"/>
  <c r="AM85" i="7"/>
  <c r="AN85" i="7"/>
  <c r="AK86" i="7"/>
  <c r="AM86" i="7"/>
  <c r="AN86" i="7"/>
  <c r="AK87" i="7"/>
  <c r="AM87" i="7"/>
  <c r="AN87" i="7"/>
  <c r="AK88" i="7"/>
  <c r="AM88" i="7"/>
  <c r="AN88" i="7"/>
  <c r="AK89" i="7"/>
  <c r="AM89" i="7"/>
  <c r="AN89" i="7"/>
  <c r="AK90" i="7"/>
  <c r="AM90" i="7"/>
  <c r="AN90" i="7"/>
  <c r="AK91" i="7"/>
  <c r="AM91" i="7"/>
  <c r="AN91" i="7"/>
  <c r="AK92" i="7"/>
  <c r="AM92" i="7"/>
  <c r="AN92" i="7"/>
  <c r="AK93" i="7"/>
  <c r="AM93" i="7"/>
  <c r="AN93" i="7"/>
  <c r="AK94" i="7"/>
  <c r="AM94" i="7"/>
  <c r="AN94" i="7"/>
  <c r="AK95" i="7"/>
  <c r="AM95" i="7"/>
  <c r="AN95" i="7"/>
  <c r="AK96" i="7"/>
  <c r="AM96" i="7"/>
  <c r="AN96" i="7"/>
  <c r="AK97" i="7"/>
  <c r="AM97" i="7"/>
  <c r="AN97" i="7"/>
  <c r="AK98" i="7"/>
  <c r="AM98" i="7"/>
  <c r="AN98" i="7"/>
  <c r="AK99" i="7"/>
  <c r="AM99" i="7"/>
  <c r="AN99" i="7"/>
  <c r="AK100" i="7"/>
  <c r="AM100" i="7"/>
  <c r="AN100" i="7"/>
  <c r="AK101" i="7"/>
  <c r="AM101" i="7"/>
  <c r="AN101" i="7"/>
  <c r="AK102" i="7"/>
  <c r="AM102" i="7"/>
  <c r="AN102" i="7"/>
  <c r="AK103" i="7"/>
  <c r="AM103" i="7"/>
  <c r="AN103" i="7"/>
  <c r="AK104" i="7"/>
  <c r="AM104" i="7"/>
  <c r="AN104" i="7"/>
  <c r="AK105" i="7"/>
  <c r="AM105" i="7"/>
  <c r="AN105" i="7"/>
  <c r="AK106" i="7"/>
  <c r="AM106" i="7"/>
  <c r="AN106" i="7"/>
  <c r="AK107" i="7"/>
  <c r="AM107" i="7"/>
  <c r="AN107" i="7"/>
  <c r="AK108" i="7"/>
  <c r="AM108" i="7"/>
  <c r="AN108" i="7"/>
  <c r="AK109" i="7"/>
  <c r="AM109" i="7"/>
  <c r="AN109" i="7"/>
  <c r="AK110" i="7"/>
  <c r="AM110" i="7"/>
  <c r="AN110" i="7"/>
  <c r="AK111" i="7"/>
  <c r="AM111" i="7"/>
  <c r="AN111" i="7"/>
  <c r="AK112" i="7"/>
  <c r="AM112" i="7"/>
  <c r="AN112" i="7"/>
  <c r="AK113" i="7"/>
  <c r="AM113" i="7"/>
  <c r="AN113" i="7"/>
  <c r="AK114" i="7"/>
  <c r="AM114" i="7"/>
  <c r="AN114" i="7"/>
  <c r="AK115" i="7"/>
  <c r="AM115" i="7"/>
  <c r="AN115" i="7"/>
  <c r="AK116" i="7"/>
  <c r="AM116" i="7"/>
  <c r="AN116" i="7"/>
  <c r="AK117" i="7"/>
  <c r="AM117" i="7"/>
  <c r="AN117" i="7"/>
  <c r="AK118" i="7"/>
  <c r="AM118" i="7"/>
  <c r="AN118" i="7"/>
  <c r="AK119" i="7"/>
  <c r="AM119" i="7"/>
  <c r="AN119" i="7"/>
  <c r="AK120" i="7"/>
  <c r="AM120" i="7"/>
  <c r="AN120" i="7"/>
  <c r="AK121" i="7"/>
  <c r="AM121" i="7"/>
  <c r="AN121" i="7"/>
  <c r="AK122" i="7"/>
  <c r="AM122" i="7"/>
  <c r="AN122" i="7"/>
  <c r="AK123" i="7"/>
  <c r="AM123" i="7"/>
  <c r="AN123" i="7"/>
  <c r="AK124" i="7"/>
  <c r="AM124" i="7"/>
  <c r="AN124" i="7"/>
  <c r="AK125" i="7"/>
  <c r="AM125" i="7"/>
  <c r="AN125" i="7"/>
  <c r="AK126" i="7"/>
  <c r="AM126" i="7"/>
  <c r="AN126" i="7"/>
  <c r="AK127" i="7"/>
  <c r="AM127" i="7"/>
  <c r="AN127" i="7"/>
  <c r="AK128" i="7"/>
  <c r="AM128" i="7"/>
  <c r="AN128" i="7"/>
  <c r="AK129" i="7"/>
  <c r="AM129" i="7"/>
  <c r="AN129" i="7"/>
  <c r="AK130" i="7"/>
  <c r="AM130" i="7"/>
  <c r="AN130" i="7"/>
  <c r="AK131" i="7"/>
  <c r="AM131" i="7"/>
  <c r="AN131" i="7"/>
  <c r="AK132" i="7"/>
  <c r="AM132" i="7"/>
  <c r="AN132" i="7"/>
  <c r="AK133" i="7"/>
  <c r="AM133" i="7"/>
  <c r="AN133" i="7"/>
  <c r="AK134" i="7"/>
  <c r="AM134" i="7"/>
  <c r="AN134" i="7"/>
  <c r="AK135" i="7"/>
  <c r="AM135" i="7"/>
  <c r="AN135" i="7"/>
  <c r="AK136" i="7"/>
  <c r="AM136" i="7"/>
  <c r="AN136" i="7"/>
  <c r="AK137" i="7"/>
  <c r="AM137" i="7"/>
  <c r="AN137" i="7"/>
  <c r="AK138" i="7"/>
  <c r="AM138" i="7"/>
  <c r="AN138" i="7"/>
  <c r="AK139" i="7"/>
  <c r="AM139" i="7"/>
  <c r="AN139" i="7"/>
  <c r="AK140" i="7"/>
  <c r="AM140" i="7"/>
  <c r="AN140" i="7"/>
  <c r="AK141" i="7"/>
  <c r="AM141" i="7"/>
  <c r="AN141" i="7"/>
  <c r="AK142" i="7"/>
  <c r="AM142" i="7"/>
  <c r="AN142" i="7"/>
  <c r="AK143" i="7"/>
  <c r="AM143" i="7"/>
  <c r="AN143" i="7"/>
  <c r="AK144" i="7"/>
  <c r="AM144" i="7"/>
  <c r="AN144" i="7"/>
  <c r="AK145" i="7"/>
  <c r="AM145" i="7"/>
  <c r="AN145" i="7"/>
  <c r="AK146" i="7"/>
  <c r="AM146" i="7"/>
  <c r="AN146" i="7"/>
  <c r="AK147" i="7"/>
  <c r="AM147" i="7"/>
  <c r="AN147" i="7"/>
  <c r="AK148" i="7"/>
  <c r="AM148" i="7"/>
  <c r="AN148" i="7"/>
  <c r="AK149" i="7"/>
  <c r="AM149" i="7"/>
  <c r="AN149" i="7"/>
  <c r="AK150" i="7"/>
  <c r="AM150" i="7"/>
  <c r="AN150" i="7"/>
  <c r="AK151" i="7"/>
  <c r="AM151" i="7"/>
  <c r="AN151" i="7"/>
  <c r="AK152" i="7"/>
  <c r="AM152" i="7"/>
  <c r="AN152" i="7"/>
  <c r="AK153" i="7"/>
  <c r="AM153" i="7"/>
  <c r="AN153" i="7"/>
  <c r="AK154" i="7"/>
  <c r="AM154" i="7"/>
  <c r="AN154" i="7"/>
  <c r="AK155" i="7"/>
  <c r="AM155" i="7"/>
  <c r="AN155" i="7"/>
  <c r="AK156" i="7"/>
  <c r="AM156" i="7"/>
  <c r="AN156" i="7"/>
  <c r="AK157" i="7"/>
  <c r="AM157" i="7"/>
  <c r="AN157" i="7"/>
  <c r="AK158" i="7"/>
  <c r="AM158" i="7"/>
  <c r="AN158" i="7"/>
  <c r="AK159" i="7"/>
  <c r="AM159" i="7"/>
  <c r="AN159" i="7"/>
  <c r="AK160" i="7"/>
  <c r="AM160" i="7"/>
  <c r="AN160" i="7"/>
  <c r="AK161" i="7"/>
  <c r="AM161" i="7"/>
  <c r="AN161" i="7"/>
  <c r="AK162" i="7"/>
  <c r="AM162" i="7"/>
  <c r="AN162" i="7"/>
  <c r="AK163" i="7"/>
  <c r="AM163" i="7"/>
  <c r="AN163" i="7"/>
  <c r="AK164" i="7"/>
  <c r="AM164" i="7"/>
  <c r="AN164" i="7"/>
  <c r="AK165" i="7"/>
  <c r="AM165" i="7"/>
  <c r="AN165" i="7"/>
  <c r="AK166" i="7"/>
  <c r="AM166" i="7"/>
  <c r="AN166" i="7"/>
  <c r="AK167" i="7"/>
  <c r="AM167" i="7"/>
  <c r="AN167" i="7"/>
  <c r="AK168" i="7"/>
  <c r="AM168" i="7"/>
  <c r="AN168" i="7"/>
  <c r="AK169" i="7"/>
  <c r="AM169" i="7"/>
  <c r="AN169" i="7"/>
  <c r="AK170" i="7"/>
  <c r="AM170" i="7"/>
  <c r="AN170" i="7"/>
  <c r="AK171" i="7"/>
  <c r="AM171" i="7"/>
  <c r="AN171" i="7"/>
  <c r="AK172" i="7"/>
  <c r="AM172" i="7"/>
  <c r="AN172" i="7"/>
  <c r="AK173" i="7"/>
  <c r="AM173" i="7"/>
  <c r="AN173" i="7"/>
  <c r="AK174" i="7"/>
  <c r="AM174" i="7"/>
  <c r="AN174" i="7"/>
  <c r="AK175" i="7"/>
  <c r="AM175" i="7"/>
  <c r="AN175" i="7"/>
  <c r="AK176" i="7"/>
  <c r="AM176" i="7"/>
  <c r="AN176" i="7"/>
  <c r="AK177" i="7"/>
  <c r="AM177" i="7"/>
  <c r="AN177" i="7"/>
  <c r="AK178" i="7"/>
  <c r="AM178" i="7"/>
  <c r="AN178" i="7"/>
  <c r="AK179" i="7"/>
  <c r="AM179" i="7"/>
  <c r="AN179" i="7"/>
  <c r="AK180" i="7"/>
  <c r="AM180" i="7"/>
  <c r="AN180" i="7"/>
  <c r="AK181" i="7"/>
  <c r="AM181" i="7"/>
  <c r="AN181" i="7"/>
  <c r="AK182" i="7"/>
  <c r="AM182" i="7"/>
  <c r="AN182" i="7"/>
  <c r="AK183" i="7"/>
  <c r="AM183" i="7"/>
  <c r="AN183" i="7"/>
  <c r="AK184" i="7"/>
  <c r="AM184" i="7"/>
  <c r="AN184" i="7"/>
  <c r="AK185" i="7"/>
  <c r="AM185" i="7"/>
  <c r="AN185" i="7"/>
  <c r="AK186" i="7"/>
  <c r="AM186" i="7"/>
  <c r="AN186" i="7"/>
  <c r="AK187" i="7"/>
  <c r="AM187" i="7"/>
  <c r="AN187" i="7"/>
  <c r="AK188" i="7"/>
  <c r="AM188" i="7"/>
  <c r="AN188" i="7"/>
  <c r="AK189" i="7"/>
  <c r="AM189" i="7"/>
  <c r="AN189" i="7"/>
  <c r="AK190" i="7"/>
  <c r="AM190" i="7"/>
  <c r="AN190" i="7"/>
  <c r="AK191" i="7"/>
  <c r="AM191" i="7"/>
  <c r="AN191" i="7"/>
  <c r="AK192" i="7"/>
  <c r="AM192" i="7"/>
  <c r="AN192" i="7"/>
  <c r="AK193" i="7"/>
  <c r="AM193" i="7"/>
  <c r="AN193" i="7"/>
  <c r="AK194" i="7"/>
  <c r="AM194" i="7"/>
  <c r="AN194" i="7"/>
  <c r="AK195" i="7"/>
  <c r="AM195" i="7"/>
  <c r="AN195" i="7"/>
  <c r="AK196" i="7"/>
  <c r="AM196" i="7"/>
  <c r="AN196" i="7"/>
  <c r="AK197" i="7"/>
  <c r="AM197" i="7"/>
  <c r="AN197" i="7"/>
  <c r="AK198" i="7"/>
  <c r="AM198" i="7"/>
  <c r="AN198" i="7"/>
  <c r="AK199" i="7"/>
  <c r="AM199" i="7"/>
  <c r="AN199" i="7"/>
  <c r="AK200" i="7"/>
  <c r="AM200" i="7"/>
  <c r="AN200" i="7"/>
  <c r="AK201" i="7"/>
  <c r="AM201" i="7"/>
  <c r="AN201" i="7"/>
  <c r="AK202" i="7"/>
  <c r="AM202" i="7"/>
  <c r="AN202" i="7"/>
  <c r="AK203" i="7"/>
  <c r="AM203" i="7"/>
  <c r="AN203" i="7"/>
  <c r="AK204" i="7"/>
  <c r="AM204" i="7"/>
  <c r="AN204" i="7"/>
  <c r="AK205" i="7"/>
  <c r="AM205" i="7"/>
  <c r="AN205" i="7"/>
  <c r="AK206" i="7"/>
  <c r="AM206" i="7"/>
  <c r="AN206" i="7"/>
  <c r="AK207" i="7"/>
  <c r="AM207" i="7"/>
  <c r="AN207" i="7"/>
  <c r="AK208" i="7"/>
  <c r="AM208" i="7"/>
  <c r="AN208" i="7"/>
  <c r="AK209" i="7"/>
  <c r="AM209" i="7"/>
  <c r="AN209" i="7"/>
  <c r="AK210" i="7"/>
  <c r="AM210" i="7"/>
  <c r="AN210" i="7"/>
  <c r="AK211" i="7"/>
  <c r="AM211" i="7"/>
  <c r="AN211" i="7"/>
  <c r="AK212" i="7"/>
  <c r="AM212" i="7"/>
  <c r="AN212" i="7"/>
  <c r="AK213" i="7"/>
  <c r="AM213" i="7"/>
  <c r="AN213" i="7"/>
  <c r="AK214" i="7"/>
  <c r="AM214" i="7"/>
  <c r="AN214" i="7"/>
  <c r="AK215" i="7"/>
  <c r="AM215" i="7"/>
  <c r="AN215" i="7"/>
  <c r="AK216" i="7"/>
  <c r="AM216" i="7"/>
  <c r="AN216" i="7"/>
  <c r="AK217" i="7"/>
  <c r="AM217" i="7"/>
  <c r="AN217" i="7"/>
  <c r="AK218" i="7"/>
  <c r="AM218" i="7"/>
  <c r="AN218" i="7"/>
  <c r="AK219" i="7"/>
  <c r="AM219" i="7"/>
  <c r="AN219" i="7"/>
  <c r="AK220" i="7"/>
  <c r="AM220" i="7"/>
  <c r="AN220" i="7"/>
  <c r="AK221" i="7"/>
  <c r="AM221" i="7"/>
  <c r="AN221" i="7"/>
  <c r="AK222" i="7"/>
  <c r="AM222" i="7"/>
  <c r="AN222" i="7"/>
  <c r="AK223" i="7"/>
  <c r="AM223" i="7"/>
  <c r="AN223" i="7"/>
  <c r="AK224" i="7"/>
  <c r="AM224" i="7"/>
  <c r="AN224" i="7"/>
  <c r="AK225" i="7"/>
  <c r="AM225" i="7"/>
  <c r="AN225" i="7"/>
  <c r="AK226" i="7"/>
  <c r="AM226" i="7"/>
  <c r="AN226" i="7"/>
  <c r="AK227" i="7"/>
  <c r="AM227" i="7"/>
  <c r="AN227" i="7"/>
  <c r="AK228" i="7"/>
  <c r="AM228" i="7"/>
  <c r="AN228" i="7"/>
  <c r="AK229" i="7"/>
  <c r="AM229" i="7"/>
  <c r="AN229" i="7"/>
  <c r="AK230" i="7"/>
  <c r="AM230" i="7"/>
  <c r="AN230" i="7"/>
  <c r="AK231" i="7"/>
  <c r="AM231" i="7"/>
  <c r="AN231" i="7"/>
  <c r="AK232" i="7"/>
  <c r="AM232" i="7"/>
  <c r="AN232" i="7"/>
  <c r="AK233" i="7"/>
  <c r="AM233" i="7"/>
  <c r="AN233" i="7"/>
  <c r="AK234" i="7"/>
  <c r="AM234" i="7"/>
  <c r="AN234" i="7"/>
  <c r="AK235" i="7"/>
  <c r="AM235" i="7"/>
  <c r="AN235" i="7"/>
  <c r="AK236" i="7"/>
  <c r="AM236" i="7"/>
  <c r="AN236" i="7"/>
  <c r="AK237" i="7"/>
  <c r="AM237" i="7"/>
  <c r="AN237" i="7"/>
  <c r="AK238" i="7"/>
  <c r="AM238" i="7"/>
  <c r="AN238" i="7"/>
  <c r="AK239" i="7"/>
  <c r="AM239" i="7"/>
  <c r="AN239" i="7"/>
  <c r="AK240" i="7"/>
  <c r="AM240" i="7"/>
  <c r="AN240" i="7"/>
  <c r="AK241" i="7"/>
  <c r="AM241" i="7"/>
  <c r="AN241" i="7"/>
  <c r="AK242" i="7"/>
  <c r="AM242" i="7"/>
  <c r="AN242" i="7"/>
  <c r="AK243" i="7"/>
  <c r="AM243" i="7"/>
  <c r="AN243" i="7"/>
  <c r="AK244" i="7"/>
  <c r="AM244" i="7"/>
  <c r="AN244" i="7"/>
  <c r="AK245" i="7"/>
  <c r="AM245" i="7"/>
  <c r="AN245" i="7"/>
  <c r="AK246" i="7"/>
  <c r="AM246" i="7"/>
  <c r="AN246" i="7"/>
  <c r="AK247" i="7"/>
  <c r="AM247" i="7"/>
  <c r="AN247" i="7"/>
  <c r="AK248" i="7"/>
  <c r="AM248" i="7"/>
  <c r="AN248" i="7"/>
  <c r="AK249" i="7"/>
  <c r="AM249" i="7"/>
  <c r="AN249" i="7"/>
  <c r="AK250" i="7"/>
  <c r="AM250" i="7"/>
  <c r="AN250" i="7"/>
  <c r="AK251" i="7"/>
  <c r="AM251" i="7"/>
  <c r="AN251" i="7"/>
  <c r="AK252" i="7"/>
  <c r="AM252" i="7"/>
  <c r="AN252" i="7"/>
  <c r="AK253" i="7"/>
  <c r="AM253" i="7"/>
  <c r="AN253" i="7"/>
  <c r="AK254" i="7"/>
  <c r="AM254" i="7"/>
  <c r="AN254" i="7"/>
  <c r="AK255" i="7"/>
  <c r="AM255" i="7"/>
  <c r="AN255" i="7"/>
  <c r="AK256" i="7"/>
  <c r="AM256" i="7"/>
  <c r="AN256" i="7"/>
  <c r="AK257" i="7"/>
  <c r="AM257" i="7"/>
  <c r="AN257" i="7"/>
  <c r="AK258" i="7"/>
  <c r="AM258" i="7"/>
  <c r="AN258" i="7"/>
  <c r="AK259" i="7"/>
  <c r="AM259" i="7"/>
  <c r="AN259" i="7"/>
  <c r="AK260" i="7"/>
  <c r="AM260" i="7"/>
  <c r="AN260" i="7"/>
  <c r="AK261" i="7"/>
  <c r="AM261" i="7"/>
  <c r="AN261" i="7"/>
  <c r="AK262" i="7"/>
  <c r="AM262" i="7"/>
  <c r="AN262" i="7"/>
  <c r="AK263" i="7"/>
  <c r="AM263" i="7"/>
  <c r="AN263" i="7"/>
  <c r="AK264" i="7"/>
  <c r="AM264" i="7"/>
  <c r="AN264" i="7"/>
  <c r="AK265" i="7"/>
  <c r="AM265" i="7"/>
  <c r="AN265" i="7"/>
  <c r="AK266" i="7"/>
  <c r="AM266" i="7"/>
  <c r="AN266" i="7"/>
  <c r="AK267" i="7"/>
  <c r="AM267" i="7"/>
  <c r="AN267" i="7"/>
  <c r="AK268" i="7"/>
  <c r="AM268" i="7"/>
  <c r="AN268" i="7"/>
  <c r="AK269" i="7"/>
  <c r="AM269" i="7"/>
  <c r="AN269" i="7"/>
  <c r="AK270" i="7"/>
  <c r="AM270" i="7"/>
  <c r="AN270" i="7"/>
  <c r="AK271" i="7"/>
  <c r="AM271" i="7"/>
  <c r="AN271" i="7"/>
  <c r="AK272" i="7"/>
  <c r="AM272" i="7"/>
  <c r="AN272" i="7"/>
  <c r="AK273" i="7"/>
  <c r="AM273" i="7"/>
  <c r="AN273" i="7"/>
  <c r="AK274" i="7"/>
  <c r="AM274" i="7"/>
  <c r="AN274" i="7"/>
  <c r="AK275" i="7"/>
  <c r="AM275" i="7"/>
  <c r="AN275" i="7"/>
  <c r="AK276" i="7"/>
  <c r="AM276" i="7"/>
  <c r="AN276" i="7"/>
  <c r="AK277" i="7"/>
  <c r="AM277" i="7"/>
  <c r="AN277" i="7"/>
  <c r="AK278" i="7"/>
  <c r="AM278" i="7"/>
  <c r="AN278" i="7"/>
  <c r="AK279" i="7"/>
  <c r="AM279" i="7"/>
  <c r="AN279" i="7"/>
  <c r="AK280" i="7"/>
  <c r="AM280" i="7"/>
  <c r="AN280" i="7"/>
  <c r="AK281" i="7"/>
  <c r="AM281" i="7"/>
  <c r="AN281" i="7"/>
  <c r="AK282" i="7"/>
  <c r="AM282" i="7"/>
  <c r="AN282" i="7"/>
  <c r="AK283" i="7"/>
  <c r="AM283" i="7"/>
  <c r="AN283" i="7"/>
  <c r="AK284" i="7"/>
  <c r="AM284" i="7"/>
  <c r="AN284" i="7"/>
  <c r="AK285" i="7"/>
  <c r="AM285" i="7"/>
  <c r="AN285" i="7"/>
  <c r="AK286" i="7"/>
  <c r="AM286" i="7"/>
  <c r="AN286" i="7"/>
  <c r="AK287" i="7"/>
  <c r="AM287" i="7"/>
  <c r="AN287" i="7"/>
  <c r="AK288" i="7"/>
  <c r="AM288" i="7"/>
  <c r="AN288" i="7"/>
  <c r="AK289" i="7"/>
  <c r="AM289" i="7"/>
  <c r="AN289" i="7"/>
  <c r="AK290" i="7"/>
  <c r="AM290" i="7"/>
  <c r="AN290" i="7"/>
  <c r="AK291" i="7"/>
  <c r="AM291" i="7"/>
  <c r="AN291" i="7"/>
  <c r="AK292" i="7"/>
  <c r="AM292" i="7"/>
  <c r="AN292" i="7"/>
  <c r="AK293" i="7"/>
  <c r="AM293" i="7"/>
  <c r="AN293" i="7"/>
  <c r="AK294" i="7"/>
  <c r="AM294" i="7"/>
  <c r="AN294" i="7"/>
  <c r="AK295" i="7"/>
  <c r="AM295" i="7"/>
  <c r="AN295" i="7"/>
  <c r="AK296" i="7"/>
  <c r="AM296" i="7"/>
  <c r="AN296" i="7"/>
  <c r="AK297" i="7"/>
  <c r="AM297" i="7"/>
  <c r="AN297" i="7"/>
  <c r="AK298" i="7"/>
  <c r="AM298" i="7"/>
  <c r="AN298" i="7"/>
  <c r="AK299" i="7"/>
  <c r="AM299" i="7"/>
  <c r="AN299" i="7"/>
  <c r="AK300" i="7"/>
  <c r="AM300" i="7"/>
  <c r="AN300" i="7"/>
  <c r="AK301" i="7"/>
  <c r="AM301" i="7"/>
  <c r="AN301" i="7"/>
  <c r="AK302" i="7"/>
  <c r="AM302" i="7"/>
  <c r="AN302" i="7"/>
  <c r="AK303" i="7"/>
  <c r="AM303" i="7"/>
  <c r="AN303" i="7"/>
  <c r="AK304" i="7"/>
  <c r="AM304" i="7"/>
  <c r="AN304" i="7"/>
  <c r="AK305" i="7"/>
  <c r="AM305" i="7"/>
  <c r="AN305" i="7"/>
  <c r="AK306" i="7"/>
  <c r="AM306" i="7"/>
  <c r="AN306" i="7"/>
  <c r="AK307" i="7"/>
  <c r="AM307" i="7"/>
  <c r="AN307" i="7"/>
  <c r="AK308" i="7"/>
  <c r="AM308" i="7"/>
  <c r="AN308" i="7"/>
  <c r="AK309" i="7"/>
  <c r="AM309" i="7"/>
  <c r="AN309" i="7"/>
  <c r="AK310" i="7"/>
  <c r="AM310" i="7"/>
  <c r="AN310" i="7"/>
  <c r="AK311" i="7"/>
  <c r="AM311" i="7"/>
  <c r="AN311" i="7"/>
  <c r="AK312" i="7"/>
  <c r="AM312" i="7"/>
  <c r="AN312" i="7"/>
  <c r="AK313" i="7"/>
  <c r="AM313" i="7"/>
  <c r="AN313" i="7"/>
  <c r="AK314" i="7"/>
  <c r="AM314" i="7"/>
  <c r="AN314" i="7"/>
  <c r="AK315" i="7"/>
  <c r="AM315" i="7"/>
  <c r="AN315" i="7"/>
  <c r="AK316" i="7"/>
  <c r="AM316" i="7"/>
  <c r="AN316" i="7"/>
  <c r="AI10" i="6"/>
  <c r="AK10" i="6"/>
  <c r="AI11" i="6"/>
  <c r="AK11" i="6"/>
  <c r="AI12" i="6"/>
  <c r="AK12" i="6"/>
  <c r="AI13" i="6"/>
  <c r="AK13" i="6"/>
  <c r="AI14" i="6"/>
  <c r="AK14" i="6"/>
  <c r="AI15" i="6"/>
  <c r="AK15" i="6"/>
  <c r="AI16" i="6"/>
  <c r="AK16" i="6"/>
  <c r="AI17" i="6"/>
  <c r="AK17" i="6"/>
  <c r="AI18" i="6"/>
  <c r="AK18" i="6"/>
  <c r="AI19" i="6"/>
  <c r="AK19" i="6"/>
  <c r="AI20" i="6"/>
  <c r="AK20" i="6"/>
  <c r="AI21" i="6"/>
  <c r="AK21" i="6"/>
  <c r="AI22" i="6"/>
  <c r="AK22" i="6"/>
  <c r="AI23" i="6"/>
  <c r="AK23" i="6"/>
  <c r="AI24" i="6"/>
  <c r="AK24" i="6"/>
  <c r="AI25" i="6"/>
  <c r="AK25" i="6"/>
  <c r="AI26" i="6"/>
  <c r="AK26" i="6"/>
  <c r="AI27" i="6"/>
  <c r="AK27" i="6"/>
  <c r="AI28" i="6"/>
  <c r="AK28" i="6"/>
  <c r="AI29" i="6"/>
  <c r="AK29" i="6"/>
  <c r="AI30" i="6"/>
  <c r="AK30" i="6"/>
  <c r="AI31" i="6"/>
  <c r="AK31" i="6"/>
  <c r="AI32" i="6"/>
  <c r="AK32" i="6"/>
  <c r="AI33" i="6"/>
  <c r="AK33" i="6"/>
  <c r="AI34" i="6"/>
  <c r="AK34" i="6"/>
  <c r="AI35" i="6"/>
  <c r="AK35" i="6"/>
  <c r="AI36" i="6"/>
  <c r="AK36" i="6"/>
  <c r="AI37" i="6"/>
  <c r="AK37" i="6"/>
  <c r="AI38" i="6"/>
  <c r="AK38" i="6"/>
  <c r="AI39" i="6"/>
  <c r="AK39" i="6"/>
  <c r="AI40" i="6"/>
  <c r="AK40" i="6"/>
  <c r="AI41" i="6"/>
  <c r="AK41" i="6"/>
  <c r="AI42" i="6"/>
  <c r="AK42" i="6"/>
  <c r="AI43" i="6"/>
  <c r="AK43" i="6"/>
  <c r="AI44" i="6"/>
  <c r="AK44" i="6"/>
  <c r="AI45" i="6"/>
  <c r="AK45" i="6"/>
  <c r="AI46" i="6"/>
  <c r="AK46" i="6"/>
  <c r="AI47" i="6"/>
  <c r="AK47" i="6"/>
  <c r="AI48" i="6"/>
  <c r="AK48" i="6"/>
  <c r="AI49" i="6"/>
  <c r="AK49" i="6"/>
  <c r="AI50" i="6"/>
  <c r="AK50" i="6"/>
  <c r="AI51" i="6"/>
  <c r="AK51" i="6"/>
  <c r="AI52" i="6"/>
  <c r="AK52" i="6"/>
  <c r="AI53" i="6"/>
  <c r="AK53" i="6"/>
  <c r="AI54" i="6"/>
  <c r="AK54" i="6"/>
  <c r="AI55" i="6"/>
  <c r="AK55" i="6"/>
  <c r="AI56" i="6"/>
  <c r="AK56" i="6"/>
  <c r="AI57" i="6"/>
  <c r="AK57" i="6"/>
  <c r="AI58" i="6"/>
  <c r="AK58" i="6"/>
  <c r="AI59" i="6"/>
  <c r="AK59" i="6"/>
  <c r="AI60" i="6"/>
  <c r="AK60" i="6"/>
  <c r="AI61" i="6"/>
  <c r="AK61" i="6"/>
  <c r="AI62" i="6"/>
  <c r="AK62" i="6"/>
  <c r="AI63" i="6"/>
  <c r="AK63" i="6"/>
  <c r="AI64" i="6"/>
  <c r="AK64" i="6"/>
  <c r="AI65" i="6"/>
  <c r="AK65" i="6"/>
  <c r="AI66" i="6"/>
  <c r="AK66" i="6"/>
  <c r="AI67" i="6"/>
  <c r="AK67" i="6"/>
  <c r="AI68" i="6"/>
  <c r="AK68" i="6"/>
  <c r="AI69" i="6"/>
  <c r="AK69" i="6"/>
  <c r="AI70" i="6"/>
  <c r="AK70" i="6"/>
  <c r="AI71" i="6"/>
  <c r="AK71" i="6"/>
  <c r="AI72" i="6"/>
  <c r="AK72" i="6"/>
  <c r="AI73" i="6"/>
  <c r="AK73" i="6"/>
  <c r="AI74" i="6"/>
  <c r="AK74" i="6"/>
  <c r="AI75" i="6"/>
  <c r="AK75" i="6"/>
  <c r="AI76" i="6"/>
  <c r="AK76" i="6"/>
  <c r="AI77" i="6"/>
  <c r="AK77" i="6"/>
  <c r="AI78" i="6"/>
  <c r="AK78" i="6"/>
  <c r="AI79" i="6"/>
  <c r="AK79" i="6"/>
  <c r="AI80" i="6"/>
  <c r="AK80" i="6"/>
  <c r="AI81" i="6"/>
  <c r="AK81" i="6"/>
  <c r="AI82" i="6"/>
  <c r="AK82" i="6"/>
  <c r="AI83" i="6"/>
  <c r="AK83" i="6"/>
  <c r="AI84" i="6"/>
  <c r="AK84" i="6"/>
  <c r="AI85" i="6"/>
  <c r="AK85" i="6"/>
  <c r="AI86" i="6"/>
  <c r="AK86" i="6"/>
  <c r="AI87" i="6"/>
  <c r="AK87" i="6"/>
  <c r="AI88" i="6"/>
  <c r="AK88" i="6"/>
  <c r="AI89" i="6"/>
  <c r="AK89" i="6"/>
  <c r="AI90" i="6"/>
  <c r="AK90" i="6"/>
  <c r="AI91" i="6"/>
  <c r="AK91" i="6"/>
  <c r="AI92" i="6"/>
  <c r="AK92" i="6"/>
  <c r="AI93" i="6"/>
  <c r="AK93" i="6"/>
  <c r="AI94" i="6"/>
  <c r="AK94" i="6"/>
  <c r="AI95" i="6"/>
  <c r="AK95" i="6"/>
  <c r="AI96" i="6"/>
  <c r="AK96" i="6"/>
  <c r="AI97" i="6"/>
  <c r="AK97" i="6"/>
  <c r="AI98" i="6"/>
  <c r="AK98" i="6"/>
  <c r="AI99" i="6"/>
  <c r="AK99" i="6"/>
  <c r="AI100" i="6"/>
  <c r="AK100" i="6"/>
  <c r="AI101" i="6"/>
  <c r="AK101" i="6"/>
  <c r="AI102" i="6"/>
  <c r="AK102" i="6"/>
  <c r="AI103" i="6"/>
  <c r="AK103" i="6"/>
  <c r="AI104" i="6"/>
  <c r="AK104" i="6"/>
  <c r="AI105" i="6"/>
  <c r="AK105" i="6"/>
  <c r="AI106" i="6"/>
  <c r="AK106" i="6"/>
  <c r="AI107" i="6"/>
  <c r="AK107" i="6"/>
  <c r="AI108" i="6"/>
  <c r="AK108" i="6"/>
  <c r="AI109" i="6"/>
  <c r="AK109" i="6"/>
  <c r="AI110" i="6"/>
  <c r="AK110" i="6"/>
  <c r="AI111" i="6"/>
  <c r="AK111" i="6"/>
  <c r="AI112" i="6"/>
  <c r="AK112" i="6"/>
  <c r="AI113" i="6"/>
  <c r="AK113" i="6"/>
  <c r="AI114" i="6"/>
  <c r="AK114" i="6"/>
  <c r="AI115" i="6"/>
  <c r="AK115" i="6"/>
  <c r="AI116" i="6"/>
  <c r="AK116" i="6"/>
  <c r="AI117" i="6"/>
  <c r="AK117" i="6"/>
  <c r="AI118" i="6"/>
  <c r="AK118" i="6"/>
  <c r="AI119" i="6"/>
  <c r="AK119" i="6"/>
  <c r="AI120" i="6"/>
  <c r="AK120" i="6"/>
  <c r="AI121" i="6"/>
  <c r="AK121" i="6"/>
  <c r="AI122" i="6"/>
  <c r="AK122" i="6"/>
  <c r="AI123" i="6"/>
  <c r="AK123" i="6"/>
  <c r="AI124" i="6"/>
  <c r="AK124" i="6"/>
  <c r="AI125" i="6"/>
  <c r="AK125" i="6"/>
  <c r="AI126" i="6"/>
  <c r="AK126" i="6"/>
  <c r="AI127" i="6"/>
  <c r="AK127" i="6"/>
  <c r="AI128" i="6"/>
  <c r="AK128" i="6"/>
  <c r="AI129" i="6"/>
  <c r="AK129" i="6"/>
  <c r="AI130" i="6"/>
  <c r="AK130" i="6"/>
  <c r="AI131" i="6"/>
  <c r="AK131" i="6"/>
  <c r="AI132" i="6"/>
  <c r="AK132" i="6"/>
  <c r="AI133" i="6"/>
  <c r="AK133" i="6"/>
  <c r="AI134" i="6"/>
  <c r="AK134" i="6"/>
  <c r="AI135" i="6"/>
  <c r="AK135" i="6"/>
  <c r="AI136" i="6"/>
  <c r="AK136" i="6"/>
  <c r="AI137" i="6"/>
  <c r="AK137" i="6"/>
  <c r="AI138" i="6"/>
  <c r="AK138" i="6"/>
  <c r="AI139" i="6"/>
  <c r="AK139" i="6"/>
  <c r="AI140" i="6"/>
  <c r="AK140" i="6"/>
  <c r="AI141" i="6"/>
  <c r="AK141" i="6"/>
  <c r="AI142" i="6"/>
  <c r="AK142" i="6"/>
  <c r="AI143" i="6"/>
  <c r="AK143" i="6"/>
  <c r="AI144" i="6"/>
  <c r="AK144" i="6"/>
  <c r="AI145" i="6"/>
  <c r="AK145" i="6"/>
  <c r="AI146" i="6"/>
  <c r="AK146" i="6"/>
  <c r="AI147" i="6"/>
  <c r="AK147" i="6"/>
  <c r="AI148" i="6"/>
  <c r="AK148" i="6"/>
  <c r="AI149" i="6"/>
  <c r="AK149" i="6"/>
  <c r="AI150" i="6"/>
  <c r="AK150" i="6"/>
  <c r="AI151" i="6"/>
  <c r="AK151" i="6"/>
  <c r="AI152" i="6"/>
  <c r="AK152" i="6"/>
  <c r="AI153" i="6"/>
  <c r="AK153" i="6"/>
  <c r="AI154" i="6"/>
  <c r="AK154" i="6"/>
  <c r="AI155" i="6"/>
  <c r="AK155" i="6"/>
  <c r="AI156" i="6"/>
  <c r="AK156" i="6"/>
  <c r="AI157" i="6"/>
  <c r="AK157" i="6"/>
  <c r="AI158" i="6"/>
  <c r="AK158" i="6"/>
  <c r="AI159" i="6"/>
  <c r="AK159" i="6"/>
  <c r="AI160" i="6"/>
  <c r="AK160" i="6"/>
  <c r="AI161" i="6"/>
  <c r="AK161" i="6"/>
  <c r="AI162" i="6"/>
  <c r="AK162" i="6"/>
  <c r="AI163" i="6"/>
  <c r="AK163" i="6"/>
  <c r="AI164" i="6"/>
  <c r="AK164" i="6"/>
  <c r="AI165" i="6"/>
  <c r="AK165" i="6"/>
  <c r="AI166" i="6"/>
  <c r="AK166" i="6"/>
  <c r="AI167" i="6"/>
  <c r="AK167" i="6"/>
  <c r="AI168" i="6"/>
  <c r="AK168" i="6"/>
  <c r="AI169" i="6"/>
  <c r="AK169" i="6"/>
  <c r="AI170" i="6"/>
  <c r="AK170" i="6"/>
  <c r="AI171" i="6"/>
  <c r="AK171" i="6"/>
  <c r="AI172" i="6"/>
  <c r="AK172" i="6"/>
  <c r="AI173" i="6"/>
  <c r="AK173" i="6"/>
  <c r="AI174" i="6"/>
  <c r="AK174" i="6"/>
  <c r="AI175" i="6"/>
  <c r="AK175" i="6"/>
  <c r="AI176" i="6"/>
  <c r="AK176" i="6"/>
  <c r="AI177" i="6"/>
  <c r="AK177" i="6"/>
  <c r="AI178" i="6"/>
  <c r="AK178" i="6"/>
  <c r="AI179" i="6"/>
  <c r="AK179" i="6"/>
  <c r="AI180" i="6"/>
  <c r="AK180" i="6"/>
  <c r="AI181" i="6"/>
  <c r="AK181" i="6"/>
  <c r="AI182" i="6"/>
  <c r="AK182" i="6"/>
  <c r="AI183" i="6"/>
  <c r="AK183" i="6"/>
  <c r="AI184" i="6"/>
  <c r="AK184" i="6"/>
  <c r="AI185" i="6"/>
  <c r="AK185" i="6"/>
  <c r="AI186" i="6"/>
  <c r="AK186" i="6"/>
  <c r="AI187" i="6"/>
  <c r="AK187" i="6"/>
  <c r="AI188" i="6"/>
  <c r="AK188" i="6"/>
  <c r="AI189" i="6"/>
  <c r="AK189" i="6"/>
  <c r="AI190" i="6"/>
  <c r="AK190" i="6"/>
  <c r="AI191" i="6"/>
  <c r="AK191" i="6"/>
  <c r="AI192" i="6"/>
  <c r="AK192" i="6"/>
  <c r="AI193" i="6"/>
  <c r="AK193" i="6"/>
  <c r="AI194" i="6"/>
  <c r="AK194" i="6"/>
  <c r="AI195" i="6"/>
  <c r="AK195" i="6"/>
  <c r="AI196" i="6"/>
  <c r="AK196" i="6"/>
  <c r="AI197" i="6"/>
  <c r="AK197" i="6"/>
  <c r="AI198" i="6"/>
  <c r="AK198" i="6"/>
  <c r="AI199" i="6"/>
  <c r="AK199" i="6"/>
  <c r="AI200" i="6"/>
  <c r="AK200" i="6"/>
  <c r="AI201" i="6"/>
  <c r="AK201" i="6"/>
  <c r="AI202" i="6"/>
  <c r="AK202" i="6"/>
  <c r="AI203" i="6"/>
  <c r="AK203" i="6"/>
  <c r="AI204" i="6"/>
  <c r="AK204" i="6"/>
  <c r="AI205" i="6"/>
  <c r="AK205" i="6"/>
  <c r="AI206" i="6"/>
  <c r="AK206" i="6"/>
  <c r="AI207" i="6"/>
  <c r="AK207" i="6"/>
  <c r="AI208" i="6"/>
  <c r="AK208" i="6"/>
  <c r="AI209" i="6"/>
  <c r="AK209" i="6"/>
  <c r="AI210" i="6"/>
  <c r="AK210" i="6"/>
  <c r="AI211" i="6"/>
  <c r="AK211" i="6"/>
  <c r="AI212" i="6"/>
  <c r="AK212" i="6"/>
  <c r="AI213" i="6"/>
  <c r="AK213" i="6"/>
  <c r="AI214" i="6"/>
  <c r="AK214" i="6"/>
  <c r="AI215" i="6"/>
  <c r="AK215" i="6"/>
  <c r="AI216" i="6"/>
  <c r="AK216" i="6"/>
  <c r="AI217" i="6"/>
  <c r="AK217" i="6"/>
  <c r="AI218" i="6"/>
  <c r="AK218" i="6"/>
  <c r="AI219" i="6"/>
  <c r="AK219" i="6"/>
  <c r="AI220" i="6"/>
  <c r="AK220" i="6"/>
  <c r="AI221" i="6"/>
  <c r="AK221" i="6"/>
  <c r="AI222" i="6"/>
  <c r="AK222" i="6"/>
  <c r="AI223" i="6"/>
  <c r="AK223" i="6"/>
  <c r="AI224" i="6"/>
  <c r="AK224" i="6"/>
  <c r="AI225" i="6"/>
  <c r="AK225" i="6"/>
  <c r="AI226" i="6"/>
  <c r="AK226" i="6"/>
  <c r="AI227" i="6"/>
  <c r="AK227" i="6"/>
  <c r="AI228" i="6"/>
  <c r="AK228" i="6"/>
  <c r="AI229" i="6"/>
  <c r="AK229" i="6"/>
  <c r="AI230" i="6"/>
  <c r="AK230" i="6"/>
  <c r="AI231" i="6"/>
  <c r="AK231" i="6"/>
  <c r="AI232" i="6"/>
  <c r="AK232" i="6"/>
  <c r="AI233" i="6"/>
  <c r="AK233" i="6"/>
  <c r="AI234" i="6"/>
  <c r="AK234" i="6"/>
  <c r="AI235" i="6"/>
  <c r="AK235" i="6"/>
  <c r="AI236" i="6"/>
  <c r="AK236" i="6"/>
  <c r="AI237" i="6"/>
  <c r="AK237" i="6"/>
  <c r="AI238" i="6"/>
  <c r="AK238" i="6"/>
  <c r="AI239" i="6"/>
  <c r="AK239" i="6"/>
  <c r="AI240" i="6"/>
  <c r="AK240" i="6"/>
  <c r="AI241" i="6"/>
  <c r="AK241" i="6"/>
  <c r="AI242" i="6"/>
  <c r="AK242" i="6"/>
  <c r="AI243" i="6"/>
  <c r="AK243" i="6"/>
  <c r="AI244" i="6"/>
  <c r="AK244" i="6"/>
  <c r="AI245" i="6"/>
  <c r="AK245" i="6"/>
  <c r="AI246" i="6"/>
  <c r="AK246" i="6"/>
  <c r="AI247" i="6"/>
  <c r="AK247" i="6"/>
  <c r="AI248" i="6"/>
  <c r="AK248" i="6"/>
  <c r="AI249" i="6"/>
  <c r="AK249" i="6"/>
  <c r="AI250" i="6"/>
  <c r="AK250" i="6"/>
  <c r="AI251" i="6"/>
  <c r="AK251" i="6"/>
  <c r="AI252" i="6"/>
  <c r="AK252" i="6"/>
  <c r="AI253" i="6"/>
  <c r="AK253" i="6"/>
  <c r="AI254" i="6"/>
  <c r="AK254" i="6"/>
  <c r="AI255" i="6"/>
  <c r="AK255" i="6"/>
  <c r="AI256" i="6"/>
  <c r="AK256" i="6"/>
  <c r="AI257" i="6"/>
  <c r="AK257" i="6"/>
  <c r="AI258" i="6"/>
  <c r="AK258" i="6"/>
  <c r="AI259" i="6"/>
  <c r="AK259" i="6"/>
  <c r="AI260" i="6"/>
  <c r="AK260" i="6"/>
  <c r="AI261" i="6"/>
  <c r="AK261" i="6"/>
  <c r="AI262" i="6"/>
  <c r="AK262" i="6"/>
  <c r="AI263" i="6"/>
  <c r="AK263" i="6"/>
  <c r="AI264" i="6"/>
  <c r="AK264" i="6"/>
  <c r="AI265" i="6"/>
  <c r="AK265" i="6"/>
  <c r="AI266" i="6"/>
  <c r="AK266" i="6"/>
  <c r="AI267" i="6"/>
  <c r="AK267" i="6"/>
  <c r="AI268" i="6"/>
  <c r="AK268" i="6"/>
  <c r="AI269" i="6"/>
  <c r="AK269" i="6"/>
  <c r="AI270" i="6"/>
  <c r="AK270" i="6"/>
  <c r="AI271" i="6"/>
  <c r="AK271" i="6"/>
  <c r="AI272" i="6"/>
  <c r="AK272" i="6"/>
  <c r="AI273" i="6"/>
  <c r="AK273" i="6"/>
  <c r="AI274" i="6"/>
  <c r="AK274" i="6"/>
  <c r="AI275" i="6"/>
  <c r="AK275" i="6"/>
  <c r="AI276" i="6"/>
  <c r="AK276" i="6"/>
  <c r="AI277" i="6"/>
  <c r="AK277" i="6"/>
  <c r="AI278" i="6"/>
  <c r="AK278" i="6"/>
  <c r="AI279" i="6"/>
  <c r="AK279" i="6"/>
  <c r="AI280" i="6"/>
  <c r="AK280" i="6"/>
  <c r="AI281" i="6"/>
  <c r="AK281" i="6"/>
  <c r="AI282" i="6"/>
  <c r="AK282" i="6"/>
  <c r="AI283" i="6"/>
  <c r="AK283" i="6"/>
  <c r="AI284" i="6"/>
  <c r="AK284" i="6"/>
  <c r="AI285" i="6"/>
  <c r="AK285" i="6"/>
  <c r="AI286" i="6"/>
  <c r="AK286" i="6"/>
  <c r="AI287" i="6"/>
  <c r="AK287" i="6"/>
  <c r="AI288" i="6"/>
  <c r="AK288" i="6"/>
  <c r="AI289" i="6"/>
  <c r="AK289" i="6"/>
  <c r="AI290" i="6"/>
  <c r="AK290" i="6"/>
  <c r="AI291" i="6"/>
  <c r="AK291" i="6"/>
  <c r="AI292" i="6"/>
  <c r="AK292" i="6"/>
  <c r="AI293" i="6"/>
  <c r="AK293" i="6"/>
  <c r="AI294" i="6"/>
  <c r="AK294" i="6"/>
  <c r="AI295" i="6"/>
  <c r="AK295" i="6"/>
  <c r="AI296" i="6"/>
  <c r="AK296" i="6"/>
  <c r="AI297" i="6"/>
  <c r="AK297" i="6"/>
  <c r="AI298" i="6"/>
  <c r="AK298" i="6"/>
  <c r="AI299" i="6"/>
  <c r="AK299" i="6"/>
  <c r="AI300" i="6"/>
  <c r="AK300" i="6"/>
  <c r="AI301" i="6"/>
  <c r="AK301" i="6"/>
  <c r="AI302" i="6"/>
  <c r="AK302" i="6"/>
  <c r="AI303" i="6"/>
  <c r="AK303" i="6"/>
  <c r="AI304" i="6"/>
  <c r="AK304" i="6"/>
  <c r="AI305" i="6"/>
  <c r="AK305" i="6"/>
  <c r="AI306" i="6"/>
  <c r="AK306" i="6"/>
  <c r="AI307" i="6"/>
  <c r="AK307" i="6"/>
  <c r="AI308" i="6"/>
  <c r="AK308" i="6"/>
  <c r="AI309" i="6"/>
  <c r="AK309" i="6"/>
  <c r="AI310" i="6"/>
  <c r="AK310" i="6"/>
  <c r="AI311" i="6"/>
  <c r="AK311" i="6"/>
  <c r="AI312" i="6"/>
  <c r="AK312" i="6"/>
  <c r="AI313" i="6"/>
  <c r="AK313" i="6"/>
  <c r="AI314" i="6"/>
  <c r="AK314" i="6"/>
  <c r="AI315" i="6"/>
  <c r="AK315" i="6"/>
  <c r="AI316" i="6"/>
  <c r="AK316" i="6"/>
  <c r="BR10" i="5"/>
  <c r="BR11" i="5"/>
  <c r="BR12" i="5"/>
  <c r="BR14" i="5"/>
  <c r="BR15" i="5"/>
  <c r="BR16" i="5"/>
  <c r="BR18" i="5"/>
  <c r="BR19" i="5"/>
  <c r="BR20" i="5"/>
  <c r="BR22" i="5"/>
  <c r="BR23" i="5"/>
  <c r="BR24" i="5"/>
  <c r="BR26" i="5"/>
  <c r="BR27" i="5"/>
  <c r="BR28" i="5"/>
  <c r="BR30" i="5"/>
  <c r="BR31" i="5"/>
  <c r="BR32" i="5"/>
  <c r="BR34" i="5"/>
  <c r="BR35" i="5"/>
  <c r="BR36" i="5"/>
  <c r="BR38" i="5"/>
  <c r="BR39" i="5"/>
  <c r="BR40" i="5"/>
  <c r="BR42" i="5"/>
  <c r="BR43" i="5"/>
  <c r="BR44" i="5"/>
  <c r="BR46" i="5"/>
  <c r="BR47" i="5"/>
  <c r="BR48" i="5"/>
  <c r="BR50" i="5"/>
  <c r="BR51" i="5"/>
  <c r="BR52" i="5"/>
  <c r="BR54" i="5"/>
  <c r="BR55" i="5"/>
  <c r="BR56" i="5"/>
  <c r="BR58" i="5"/>
  <c r="BR59" i="5"/>
  <c r="BR60" i="5"/>
  <c r="BR62" i="5"/>
  <c r="BR63" i="5"/>
  <c r="BR64" i="5"/>
  <c r="BR66" i="5"/>
  <c r="BR67" i="5"/>
  <c r="BR68" i="5"/>
  <c r="BR70" i="5"/>
  <c r="BR71" i="5"/>
  <c r="BR72" i="5"/>
  <c r="BR74" i="5"/>
  <c r="BR75" i="5"/>
  <c r="BR76" i="5"/>
  <c r="BR78" i="5"/>
  <c r="BR79" i="5"/>
  <c r="BR80" i="5"/>
  <c r="BR82" i="5"/>
  <c r="BR83" i="5"/>
  <c r="BR84" i="5"/>
  <c r="BR86" i="5"/>
  <c r="BR87" i="5"/>
  <c r="BR88" i="5"/>
  <c r="BR90" i="5"/>
  <c r="BR91" i="5"/>
  <c r="BR92" i="5"/>
  <c r="BR94" i="5"/>
  <c r="BR95" i="5"/>
  <c r="BR96" i="5"/>
  <c r="BR98" i="5"/>
  <c r="BR99" i="5"/>
  <c r="BR100" i="5"/>
  <c r="BR102" i="5"/>
  <c r="BR103" i="5"/>
  <c r="BR104" i="5"/>
  <c r="BR106" i="5"/>
  <c r="BR107" i="5"/>
  <c r="BR108" i="5"/>
  <c r="BR110" i="5"/>
  <c r="BR111" i="5"/>
  <c r="BR112" i="5"/>
  <c r="BR114" i="5"/>
  <c r="BR115" i="5"/>
  <c r="BR116" i="5"/>
  <c r="BR118" i="5"/>
  <c r="BR119" i="5"/>
  <c r="BR120" i="5"/>
  <c r="BR122" i="5"/>
  <c r="BR123" i="5"/>
  <c r="BR124" i="5"/>
  <c r="BR126" i="5"/>
  <c r="BR127" i="5"/>
  <c r="BR128" i="5"/>
  <c r="BR130" i="5"/>
  <c r="BR131" i="5"/>
  <c r="BR132" i="5"/>
  <c r="BR134" i="5"/>
  <c r="BR135" i="5"/>
  <c r="BR136" i="5"/>
  <c r="BR138" i="5"/>
  <c r="BR139" i="5"/>
  <c r="BR140" i="5"/>
  <c r="BR142" i="5"/>
  <c r="BR143" i="5"/>
  <c r="BR144" i="5"/>
  <c r="BR146" i="5"/>
  <c r="BR147" i="5"/>
  <c r="BR148" i="5"/>
  <c r="BR150" i="5"/>
  <c r="BR151" i="5"/>
  <c r="BR152" i="5"/>
  <c r="BR154" i="5"/>
  <c r="BR155" i="5"/>
  <c r="BR156" i="5"/>
  <c r="BR158" i="5"/>
  <c r="BR159" i="5"/>
  <c r="BR160" i="5"/>
  <c r="BR162" i="5"/>
  <c r="BR163" i="5"/>
  <c r="BR164" i="5"/>
  <c r="BR166" i="5"/>
  <c r="BR167" i="5"/>
  <c r="BR168" i="5"/>
  <c r="BR170" i="5"/>
  <c r="BR171" i="5"/>
  <c r="BR172" i="5"/>
  <c r="BR174" i="5"/>
  <c r="BR175" i="5"/>
  <c r="BR176" i="5"/>
  <c r="BR178" i="5"/>
  <c r="BR179" i="5"/>
  <c r="BR180" i="5"/>
  <c r="BR182" i="5"/>
  <c r="BR183" i="5"/>
  <c r="BR184" i="5"/>
  <c r="BR186" i="5"/>
  <c r="BR187" i="5"/>
  <c r="BR188" i="5"/>
  <c r="BR190" i="5"/>
  <c r="BR191" i="5"/>
  <c r="BR192" i="5"/>
  <c r="BR194" i="5"/>
  <c r="BR195" i="5"/>
  <c r="BR196" i="5"/>
  <c r="BR198" i="5"/>
  <c r="BR199" i="5"/>
  <c r="BR200" i="5"/>
  <c r="BR202" i="5"/>
  <c r="BR203" i="5"/>
  <c r="BR204" i="5"/>
  <c r="BR206" i="5"/>
  <c r="BR207" i="5"/>
  <c r="BR208" i="5"/>
  <c r="BR210" i="5"/>
  <c r="BR211" i="5"/>
  <c r="BR212" i="5"/>
  <c r="BR214" i="5"/>
  <c r="BR215" i="5"/>
  <c r="BR216" i="5"/>
  <c r="BR218" i="5"/>
  <c r="BR219" i="5"/>
  <c r="BR220" i="5"/>
  <c r="BR222" i="5"/>
  <c r="BR223" i="5"/>
  <c r="BR224" i="5"/>
  <c r="BR226" i="5"/>
  <c r="BR227" i="5"/>
  <c r="BR228" i="5"/>
  <c r="BR230" i="5"/>
  <c r="BR231" i="5"/>
  <c r="BR232" i="5"/>
  <c r="BR234" i="5"/>
  <c r="BR235" i="5"/>
  <c r="BR236" i="5"/>
  <c r="BR238" i="5"/>
  <c r="BR239" i="5"/>
  <c r="BR240" i="5"/>
  <c r="BR242" i="5"/>
  <c r="BR243" i="5"/>
  <c r="BR244" i="5"/>
  <c r="BR246" i="5"/>
  <c r="BR247" i="5"/>
  <c r="BR248" i="5"/>
  <c r="BR250" i="5"/>
  <c r="BR251" i="5"/>
  <c r="BR252" i="5"/>
  <c r="BR254" i="5"/>
  <c r="BR255" i="5"/>
  <c r="BR256" i="5"/>
  <c r="BR258" i="5"/>
  <c r="BR259" i="5"/>
  <c r="BR260" i="5"/>
  <c r="BR262" i="5"/>
  <c r="BR263" i="5"/>
  <c r="BR264" i="5"/>
  <c r="BR266" i="5"/>
  <c r="BR267" i="5"/>
  <c r="BR268" i="5"/>
  <c r="BR270" i="5"/>
  <c r="BR271" i="5"/>
  <c r="BR272" i="5"/>
  <c r="BR274" i="5"/>
  <c r="BR275" i="5"/>
  <c r="BR276" i="5"/>
  <c r="BR278" i="5"/>
  <c r="BR279" i="5"/>
  <c r="BR280" i="5"/>
  <c r="BR282" i="5"/>
  <c r="BR283" i="5"/>
  <c r="BR284" i="5"/>
  <c r="BR286" i="5"/>
  <c r="BR287" i="5"/>
  <c r="BR288" i="5"/>
  <c r="BR290" i="5"/>
  <c r="BR291" i="5"/>
  <c r="BR292" i="5"/>
  <c r="BR294" i="5"/>
  <c r="BR295" i="5"/>
  <c r="BR296" i="5"/>
  <c r="BR298" i="5"/>
  <c r="BR299" i="5"/>
  <c r="BR300" i="5"/>
  <c r="BR302" i="5"/>
  <c r="BR303" i="5"/>
  <c r="BR304" i="5"/>
  <c r="BR306" i="5"/>
  <c r="BR307" i="5"/>
  <c r="BR308" i="5"/>
  <c r="BR310" i="5"/>
  <c r="BR311" i="5"/>
  <c r="BR312" i="5"/>
  <c r="BR314" i="5"/>
  <c r="BR315" i="5"/>
  <c r="BR316" i="5"/>
  <c r="HN10" i="1"/>
  <c r="HO10" i="1"/>
  <c r="HP10" i="1"/>
  <c r="HQ10" i="1"/>
  <c r="HR10" i="1"/>
  <c r="HS10" i="1"/>
  <c r="HT10" i="1"/>
  <c r="HU10" i="1"/>
  <c r="HV10" i="1"/>
  <c r="HY10" i="1"/>
  <c r="HZ10" i="1"/>
  <c r="IA10" i="1"/>
  <c r="IB10" i="1"/>
  <c r="ID10" i="1"/>
  <c r="IF10" i="1"/>
  <c r="IG10" i="1"/>
  <c r="IH10" i="1"/>
  <c r="II10" i="1"/>
  <c r="IJ10" i="1"/>
  <c r="HN11" i="1"/>
  <c r="HO11" i="1"/>
  <c r="HP11" i="1"/>
  <c r="HQ11" i="1"/>
  <c r="HR11" i="1"/>
  <c r="HS11" i="1"/>
  <c r="HT11" i="1"/>
  <c r="HU11" i="1"/>
  <c r="HV11" i="1"/>
  <c r="HY11" i="1"/>
  <c r="HZ11" i="1"/>
  <c r="IA11" i="1"/>
  <c r="IB11" i="1"/>
  <c r="ID11" i="1"/>
  <c r="IF11" i="1"/>
  <c r="IG11" i="1"/>
  <c r="IH11" i="1"/>
  <c r="II11" i="1"/>
  <c r="IJ11" i="1"/>
  <c r="HN12" i="1"/>
  <c r="IK12" i="1"/>
  <c r="IL12" i="1"/>
  <c r="HO12" i="1"/>
  <c r="HP12" i="1"/>
  <c r="HQ12" i="1"/>
  <c r="HR12" i="1"/>
  <c r="HS12" i="1"/>
  <c r="HT12" i="1"/>
  <c r="HU12" i="1"/>
  <c r="HV12" i="1"/>
  <c r="HY12" i="1"/>
  <c r="HZ12" i="1"/>
  <c r="IA12" i="1"/>
  <c r="IB12" i="1"/>
  <c r="ID12" i="1"/>
  <c r="IF12" i="1"/>
  <c r="IG12" i="1"/>
  <c r="IH12" i="1"/>
  <c r="II12" i="1"/>
  <c r="IJ12" i="1"/>
  <c r="IO12" i="1"/>
  <c r="IP12" i="1"/>
  <c r="HN13" i="1"/>
  <c r="IK13" i="1"/>
  <c r="HO13" i="1"/>
  <c r="HP13" i="1"/>
  <c r="HQ13" i="1"/>
  <c r="HR13" i="1"/>
  <c r="HS13" i="1"/>
  <c r="HT13" i="1"/>
  <c r="HU13" i="1"/>
  <c r="HV13" i="1"/>
  <c r="HY13" i="1"/>
  <c r="HZ13" i="1"/>
  <c r="IA13" i="1"/>
  <c r="IB13" i="1"/>
  <c r="ID13" i="1"/>
  <c r="IF13" i="1"/>
  <c r="IG13" i="1"/>
  <c r="IH13" i="1"/>
  <c r="II13" i="1"/>
  <c r="IJ13" i="1"/>
  <c r="HN14" i="1"/>
  <c r="IK14" i="1"/>
  <c r="HW14" i="1"/>
  <c r="HX14" i="1"/>
  <c r="HO14" i="1"/>
  <c r="HP14" i="1"/>
  <c r="HQ14" i="1"/>
  <c r="HR14" i="1"/>
  <c r="HS14" i="1"/>
  <c r="HT14" i="1"/>
  <c r="HU14" i="1"/>
  <c r="HV14" i="1"/>
  <c r="HY14" i="1"/>
  <c r="HZ14" i="1"/>
  <c r="IA14" i="1"/>
  <c r="IB14" i="1"/>
  <c r="ID14" i="1"/>
  <c r="IF14" i="1"/>
  <c r="IG14" i="1"/>
  <c r="IH14" i="1"/>
  <c r="II14" i="1"/>
  <c r="IJ14" i="1"/>
  <c r="IM14" i="1"/>
  <c r="IN14" i="1"/>
  <c r="IQ14" i="1"/>
  <c r="IR14" i="1"/>
  <c r="HN15" i="1"/>
  <c r="IK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D15" i="1"/>
  <c r="IF15" i="1"/>
  <c r="IG15" i="1"/>
  <c r="IH15" i="1"/>
  <c r="II15" i="1"/>
  <c r="IJ15" i="1"/>
  <c r="IL15" i="1"/>
  <c r="IO15" i="1"/>
  <c r="IP15" i="1"/>
  <c r="HN16" i="1"/>
  <c r="IK16" i="1"/>
  <c r="HW16" i="1"/>
  <c r="HX16" i="1"/>
  <c r="HO16" i="1"/>
  <c r="HP16" i="1"/>
  <c r="HQ16" i="1"/>
  <c r="HR16" i="1"/>
  <c r="HS16" i="1"/>
  <c r="HT16" i="1"/>
  <c r="HU16" i="1"/>
  <c r="HV16" i="1"/>
  <c r="HY16" i="1"/>
  <c r="HZ16" i="1"/>
  <c r="IA16" i="1"/>
  <c r="IB16" i="1"/>
  <c r="ID16" i="1"/>
  <c r="IF16" i="1"/>
  <c r="IG16" i="1"/>
  <c r="IH16" i="1"/>
  <c r="II16" i="1"/>
  <c r="IJ16" i="1"/>
  <c r="HN17" i="1"/>
  <c r="HO17" i="1"/>
  <c r="HP17" i="1"/>
  <c r="HQ17" i="1"/>
  <c r="HR17" i="1"/>
  <c r="HS17" i="1"/>
  <c r="HT17" i="1"/>
  <c r="HU17" i="1"/>
  <c r="HV17" i="1"/>
  <c r="HY17" i="1"/>
  <c r="HZ17" i="1"/>
  <c r="IA17" i="1"/>
  <c r="IB17" i="1"/>
  <c r="ID17" i="1"/>
  <c r="IF17" i="1"/>
  <c r="IG17" i="1"/>
  <c r="IH17" i="1"/>
  <c r="II17" i="1"/>
  <c r="IJ17" i="1"/>
  <c r="HN18" i="1"/>
  <c r="HO18" i="1"/>
  <c r="HP18" i="1"/>
  <c r="HQ18" i="1"/>
  <c r="HR18" i="1"/>
  <c r="HS18" i="1"/>
  <c r="HT18" i="1"/>
  <c r="HU18" i="1"/>
  <c r="HV18" i="1"/>
  <c r="HY18" i="1"/>
  <c r="HZ18" i="1"/>
  <c r="IA18" i="1"/>
  <c r="IB18" i="1"/>
  <c r="ID18" i="1"/>
  <c r="IF18" i="1"/>
  <c r="IG18" i="1"/>
  <c r="IH18" i="1"/>
  <c r="II18" i="1"/>
  <c r="IJ18" i="1"/>
  <c r="HN19" i="1"/>
  <c r="IK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D19" i="1"/>
  <c r="IF19" i="1"/>
  <c r="IG19" i="1"/>
  <c r="IH19" i="1"/>
  <c r="II19" i="1"/>
  <c r="IJ19" i="1"/>
  <c r="IL19" i="1"/>
  <c r="IM19" i="1"/>
  <c r="IN19" i="1"/>
  <c r="IO19" i="1"/>
  <c r="IP19" i="1"/>
  <c r="IQ19" i="1"/>
  <c r="IR19" i="1"/>
  <c r="HN20" i="1"/>
  <c r="IK20" i="1"/>
  <c r="HW20" i="1"/>
  <c r="HX20" i="1"/>
  <c r="HO20" i="1"/>
  <c r="HP20" i="1"/>
  <c r="HQ20" i="1"/>
  <c r="HR20" i="1"/>
  <c r="HS20" i="1"/>
  <c r="HT20" i="1"/>
  <c r="HU20" i="1"/>
  <c r="HV20" i="1"/>
  <c r="HY20" i="1"/>
  <c r="HZ20" i="1"/>
  <c r="IA20" i="1"/>
  <c r="IB20" i="1"/>
  <c r="ID20" i="1"/>
  <c r="IF20" i="1"/>
  <c r="IG20" i="1"/>
  <c r="IH20" i="1"/>
  <c r="II20" i="1"/>
  <c r="IJ20" i="1"/>
  <c r="HN21" i="1"/>
  <c r="IK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D21" i="1"/>
  <c r="IF21" i="1"/>
  <c r="IG21" i="1"/>
  <c r="IH21" i="1"/>
  <c r="II21" i="1"/>
  <c r="IJ21" i="1"/>
  <c r="IL21" i="1"/>
  <c r="IM21" i="1"/>
  <c r="IN21" i="1"/>
  <c r="IO21" i="1"/>
  <c r="IP21" i="1"/>
  <c r="IQ21" i="1"/>
  <c r="IR21" i="1"/>
  <c r="HN22" i="1"/>
  <c r="IK22" i="1"/>
  <c r="IM22" i="1"/>
  <c r="IN22" i="1"/>
  <c r="HO22" i="1"/>
  <c r="HP22" i="1"/>
  <c r="HQ22" i="1"/>
  <c r="HR22" i="1"/>
  <c r="HS22" i="1"/>
  <c r="HT22" i="1"/>
  <c r="HU22" i="1"/>
  <c r="HV22" i="1"/>
  <c r="HY22" i="1"/>
  <c r="HZ22" i="1"/>
  <c r="IA22" i="1"/>
  <c r="IB22" i="1"/>
  <c r="ID22" i="1"/>
  <c r="IF22" i="1"/>
  <c r="IG22" i="1"/>
  <c r="IH22" i="1"/>
  <c r="II22" i="1"/>
  <c r="IJ22" i="1"/>
  <c r="HN23" i="1"/>
  <c r="IK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D23" i="1"/>
  <c r="IF23" i="1"/>
  <c r="IG23" i="1"/>
  <c r="IH23" i="1"/>
  <c r="II23" i="1"/>
  <c r="IJ23" i="1"/>
  <c r="IL23" i="1"/>
  <c r="IO23" i="1"/>
  <c r="IP23" i="1"/>
  <c r="HN24" i="1"/>
  <c r="IK24" i="1"/>
  <c r="HW24" i="1"/>
  <c r="HX24" i="1"/>
  <c r="HO24" i="1"/>
  <c r="HP24" i="1"/>
  <c r="HQ24" i="1"/>
  <c r="HR24" i="1"/>
  <c r="HS24" i="1"/>
  <c r="HT24" i="1"/>
  <c r="HU24" i="1"/>
  <c r="HV24" i="1"/>
  <c r="HY24" i="1"/>
  <c r="HZ24" i="1"/>
  <c r="IA24" i="1"/>
  <c r="IB24" i="1"/>
  <c r="ID24" i="1"/>
  <c r="IF24" i="1"/>
  <c r="IG24" i="1"/>
  <c r="IH24" i="1"/>
  <c r="II24" i="1"/>
  <c r="IJ24" i="1"/>
  <c r="HN25" i="1"/>
  <c r="HO25" i="1"/>
  <c r="HP25" i="1"/>
  <c r="HQ25" i="1"/>
  <c r="HR25" i="1"/>
  <c r="HS25" i="1"/>
  <c r="HT25" i="1"/>
  <c r="HU25" i="1"/>
  <c r="HV25" i="1"/>
  <c r="HY25" i="1"/>
  <c r="HZ25" i="1"/>
  <c r="IA25" i="1"/>
  <c r="IB25" i="1"/>
  <c r="ID25" i="1"/>
  <c r="IF25" i="1"/>
  <c r="IG25" i="1"/>
  <c r="IH25" i="1"/>
  <c r="II25" i="1"/>
  <c r="IJ25" i="1"/>
  <c r="HN26" i="1"/>
  <c r="HO26" i="1"/>
  <c r="HP26" i="1"/>
  <c r="HQ26" i="1"/>
  <c r="HR26" i="1"/>
  <c r="HS26" i="1"/>
  <c r="HT26" i="1"/>
  <c r="HU26" i="1"/>
  <c r="HV26" i="1"/>
  <c r="HY26" i="1"/>
  <c r="HZ26" i="1"/>
  <c r="IA26" i="1"/>
  <c r="IB26" i="1"/>
  <c r="ID26" i="1"/>
  <c r="IF26" i="1"/>
  <c r="IG26" i="1"/>
  <c r="IH26" i="1"/>
  <c r="II26" i="1"/>
  <c r="IJ26" i="1"/>
  <c r="HN27" i="1"/>
  <c r="IK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D27" i="1"/>
  <c r="IF27" i="1"/>
  <c r="IG27" i="1"/>
  <c r="IH27" i="1"/>
  <c r="II27" i="1"/>
  <c r="IJ27" i="1"/>
  <c r="IL27" i="1"/>
  <c r="IM27" i="1"/>
  <c r="IN27" i="1"/>
  <c r="IO27" i="1"/>
  <c r="IP27" i="1"/>
  <c r="IQ27" i="1"/>
  <c r="IR27" i="1"/>
  <c r="HN28" i="1"/>
  <c r="IK28" i="1"/>
  <c r="HW28" i="1"/>
  <c r="HX28" i="1"/>
  <c r="HO28" i="1"/>
  <c r="HP28" i="1"/>
  <c r="HQ28" i="1"/>
  <c r="HR28" i="1"/>
  <c r="HS28" i="1"/>
  <c r="HT28" i="1"/>
  <c r="HU28" i="1"/>
  <c r="HV28" i="1"/>
  <c r="HY28" i="1"/>
  <c r="HZ28" i="1"/>
  <c r="IA28" i="1"/>
  <c r="IB28" i="1"/>
  <c r="ID28" i="1"/>
  <c r="IF28" i="1"/>
  <c r="IG28" i="1"/>
  <c r="IH28" i="1"/>
  <c r="II28" i="1"/>
  <c r="IJ28" i="1"/>
  <c r="HN29" i="1"/>
  <c r="IK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D29" i="1"/>
  <c r="IF29" i="1"/>
  <c r="IG29" i="1"/>
  <c r="IH29" i="1"/>
  <c r="II29" i="1"/>
  <c r="IJ29" i="1"/>
  <c r="IL29" i="1"/>
  <c r="IM29" i="1"/>
  <c r="IN29" i="1"/>
  <c r="IO29" i="1"/>
  <c r="IP29" i="1"/>
  <c r="IQ29" i="1"/>
  <c r="IR29" i="1"/>
  <c r="HN30" i="1"/>
  <c r="IK30" i="1"/>
  <c r="IM30" i="1"/>
  <c r="IN30" i="1"/>
  <c r="HO30" i="1"/>
  <c r="HP30" i="1"/>
  <c r="HQ30" i="1"/>
  <c r="HR30" i="1"/>
  <c r="HS30" i="1"/>
  <c r="HT30" i="1"/>
  <c r="HU30" i="1"/>
  <c r="HV30" i="1"/>
  <c r="HY30" i="1"/>
  <c r="HZ30" i="1"/>
  <c r="IA30" i="1"/>
  <c r="IB30" i="1"/>
  <c r="ID30" i="1"/>
  <c r="IF30" i="1"/>
  <c r="IG30" i="1"/>
  <c r="IH30" i="1"/>
  <c r="II30" i="1"/>
  <c r="IJ30" i="1"/>
  <c r="HN31" i="1"/>
  <c r="IK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D31" i="1"/>
  <c r="IF31" i="1"/>
  <c r="IG31" i="1"/>
  <c r="IH31" i="1"/>
  <c r="II31" i="1"/>
  <c r="IJ31" i="1"/>
  <c r="IL31" i="1"/>
  <c r="IO31" i="1"/>
  <c r="IP31" i="1"/>
  <c r="HN32" i="1"/>
  <c r="IK32" i="1"/>
  <c r="HO32" i="1"/>
  <c r="HP32" i="1"/>
  <c r="HQ32" i="1"/>
  <c r="HR32" i="1"/>
  <c r="HS32" i="1"/>
  <c r="HT32" i="1"/>
  <c r="HU32" i="1"/>
  <c r="HV32" i="1"/>
  <c r="HY32" i="1"/>
  <c r="HZ32" i="1"/>
  <c r="IA32" i="1"/>
  <c r="IB32" i="1"/>
  <c r="ID32" i="1"/>
  <c r="IF32" i="1"/>
  <c r="IG32" i="1"/>
  <c r="IH32" i="1"/>
  <c r="II32" i="1"/>
  <c r="IJ32" i="1"/>
  <c r="HN33" i="1"/>
  <c r="IK33" i="1"/>
  <c r="HW33" i="1"/>
  <c r="HX33" i="1"/>
  <c r="HO33" i="1"/>
  <c r="HP33" i="1"/>
  <c r="HQ33" i="1"/>
  <c r="HR33" i="1"/>
  <c r="HS33" i="1"/>
  <c r="HT33" i="1"/>
  <c r="HU33" i="1"/>
  <c r="HV33" i="1"/>
  <c r="HY33" i="1"/>
  <c r="HZ33" i="1"/>
  <c r="IA33" i="1"/>
  <c r="IB33" i="1"/>
  <c r="ID33" i="1"/>
  <c r="IF33" i="1"/>
  <c r="IG33" i="1"/>
  <c r="IH33" i="1"/>
  <c r="II33" i="1"/>
  <c r="IJ33" i="1"/>
  <c r="IQ33" i="1"/>
  <c r="IR33" i="1"/>
  <c r="HN34" i="1"/>
  <c r="IK34" i="1"/>
  <c r="HO34" i="1"/>
  <c r="HP34" i="1"/>
  <c r="HQ34" i="1"/>
  <c r="HR34" i="1"/>
  <c r="HS34" i="1"/>
  <c r="HT34" i="1"/>
  <c r="HU34" i="1"/>
  <c r="HV34" i="1"/>
  <c r="HY34" i="1"/>
  <c r="HZ34" i="1"/>
  <c r="IA34" i="1"/>
  <c r="IB34" i="1"/>
  <c r="ID34" i="1"/>
  <c r="IF34" i="1"/>
  <c r="IG34" i="1"/>
  <c r="IH34" i="1"/>
  <c r="II34" i="1"/>
  <c r="IJ34" i="1"/>
  <c r="HN35" i="1"/>
  <c r="HO35" i="1"/>
  <c r="HP35" i="1"/>
  <c r="HQ35" i="1"/>
  <c r="HR35" i="1"/>
  <c r="HS35" i="1"/>
  <c r="HT35" i="1"/>
  <c r="HU35" i="1"/>
  <c r="HV35" i="1"/>
  <c r="HY35" i="1"/>
  <c r="HZ35" i="1"/>
  <c r="IA35" i="1"/>
  <c r="IB35" i="1"/>
  <c r="ID35" i="1"/>
  <c r="IF35" i="1"/>
  <c r="IG35" i="1"/>
  <c r="IH35" i="1"/>
  <c r="II35" i="1"/>
  <c r="IJ35" i="1"/>
  <c r="IO35" i="1"/>
  <c r="IP35" i="1"/>
  <c r="HN36" i="1"/>
  <c r="IK36" i="1"/>
  <c r="HO36" i="1"/>
  <c r="HP36" i="1"/>
  <c r="HQ36" i="1"/>
  <c r="HR36" i="1"/>
  <c r="HS36" i="1"/>
  <c r="HT36" i="1"/>
  <c r="HU36" i="1"/>
  <c r="HV36" i="1"/>
  <c r="HY36" i="1"/>
  <c r="HZ36" i="1"/>
  <c r="IA36" i="1"/>
  <c r="IB36" i="1"/>
  <c r="ID36" i="1"/>
  <c r="IF36" i="1"/>
  <c r="IG36" i="1"/>
  <c r="IH36" i="1"/>
  <c r="II36" i="1"/>
  <c r="IJ36" i="1"/>
  <c r="HN37" i="1"/>
  <c r="IK37" i="1"/>
  <c r="HW37" i="1"/>
  <c r="HX37" i="1"/>
  <c r="HO37" i="1"/>
  <c r="HP37" i="1"/>
  <c r="HQ37" i="1"/>
  <c r="HR37" i="1"/>
  <c r="HS37" i="1"/>
  <c r="HT37" i="1"/>
  <c r="HU37" i="1"/>
  <c r="HV37" i="1"/>
  <c r="HY37" i="1"/>
  <c r="HZ37" i="1"/>
  <c r="IA37" i="1"/>
  <c r="IB37" i="1"/>
  <c r="ID37" i="1"/>
  <c r="IF37" i="1"/>
  <c r="IG37" i="1"/>
  <c r="IH37" i="1"/>
  <c r="II37" i="1"/>
  <c r="IJ37" i="1"/>
  <c r="IM37" i="1"/>
  <c r="IN37" i="1"/>
  <c r="HN38" i="1"/>
  <c r="IK38" i="1"/>
  <c r="HO38" i="1"/>
  <c r="HP38" i="1"/>
  <c r="HQ38" i="1"/>
  <c r="HR38" i="1"/>
  <c r="HS38" i="1"/>
  <c r="HT38" i="1"/>
  <c r="HU38" i="1"/>
  <c r="HV38" i="1"/>
  <c r="HY38" i="1"/>
  <c r="HZ38" i="1"/>
  <c r="IA38" i="1"/>
  <c r="IB38" i="1"/>
  <c r="ID38" i="1"/>
  <c r="IF38" i="1"/>
  <c r="IG38" i="1"/>
  <c r="IH38" i="1"/>
  <c r="II38" i="1"/>
  <c r="IJ38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D39" i="1"/>
  <c r="IF39" i="1"/>
  <c r="IG39" i="1"/>
  <c r="IH39" i="1"/>
  <c r="II39" i="1"/>
  <c r="IJ39" i="1"/>
  <c r="IO39" i="1"/>
  <c r="IP39" i="1"/>
  <c r="HN40" i="1"/>
  <c r="IK40" i="1"/>
  <c r="HO40" i="1"/>
  <c r="HP40" i="1"/>
  <c r="HQ40" i="1"/>
  <c r="HR40" i="1"/>
  <c r="HS40" i="1"/>
  <c r="HT40" i="1"/>
  <c r="HU40" i="1"/>
  <c r="HV40" i="1"/>
  <c r="HY40" i="1"/>
  <c r="HZ40" i="1"/>
  <c r="IA40" i="1"/>
  <c r="IB40" i="1"/>
  <c r="ID40" i="1"/>
  <c r="IF40" i="1"/>
  <c r="IG40" i="1"/>
  <c r="IH40" i="1"/>
  <c r="II40" i="1"/>
  <c r="IJ40" i="1"/>
  <c r="HN41" i="1"/>
  <c r="IK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D41" i="1"/>
  <c r="IF41" i="1"/>
  <c r="IG41" i="1"/>
  <c r="IH41" i="1"/>
  <c r="II41" i="1"/>
  <c r="IJ41" i="1"/>
  <c r="IL41" i="1"/>
  <c r="IM41" i="1"/>
  <c r="IN41" i="1"/>
  <c r="IO41" i="1"/>
  <c r="IP41" i="1"/>
  <c r="IQ41" i="1"/>
  <c r="IR41" i="1"/>
  <c r="HN42" i="1"/>
  <c r="IK42" i="1"/>
  <c r="HO42" i="1"/>
  <c r="HP42" i="1"/>
  <c r="HQ42" i="1"/>
  <c r="HR42" i="1"/>
  <c r="HS42" i="1"/>
  <c r="HT42" i="1"/>
  <c r="HU42" i="1"/>
  <c r="HV42" i="1"/>
  <c r="HY42" i="1"/>
  <c r="HZ42" i="1"/>
  <c r="IA42" i="1"/>
  <c r="IB42" i="1"/>
  <c r="ID42" i="1"/>
  <c r="IF42" i="1"/>
  <c r="IG42" i="1"/>
  <c r="IH42" i="1"/>
  <c r="II42" i="1"/>
  <c r="IJ42" i="1"/>
  <c r="HN43" i="1"/>
  <c r="IK43" i="1"/>
  <c r="HW43" i="1"/>
  <c r="HX43" i="1"/>
  <c r="HO43" i="1"/>
  <c r="HP43" i="1"/>
  <c r="HQ43" i="1"/>
  <c r="HR43" i="1"/>
  <c r="HS43" i="1"/>
  <c r="HT43" i="1"/>
  <c r="HU43" i="1"/>
  <c r="HV43" i="1"/>
  <c r="HY43" i="1"/>
  <c r="HZ43" i="1"/>
  <c r="IA43" i="1"/>
  <c r="IB43" i="1"/>
  <c r="ID43" i="1"/>
  <c r="IF43" i="1"/>
  <c r="IG43" i="1"/>
  <c r="IH43" i="1"/>
  <c r="II43" i="1"/>
  <c r="IJ43" i="1"/>
  <c r="IM43" i="1"/>
  <c r="IN43" i="1"/>
  <c r="IQ43" i="1"/>
  <c r="IR43" i="1"/>
  <c r="HN44" i="1"/>
  <c r="IK44" i="1"/>
  <c r="HO44" i="1"/>
  <c r="HP44" i="1"/>
  <c r="HQ44" i="1"/>
  <c r="HR44" i="1"/>
  <c r="HS44" i="1"/>
  <c r="HT44" i="1"/>
  <c r="HU44" i="1"/>
  <c r="HV44" i="1"/>
  <c r="HY44" i="1"/>
  <c r="HZ44" i="1"/>
  <c r="IA44" i="1"/>
  <c r="IB44" i="1"/>
  <c r="ID44" i="1"/>
  <c r="IF44" i="1"/>
  <c r="IG44" i="1"/>
  <c r="IH44" i="1"/>
  <c r="II44" i="1"/>
  <c r="IJ44" i="1"/>
  <c r="HN45" i="1"/>
  <c r="IK45" i="1"/>
  <c r="HO45" i="1"/>
  <c r="HP45" i="1"/>
  <c r="HQ45" i="1"/>
  <c r="HR45" i="1"/>
  <c r="HS45" i="1"/>
  <c r="HT45" i="1"/>
  <c r="HU45" i="1"/>
  <c r="HV45" i="1"/>
  <c r="HY45" i="1"/>
  <c r="HZ45" i="1"/>
  <c r="IA45" i="1"/>
  <c r="IB45" i="1"/>
  <c r="ID45" i="1"/>
  <c r="IF45" i="1"/>
  <c r="IG45" i="1"/>
  <c r="IH45" i="1"/>
  <c r="II45" i="1"/>
  <c r="IJ45" i="1"/>
  <c r="HN46" i="1"/>
  <c r="HO46" i="1"/>
  <c r="HP46" i="1"/>
  <c r="HQ46" i="1"/>
  <c r="HR46" i="1"/>
  <c r="HS46" i="1"/>
  <c r="HT46" i="1"/>
  <c r="HU46" i="1"/>
  <c r="HV46" i="1"/>
  <c r="HY46" i="1"/>
  <c r="HZ46" i="1"/>
  <c r="IA46" i="1"/>
  <c r="IB46" i="1"/>
  <c r="ID46" i="1"/>
  <c r="IF46" i="1"/>
  <c r="IG46" i="1"/>
  <c r="IH46" i="1"/>
  <c r="II46" i="1"/>
  <c r="IJ46" i="1"/>
  <c r="HN47" i="1"/>
  <c r="IK47" i="1"/>
  <c r="HO47" i="1"/>
  <c r="HP47" i="1"/>
  <c r="HQ47" i="1"/>
  <c r="HR47" i="1"/>
  <c r="HS47" i="1"/>
  <c r="HT47" i="1"/>
  <c r="HU47" i="1"/>
  <c r="HV47" i="1"/>
  <c r="HY47" i="1"/>
  <c r="HZ47" i="1"/>
  <c r="IA47" i="1"/>
  <c r="IB47" i="1"/>
  <c r="ID47" i="1"/>
  <c r="IF47" i="1"/>
  <c r="IG47" i="1"/>
  <c r="IH47" i="1"/>
  <c r="II47" i="1"/>
  <c r="IJ47" i="1"/>
  <c r="HN48" i="1"/>
  <c r="IK48" i="1"/>
  <c r="HO48" i="1"/>
  <c r="HP48" i="1"/>
  <c r="HQ48" i="1"/>
  <c r="HR48" i="1"/>
  <c r="HS48" i="1"/>
  <c r="HT48" i="1"/>
  <c r="HU48" i="1"/>
  <c r="HV48" i="1"/>
  <c r="HY48" i="1"/>
  <c r="HZ48" i="1"/>
  <c r="IA48" i="1"/>
  <c r="IB48" i="1"/>
  <c r="ID48" i="1"/>
  <c r="IF48" i="1"/>
  <c r="IG48" i="1"/>
  <c r="IH48" i="1"/>
  <c r="II48" i="1"/>
  <c r="IJ48" i="1"/>
  <c r="HN49" i="1"/>
  <c r="IK49" i="1"/>
  <c r="HW49" i="1"/>
  <c r="HX49" i="1"/>
  <c r="HO49" i="1"/>
  <c r="HP49" i="1"/>
  <c r="HQ49" i="1"/>
  <c r="HR49" i="1"/>
  <c r="HS49" i="1"/>
  <c r="HT49" i="1"/>
  <c r="HU49" i="1"/>
  <c r="HV49" i="1"/>
  <c r="HY49" i="1"/>
  <c r="HZ49" i="1"/>
  <c r="IA49" i="1"/>
  <c r="IB49" i="1"/>
  <c r="ID49" i="1"/>
  <c r="IF49" i="1"/>
  <c r="IG49" i="1"/>
  <c r="IH49" i="1"/>
  <c r="II49" i="1"/>
  <c r="IJ49" i="1"/>
  <c r="IL49" i="1"/>
  <c r="IO49" i="1"/>
  <c r="IP49" i="1"/>
  <c r="IQ49" i="1"/>
  <c r="IR49" i="1"/>
  <c r="HN50" i="1"/>
  <c r="IK50" i="1"/>
  <c r="HO50" i="1"/>
  <c r="HP50" i="1"/>
  <c r="HQ50" i="1"/>
  <c r="HR50" i="1"/>
  <c r="HS50" i="1"/>
  <c r="HT50" i="1"/>
  <c r="HU50" i="1"/>
  <c r="HV50" i="1"/>
  <c r="HY50" i="1"/>
  <c r="HZ50" i="1"/>
  <c r="IA50" i="1"/>
  <c r="IB50" i="1"/>
  <c r="ID50" i="1"/>
  <c r="IF50" i="1"/>
  <c r="IG50" i="1"/>
  <c r="IH50" i="1"/>
  <c r="II50" i="1"/>
  <c r="IJ50" i="1"/>
  <c r="HN51" i="1"/>
  <c r="IK51" i="1"/>
  <c r="IL51" i="1"/>
  <c r="HO51" i="1"/>
  <c r="HP51" i="1"/>
  <c r="HQ51" i="1"/>
  <c r="HR51" i="1"/>
  <c r="HS51" i="1"/>
  <c r="HT51" i="1"/>
  <c r="HU51" i="1"/>
  <c r="HV51" i="1"/>
  <c r="HY51" i="1"/>
  <c r="HZ51" i="1"/>
  <c r="IA51" i="1"/>
  <c r="IB51" i="1"/>
  <c r="ID51" i="1"/>
  <c r="IF51" i="1"/>
  <c r="IG51" i="1"/>
  <c r="IH51" i="1"/>
  <c r="II51" i="1"/>
  <c r="IJ51" i="1"/>
  <c r="IM51" i="1"/>
  <c r="IN51" i="1"/>
  <c r="IO51" i="1"/>
  <c r="IP51" i="1"/>
  <c r="HN52" i="1"/>
  <c r="IK52" i="1"/>
  <c r="HO52" i="1"/>
  <c r="HP52" i="1"/>
  <c r="HQ52" i="1"/>
  <c r="HR52" i="1"/>
  <c r="HS52" i="1"/>
  <c r="HT52" i="1"/>
  <c r="HU52" i="1"/>
  <c r="HV52" i="1"/>
  <c r="HY52" i="1"/>
  <c r="HZ52" i="1"/>
  <c r="IA52" i="1"/>
  <c r="IB52" i="1"/>
  <c r="ID52" i="1"/>
  <c r="IF52" i="1"/>
  <c r="IG52" i="1"/>
  <c r="IH52" i="1"/>
  <c r="II52" i="1"/>
  <c r="IJ52" i="1"/>
  <c r="HN53" i="1"/>
  <c r="IK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D53" i="1"/>
  <c r="IF53" i="1"/>
  <c r="IG53" i="1"/>
  <c r="IH53" i="1"/>
  <c r="II53" i="1"/>
  <c r="IJ53" i="1"/>
  <c r="IL53" i="1"/>
  <c r="IM53" i="1"/>
  <c r="IN53" i="1"/>
  <c r="IO53" i="1"/>
  <c r="IP53" i="1"/>
  <c r="IQ53" i="1"/>
  <c r="IR53" i="1"/>
  <c r="HN54" i="1"/>
  <c r="IK54" i="1"/>
  <c r="HW54" i="1"/>
  <c r="HX54" i="1"/>
  <c r="HO54" i="1"/>
  <c r="HP54" i="1"/>
  <c r="HQ54" i="1"/>
  <c r="HR54" i="1"/>
  <c r="HS54" i="1"/>
  <c r="HT54" i="1"/>
  <c r="HU54" i="1"/>
  <c r="HV54" i="1"/>
  <c r="HY54" i="1"/>
  <c r="HZ54" i="1"/>
  <c r="IA54" i="1"/>
  <c r="IB54" i="1"/>
  <c r="ID54" i="1"/>
  <c r="IF54" i="1"/>
  <c r="IG54" i="1"/>
  <c r="IH54" i="1"/>
  <c r="II54" i="1"/>
  <c r="IJ54" i="1"/>
  <c r="HN55" i="1"/>
  <c r="IK55" i="1"/>
  <c r="IL55" i="1"/>
  <c r="HO55" i="1"/>
  <c r="HP55" i="1"/>
  <c r="HQ55" i="1"/>
  <c r="HR55" i="1"/>
  <c r="HS55" i="1"/>
  <c r="HT55" i="1"/>
  <c r="HU55" i="1"/>
  <c r="HV55" i="1"/>
  <c r="HY55" i="1"/>
  <c r="HZ55" i="1"/>
  <c r="IA55" i="1"/>
  <c r="IB55" i="1"/>
  <c r="ID55" i="1"/>
  <c r="IF55" i="1"/>
  <c r="IG55" i="1"/>
  <c r="IH55" i="1"/>
  <c r="II55" i="1"/>
  <c r="IJ55" i="1"/>
  <c r="HN56" i="1"/>
  <c r="IK56" i="1"/>
  <c r="IM56" i="1"/>
  <c r="IN56" i="1"/>
  <c r="HO56" i="1"/>
  <c r="HP56" i="1"/>
  <c r="HQ56" i="1"/>
  <c r="HR56" i="1"/>
  <c r="HS56" i="1"/>
  <c r="HT56" i="1"/>
  <c r="HU56" i="1"/>
  <c r="HV56" i="1"/>
  <c r="HY56" i="1"/>
  <c r="HZ56" i="1"/>
  <c r="IA56" i="1"/>
  <c r="IB56" i="1"/>
  <c r="ID56" i="1"/>
  <c r="IF56" i="1"/>
  <c r="IG56" i="1"/>
  <c r="IH56" i="1"/>
  <c r="II56" i="1"/>
  <c r="IJ56" i="1"/>
  <c r="HN57" i="1"/>
  <c r="HO57" i="1"/>
  <c r="HP57" i="1"/>
  <c r="HQ57" i="1"/>
  <c r="HR57" i="1"/>
  <c r="HS57" i="1"/>
  <c r="HT57" i="1"/>
  <c r="HU57" i="1"/>
  <c r="HV57" i="1"/>
  <c r="HY57" i="1"/>
  <c r="HZ57" i="1"/>
  <c r="IA57" i="1"/>
  <c r="IB57" i="1"/>
  <c r="ID57" i="1"/>
  <c r="IF57" i="1"/>
  <c r="IG57" i="1"/>
  <c r="IH57" i="1"/>
  <c r="II57" i="1"/>
  <c r="IJ57" i="1"/>
  <c r="IM57" i="1"/>
  <c r="IN57" i="1"/>
  <c r="IO57" i="1"/>
  <c r="IP57" i="1"/>
  <c r="IQ57" i="1"/>
  <c r="IR57" i="1"/>
  <c r="HN58" i="1"/>
  <c r="HO58" i="1"/>
  <c r="HP58" i="1"/>
  <c r="HQ58" i="1"/>
  <c r="HR58" i="1"/>
  <c r="HS58" i="1"/>
  <c r="HT58" i="1"/>
  <c r="HU58" i="1"/>
  <c r="HV58" i="1"/>
  <c r="HY58" i="1"/>
  <c r="HZ58" i="1"/>
  <c r="IA58" i="1"/>
  <c r="IB58" i="1"/>
  <c r="ID58" i="1"/>
  <c r="IF58" i="1"/>
  <c r="IG58" i="1"/>
  <c r="IH58" i="1"/>
  <c r="II58" i="1"/>
  <c r="IJ58" i="1"/>
  <c r="HN59" i="1"/>
  <c r="HO59" i="1"/>
  <c r="HP59" i="1"/>
  <c r="HQ59" i="1"/>
  <c r="HR59" i="1"/>
  <c r="HS59" i="1"/>
  <c r="HT59" i="1"/>
  <c r="HU59" i="1"/>
  <c r="HV59" i="1"/>
  <c r="HY59" i="1"/>
  <c r="HZ59" i="1"/>
  <c r="IA59" i="1"/>
  <c r="IB59" i="1"/>
  <c r="ID59" i="1"/>
  <c r="IF59" i="1"/>
  <c r="IG59" i="1"/>
  <c r="IH59" i="1"/>
  <c r="II59" i="1"/>
  <c r="IJ59" i="1"/>
  <c r="HN60" i="1"/>
  <c r="IK60" i="1"/>
  <c r="IM60" i="1"/>
  <c r="IN60" i="1"/>
  <c r="HO60" i="1"/>
  <c r="HP60" i="1"/>
  <c r="HQ60" i="1"/>
  <c r="HR60" i="1"/>
  <c r="HS60" i="1"/>
  <c r="HT60" i="1"/>
  <c r="HU60" i="1"/>
  <c r="HV60" i="1"/>
  <c r="HY60" i="1"/>
  <c r="HZ60" i="1"/>
  <c r="IA60" i="1"/>
  <c r="IB60" i="1"/>
  <c r="ID60" i="1"/>
  <c r="IF60" i="1"/>
  <c r="IG60" i="1"/>
  <c r="IH60" i="1"/>
  <c r="II60" i="1"/>
  <c r="IJ60" i="1"/>
  <c r="HN61" i="1"/>
  <c r="HO61" i="1"/>
  <c r="HP61" i="1"/>
  <c r="HQ61" i="1"/>
  <c r="HR61" i="1"/>
  <c r="HS61" i="1"/>
  <c r="HT61" i="1"/>
  <c r="HU61" i="1"/>
  <c r="HV61" i="1"/>
  <c r="HY61" i="1"/>
  <c r="HZ61" i="1"/>
  <c r="IA61" i="1"/>
  <c r="IB61" i="1"/>
  <c r="ID61" i="1"/>
  <c r="IF61" i="1"/>
  <c r="IG61" i="1"/>
  <c r="IH61" i="1"/>
  <c r="II61" i="1"/>
  <c r="IJ61" i="1"/>
  <c r="IM61" i="1"/>
  <c r="IN61" i="1"/>
  <c r="IO61" i="1"/>
  <c r="IP61" i="1"/>
  <c r="IQ61" i="1"/>
  <c r="IR61" i="1"/>
  <c r="HN62" i="1"/>
  <c r="HO62" i="1"/>
  <c r="HP62" i="1"/>
  <c r="HQ62" i="1"/>
  <c r="HR62" i="1"/>
  <c r="HS62" i="1"/>
  <c r="HT62" i="1"/>
  <c r="HU62" i="1"/>
  <c r="HV62" i="1"/>
  <c r="HY62" i="1"/>
  <c r="HZ62" i="1"/>
  <c r="IA62" i="1"/>
  <c r="IB62" i="1"/>
  <c r="ID62" i="1"/>
  <c r="IF62" i="1"/>
  <c r="IG62" i="1"/>
  <c r="IH62" i="1"/>
  <c r="II62" i="1"/>
  <c r="IJ62" i="1"/>
  <c r="HN63" i="1"/>
  <c r="IK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D63" i="1"/>
  <c r="IF63" i="1"/>
  <c r="IG63" i="1"/>
  <c r="IH63" i="1"/>
  <c r="II63" i="1"/>
  <c r="IJ63" i="1"/>
  <c r="IL63" i="1"/>
  <c r="IM63" i="1"/>
  <c r="IN63" i="1"/>
  <c r="IO63" i="1"/>
  <c r="IP63" i="1"/>
  <c r="IQ63" i="1"/>
  <c r="IR63" i="1"/>
  <c r="HN64" i="1"/>
  <c r="IK64" i="1"/>
  <c r="IM64" i="1"/>
  <c r="IN64" i="1"/>
  <c r="HO64" i="1"/>
  <c r="HP64" i="1"/>
  <c r="HQ64" i="1"/>
  <c r="HR64" i="1"/>
  <c r="HS64" i="1"/>
  <c r="HT64" i="1"/>
  <c r="HU64" i="1"/>
  <c r="HV64" i="1"/>
  <c r="HY64" i="1"/>
  <c r="HZ64" i="1"/>
  <c r="IA64" i="1"/>
  <c r="IB64" i="1"/>
  <c r="ID64" i="1"/>
  <c r="IF64" i="1"/>
  <c r="IG64" i="1"/>
  <c r="IH64" i="1"/>
  <c r="II64" i="1"/>
  <c r="IJ64" i="1"/>
  <c r="HN65" i="1"/>
  <c r="IK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D65" i="1"/>
  <c r="IF65" i="1"/>
  <c r="IG65" i="1"/>
  <c r="IH65" i="1"/>
  <c r="II65" i="1"/>
  <c r="IJ65" i="1"/>
  <c r="IL65" i="1"/>
  <c r="IQ65" i="1"/>
  <c r="IR65" i="1"/>
  <c r="HN66" i="1"/>
  <c r="IK66" i="1"/>
  <c r="HW66" i="1"/>
  <c r="HX66" i="1"/>
  <c r="HO66" i="1"/>
  <c r="HP66" i="1"/>
  <c r="HQ66" i="1"/>
  <c r="HR66" i="1"/>
  <c r="HS66" i="1"/>
  <c r="HT66" i="1"/>
  <c r="HU66" i="1"/>
  <c r="HV66" i="1"/>
  <c r="HY66" i="1"/>
  <c r="HZ66" i="1"/>
  <c r="IA66" i="1"/>
  <c r="IB66" i="1"/>
  <c r="ID66" i="1"/>
  <c r="IF66" i="1"/>
  <c r="IG66" i="1"/>
  <c r="IH66" i="1"/>
  <c r="II66" i="1"/>
  <c r="IJ66" i="1"/>
  <c r="HN67" i="1"/>
  <c r="HW67" i="1"/>
  <c r="HX67" i="1"/>
  <c r="HO67" i="1"/>
  <c r="HP67" i="1"/>
  <c r="HQ67" i="1"/>
  <c r="HR67" i="1"/>
  <c r="HS67" i="1"/>
  <c r="HT67" i="1"/>
  <c r="HU67" i="1"/>
  <c r="HV67" i="1"/>
  <c r="HY67" i="1"/>
  <c r="HZ67" i="1"/>
  <c r="IA67" i="1"/>
  <c r="IB67" i="1"/>
  <c r="ID67" i="1"/>
  <c r="IF67" i="1"/>
  <c r="IG67" i="1"/>
  <c r="IH67" i="1"/>
  <c r="II67" i="1"/>
  <c r="IJ67" i="1"/>
  <c r="IO67" i="1"/>
  <c r="IP67" i="1"/>
  <c r="HN68" i="1"/>
  <c r="IK68" i="1"/>
  <c r="IM68" i="1"/>
  <c r="IN68" i="1"/>
  <c r="HO68" i="1"/>
  <c r="HP68" i="1"/>
  <c r="HQ68" i="1"/>
  <c r="HR68" i="1"/>
  <c r="HS68" i="1"/>
  <c r="HT68" i="1"/>
  <c r="HU68" i="1"/>
  <c r="HV68" i="1"/>
  <c r="HY68" i="1"/>
  <c r="HZ68" i="1"/>
  <c r="IA68" i="1"/>
  <c r="IB68" i="1"/>
  <c r="ID68" i="1"/>
  <c r="IF68" i="1"/>
  <c r="IG68" i="1"/>
  <c r="IH68" i="1"/>
  <c r="II68" i="1"/>
  <c r="IJ68" i="1"/>
  <c r="HN69" i="1"/>
  <c r="IO69" i="1"/>
  <c r="IP69" i="1"/>
  <c r="HO69" i="1"/>
  <c r="HP69" i="1"/>
  <c r="HQ69" i="1"/>
  <c r="HR69" i="1"/>
  <c r="HS69" i="1"/>
  <c r="HT69" i="1"/>
  <c r="HU69" i="1"/>
  <c r="HV69" i="1"/>
  <c r="HY69" i="1"/>
  <c r="HZ69" i="1"/>
  <c r="IA69" i="1"/>
  <c r="IB69" i="1"/>
  <c r="ID69" i="1"/>
  <c r="IF69" i="1"/>
  <c r="IG69" i="1"/>
  <c r="IH69" i="1"/>
  <c r="II69" i="1"/>
  <c r="IJ69" i="1"/>
  <c r="IM69" i="1"/>
  <c r="IN69" i="1"/>
  <c r="HN70" i="1"/>
  <c r="HO70" i="1"/>
  <c r="HP70" i="1"/>
  <c r="HQ70" i="1"/>
  <c r="HR70" i="1"/>
  <c r="HS70" i="1"/>
  <c r="HT70" i="1"/>
  <c r="HU70" i="1"/>
  <c r="HV70" i="1"/>
  <c r="HY70" i="1"/>
  <c r="HZ70" i="1"/>
  <c r="IA70" i="1"/>
  <c r="IB70" i="1"/>
  <c r="ID70" i="1"/>
  <c r="IF70" i="1"/>
  <c r="IG70" i="1"/>
  <c r="IH70" i="1"/>
  <c r="II70" i="1"/>
  <c r="IJ70" i="1"/>
  <c r="HN71" i="1"/>
  <c r="IK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D71" i="1"/>
  <c r="IF71" i="1"/>
  <c r="IG71" i="1"/>
  <c r="IH71" i="1"/>
  <c r="II71" i="1"/>
  <c r="IJ71" i="1"/>
  <c r="IL71" i="1"/>
  <c r="IM71" i="1"/>
  <c r="IN71" i="1"/>
  <c r="IO71" i="1"/>
  <c r="IP71" i="1"/>
  <c r="IQ71" i="1"/>
  <c r="IR71" i="1"/>
  <c r="HN72" i="1"/>
  <c r="IK72" i="1"/>
  <c r="IM72" i="1"/>
  <c r="IN72" i="1"/>
  <c r="HO72" i="1"/>
  <c r="HP72" i="1"/>
  <c r="HQ72" i="1"/>
  <c r="HR72" i="1"/>
  <c r="HS72" i="1"/>
  <c r="HT72" i="1"/>
  <c r="HU72" i="1"/>
  <c r="HV72" i="1"/>
  <c r="HY72" i="1"/>
  <c r="HZ72" i="1"/>
  <c r="IA72" i="1"/>
  <c r="IB72" i="1"/>
  <c r="ID72" i="1"/>
  <c r="IF72" i="1"/>
  <c r="IG72" i="1"/>
  <c r="IH72" i="1"/>
  <c r="II72" i="1"/>
  <c r="IJ72" i="1"/>
  <c r="HN73" i="1"/>
  <c r="IK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D73" i="1"/>
  <c r="IF73" i="1"/>
  <c r="IG73" i="1"/>
  <c r="IH73" i="1"/>
  <c r="II73" i="1"/>
  <c r="IJ73" i="1"/>
  <c r="IL73" i="1"/>
  <c r="IM73" i="1"/>
  <c r="IN73" i="1"/>
  <c r="IO73" i="1"/>
  <c r="IP73" i="1"/>
  <c r="IQ73" i="1"/>
  <c r="IR73" i="1"/>
  <c r="HN74" i="1"/>
  <c r="IK74" i="1"/>
  <c r="HO74" i="1"/>
  <c r="HP74" i="1"/>
  <c r="HQ74" i="1"/>
  <c r="HR74" i="1"/>
  <c r="HS74" i="1"/>
  <c r="HT74" i="1"/>
  <c r="HU74" i="1"/>
  <c r="HV74" i="1"/>
  <c r="HY74" i="1"/>
  <c r="HZ74" i="1"/>
  <c r="IA74" i="1"/>
  <c r="IB74" i="1"/>
  <c r="ID74" i="1"/>
  <c r="IF74" i="1"/>
  <c r="IG74" i="1"/>
  <c r="IH74" i="1"/>
  <c r="II74" i="1"/>
  <c r="IJ74" i="1"/>
  <c r="HN75" i="1"/>
  <c r="IK75" i="1"/>
  <c r="HW75" i="1"/>
  <c r="HX75" i="1"/>
  <c r="HO75" i="1"/>
  <c r="HP75" i="1"/>
  <c r="HQ75" i="1"/>
  <c r="HR75" i="1"/>
  <c r="HS75" i="1"/>
  <c r="HT75" i="1"/>
  <c r="HU75" i="1"/>
  <c r="HV75" i="1"/>
  <c r="HY75" i="1"/>
  <c r="HZ75" i="1"/>
  <c r="IA75" i="1"/>
  <c r="IB75" i="1"/>
  <c r="ID75" i="1"/>
  <c r="IF75" i="1"/>
  <c r="IG75" i="1"/>
  <c r="IH75" i="1"/>
  <c r="II75" i="1"/>
  <c r="IJ75" i="1"/>
  <c r="IQ75" i="1"/>
  <c r="IR75" i="1"/>
  <c r="HN76" i="1"/>
  <c r="IK76" i="1"/>
  <c r="HO76" i="1"/>
  <c r="HP76" i="1"/>
  <c r="HQ76" i="1"/>
  <c r="HR76" i="1"/>
  <c r="HS76" i="1"/>
  <c r="HT76" i="1"/>
  <c r="HU76" i="1"/>
  <c r="HV76" i="1"/>
  <c r="HY76" i="1"/>
  <c r="HZ76" i="1"/>
  <c r="IA76" i="1"/>
  <c r="IB76" i="1"/>
  <c r="ID76" i="1"/>
  <c r="IF76" i="1"/>
  <c r="IG76" i="1"/>
  <c r="IH76" i="1"/>
  <c r="II76" i="1"/>
  <c r="IJ76" i="1"/>
  <c r="HN77" i="1"/>
  <c r="IQ77" i="1"/>
  <c r="IR77" i="1"/>
  <c r="HO77" i="1"/>
  <c r="HP77" i="1"/>
  <c r="HQ77" i="1"/>
  <c r="HR77" i="1"/>
  <c r="HS77" i="1"/>
  <c r="HT77" i="1"/>
  <c r="HU77" i="1"/>
  <c r="HV77" i="1"/>
  <c r="HY77" i="1"/>
  <c r="HZ77" i="1"/>
  <c r="IA77" i="1"/>
  <c r="IB77" i="1"/>
  <c r="ID77" i="1"/>
  <c r="IF77" i="1"/>
  <c r="IG77" i="1"/>
  <c r="IH77" i="1"/>
  <c r="II77" i="1"/>
  <c r="IJ77" i="1"/>
  <c r="IM77" i="1"/>
  <c r="IN77" i="1"/>
  <c r="HN78" i="1"/>
  <c r="IK78" i="1"/>
  <c r="HO78" i="1"/>
  <c r="HP78" i="1"/>
  <c r="HQ78" i="1"/>
  <c r="HR78" i="1"/>
  <c r="HS78" i="1"/>
  <c r="HT78" i="1"/>
  <c r="HU78" i="1"/>
  <c r="HV78" i="1"/>
  <c r="HY78" i="1"/>
  <c r="HZ78" i="1"/>
  <c r="IA78" i="1"/>
  <c r="IB78" i="1"/>
  <c r="ID78" i="1"/>
  <c r="IF78" i="1"/>
  <c r="IG78" i="1"/>
  <c r="IH78" i="1"/>
  <c r="II78" i="1"/>
  <c r="IJ78" i="1"/>
  <c r="HN79" i="1"/>
  <c r="IK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D79" i="1"/>
  <c r="IF79" i="1"/>
  <c r="IG79" i="1"/>
  <c r="IH79" i="1"/>
  <c r="II79" i="1"/>
  <c r="IJ79" i="1"/>
  <c r="IL79" i="1"/>
  <c r="IM79" i="1"/>
  <c r="IN79" i="1"/>
  <c r="IO79" i="1"/>
  <c r="IP79" i="1"/>
  <c r="IQ79" i="1"/>
  <c r="IR79" i="1"/>
  <c r="HN80" i="1"/>
  <c r="IK80" i="1"/>
  <c r="HO80" i="1"/>
  <c r="HP80" i="1"/>
  <c r="HQ80" i="1"/>
  <c r="HR80" i="1"/>
  <c r="HS80" i="1"/>
  <c r="HT80" i="1"/>
  <c r="HU80" i="1"/>
  <c r="HV80" i="1"/>
  <c r="HY80" i="1"/>
  <c r="HZ80" i="1"/>
  <c r="IA80" i="1"/>
  <c r="IB80" i="1"/>
  <c r="ID80" i="1"/>
  <c r="IF80" i="1"/>
  <c r="IG80" i="1"/>
  <c r="IH80" i="1"/>
  <c r="II80" i="1"/>
  <c r="IJ80" i="1"/>
  <c r="HN81" i="1"/>
  <c r="HO81" i="1"/>
  <c r="HP81" i="1"/>
  <c r="HQ81" i="1"/>
  <c r="HR81" i="1"/>
  <c r="HS81" i="1"/>
  <c r="HT81" i="1"/>
  <c r="HU81" i="1"/>
  <c r="HV81" i="1"/>
  <c r="HY81" i="1"/>
  <c r="HZ81" i="1"/>
  <c r="IA81" i="1"/>
  <c r="IB81" i="1"/>
  <c r="ID81" i="1"/>
  <c r="IF81" i="1"/>
  <c r="IG81" i="1"/>
  <c r="IH81" i="1"/>
  <c r="II81" i="1"/>
  <c r="IJ81" i="1"/>
  <c r="HN82" i="1"/>
  <c r="IK82" i="1"/>
  <c r="HO82" i="1"/>
  <c r="HP82" i="1"/>
  <c r="HQ82" i="1"/>
  <c r="HR82" i="1"/>
  <c r="HS82" i="1"/>
  <c r="HT82" i="1"/>
  <c r="HU82" i="1"/>
  <c r="HV82" i="1"/>
  <c r="HY82" i="1"/>
  <c r="HZ82" i="1"/>
  <c r="IA82" i="1"/>
  <c r="IB82" i="1"/>
  <c r="ID82" i="1"/>
  <c r="IF82" i="1"/>
  <c r="IG82" i="1"/>
  <c r="IH82" i="1"/>
  <c r="II82" i="1"/>
  <c r="IJ82" i="1"/>
  <c r="HN83" i="1"/>
  <c r="HO83" i="1"/>
  <c r="HP83" i="1"/>
  <c r="HQ83" i="1"/>
  <c r="HR83" i="1"/>
  <c r="HS83" i="1"/>
  <c r="HT83" i="1"/>
  <c r="HU83" i="1"/>
  <c r="HV83" i="1"/>
  <c r="HY83" i="1"/>
  <c r="HZ83" i="1"/>
  <c r="IA83" i="1"/>
  <c r="IB83" i="1"/>
  <c r="ID83" i="1"/>
  <c r="IF83" i="1"/>
  <c r="IG83" i="1"/>
  <c r="IH83" i="1"/>
  <c r="II83" i="1"/>
  <c r="IJ83" i="1"/>
  <c r="HN84" i="1"/>
  <c r="IK84" i="1"/>
  <c r="HO84" i="1"/>
  <c r="HP84" i="1"/>
  <c r="HQ84" i="1"/>
  <c r="HR84" i="1"/>
  <c r="HS84" i="1"/>
  <c r="HT84" i="1"/>
  <c r="HU84" i="1"/>
  <c r="HV84" i="1"/>
  <c r="HY84" i="1"/>
  <c r="HZ84" i="1"/>
  <c r="IA84" i="1"/>
  <c r="IB84" i="1"/>
  <c r="ID84" i="1"/>
  <c r="IF84" i="1"/>
  <c r="IG84" i="1"/>
  <c r="IH84" i="1"/>
  <c r="II84" i="1"/>
  <c r="IJ84" i="1"/>
  <c r="HN85" i="1"/>
  <c r="IK85" i="1"/>
  <c r="HW85" i="1"/>
  <c r="HX85" i="1"/>
  <c r="HO85" i="1"/>
  <c r="HP85" i="1"/>
  <c r="HQ85" i="1"/>
  <c r="HR85" i="1"/>
  <c r="HS85" i="1"/>
  <c r="HT85" i="1"/>
  <c r="HU85" i="1"/>
  <c r="HV85" i="1"/>
  <c r="HY85" i="1"/>
  <c r="HZ85" i="1"/>
  <c r="IA85" i="1"/>
  <c r="IB85" i="1"/>
  <c r="ID85" i="1"/>
  <c r="IF85" i="1"/>
  <c r="IG85" i="1"/>
  <c r="IH85" i="1"/>
  <c r="II85" i="1"/>
  <c r="IJ85" i="1"/>
  <c r="IM85" i="1"/>
  <c r="IN85" i="1"/>
  <c r="HN86" i="1"/>
  <c r="IK86" i="1"/>
  <c r="HO86" i="1"/>
  <c r="HP86" i="1"/>
  <c r="HQ86" i="1"/>
  <c r="HR86" i="1"/>
  <c r="HS86" i="1"/>
  <c r="HT86" i="1"/>
  <c r="HU86" i="1"/>
  <c r="HV86" i="1"/>
  <c r="HY86" i="1"/>
  <c r="HZ86" i="1"/>
  <c r="IA86" i="1"/>
  <c r="IB86" i="1"/>
  <c r="ID86" i="1"/>
  <c r="IF86" i="1"/>
  <c r="IG86" i="1"/>
  <c r="IH86" i="1"/>
  <c r="II86" i="1"/>
  <c r="IJ86" i="1"/>
  <c r="HN87" i="1"/>
  <c r="IK87" i="1"/>
  <c r="HW87" i="1"/>
  <c r="HX87" i="1"/>
  <c r="HO87" i="1"/>
  <c r="HP87" i="1"/>
  <c r="HQ87" i="1"/>
  <c r="HR87" i="1"/>
  <c r="HS87" i="1"/>
  <c r="HT87" i="1"/>
  <c r="HU87" i="1"/>
  <c r="HV87" i="1"/>
  <c r="HY87" i="1"/>
  <c r="HZ87" i="1"/>
  <c r="IA87" i="1"/>
  <c r="IB87" i="1"/>
  <c r="ID87" i="1"/>
  <c r="IF87" i="1"/>
  <c r="IG87" i="1"/>
  <c r="IH87" i="1"/>
  <c r="II87" i="1"/>
  <c r="IJ87" i="1"/>
  <c r="IL87" i="1"/>
  <c r="IQ87" i="1"/>
  <c r="IR87" i="1"/>
  <c r="HN88" i="1"/>
  <c r="IK88" i="1"/>
  <c r="HO88" i="1"/>
  <c r="HP88" i="1"/>
  <c r="HQ88" i="1"/>
  <c r="HR88" i="1"/>
  <c r="HS88" i="1"/>
  <c r="HT88" i="1"/>
  <c r="HU88" i="1"/>
  <c r="HV88" i="1"/>
  <c r="HY88" i="1"/>
  <c r="HZ88" i="1"/>
  <c r="IA88" i="1"/>
  <c r="IB88" i="1"/>
  <c r="ID88" i="1"/>
  <c r="IF88" i="1"/>
  <c r="IG88" i="1"/>
  <c r="IH88" i="1"/>
  <c r="II88" i="1"/>
  <c r="IJ88" i="1"/>
  <c r="HN89" i="1"/>
  <c r="HO89" i="1"/>
  <c r="HP89" i="1"/>
  <c r="HQ89" i="1"/>
  <c r="HR89" i="1"/>
  <c r="HS89" i="1"/>
  <c r="HT89" i="1"/>
  <c r="HU89" i="1"/>
  <c r="HV89" i="1"/>
  <c r="HY89" i="1"/>
  <c r="HZ89" i="1"/>
  <c r="IA89" i="1"/>
  <c r="IB89" i="1"/>
  <c r="ID89" i="1"/>
  <c r="IF89" i="1"/>
  <c r="IG89" i="1"/>
  <c r="IH89" i="1"/>
  <c r="II89" i="1"/>
  <c r="IJ89" i="1"/>
  <c r="IO89" i="1"/>
  <c r="IP89" i="1"/>
  <c r="HN90" i="1"/>
  <c r="IK90" i="1"/>
  <c r="HO90" i="1"/>
  <c r="HP90" i="1"/>
  <c r="HQ90" i="1"/>
  <c r="HR90" i="1"/>
  <c r="HS90" i="1"/>
  <c r="HT90" i="1"/>
  <c r="HU90" i="1"/>
  <c r="HV90" i="1"/>
  <c r="HY90" i="1"/>
  <c r="HZ90" i="1"/>
  <c r="IA90" i="1"/>
  <c r="IB90" i="1"/>
  <c r="ID90" i="1"/>
  <c r="IF90" i="1"/>
  <c r="IG90" i="1"/>
  <c r="IH90" i="1"/>
  <c r="II90" i="1"/>
  <c r="IJ90" i="1"/>
  <c r="HN91" i="1"/>
  <c r="IK91" i="1"/>
  <c r="HW91" i="1"/>
  <c r="HX91" i="1"/>
  <c r="HO91" i="1"/>
  <c r="HP91" i="1"/>
  <c r="HQ91" i="1"/>
  <c r="HR91" i="1"/>
  <c r="HS91" i="1"/>
  <c r="HT91" i="1"/>
  <c r="HU91" i="1"/>
  <c r="HV91" i="1"/>
  <c r="HY91" i="1"/>
  <c r="HZ91" i="1"/>
  <c r="IA91" i="1"/>
  <c r="IB91" i="1"/>
  <c r="ID91" i="1"/>
  <c r="IF91" i="1"/>
  <c r="IG91" i="1"/>
  <c r="IH91" i="1"/>
  <c r="II91" i="1"/>
  <c r="IJ91" i="1"/>
  <c r="IL91" i="1"/>
  <c r="IQ91" i="1"/>
  <c r="IR91" i="1"/>
  <c r="HN92" i="1"/>
  <c r="IK92" i="1"/>
  <c r="HO92" i="1"/>
  <c r="HP92" i="1"/>
  <c r="HQ92" i="1"/>
  <c r="HR92" i="1"/>
  <c r="HS92" i="1"/>
  <c r="HT92" i="1"/>
  <c r="HU92" i="1"/>
  <c r="HV92" i="1"/>
  <c r="HY92" i="1"/>
  <c r="HZ92" i="1"/>
  <c r="IA92" i="1"/>
  <c r="IB92" i="1"/>
  <c r="ID92" i="1"/>
  <c r="IF92" i="1"/>
  <c r="IG92" i="1"/>
  <c r="IH92" i="1"/>
  <c r="II92" i="1"/>
  <c r="IJ92" i="1"/>
  <c r="HN93" i="1"/>
  <c r="HO93" i="1"/>
  <c r="HP93" i="1"/>
  <c r="HQ93" i="1"/>
  <c r="HR93" i="1"/>
  <c r="HS93" i="1"/>
  <c r="HT93" i="1"/>
  <c r="HU93" i="1"/>
  <c r="HV93" i="1"/>
  <c r="HY93" i="1"/>
  <c r="HZ93" i="1"/>
  <c r="IA93" i="1"/>
  <c r="IB93" i="1"/>
  <c r="ID93" i="1"/>
  <c r="IF93" i="1"/>
  <c r="IG93" i="1"/>
  <c r="IH93" i="1"/>
  <c r="II93" i="1"/>
  <c r="IJ93" i="1"/>
  <c r="HN94" i="1"/>
  <c r="IK94" i="1"/>
  <c r="HO94" i="1"/>
  <c r="HP94" i="1"/>
  <c r="HQ94" i="1"/>
  <c r="HR94" i="1"/>
  <c r="HS94" i="1"/>
  <c r="HT94" i="1"/>
  <c r="HU94" i="1"/>
  <c r="HV94" i="1"/>
  <c r="HY94" i="1"/>
  <c r="HZ94" i="1"/>
  <c r="IA94" i="1"/>
  <c r="IB94" i="1"/>
  <c r="ID94" i="1"/>
  <c r="IF94" i="1"/>
  <c r="IG94" i="1"/>
  <c r="IH94" i="1"/>
  <c r="II94" i="1"/>
  <c r="IJ94" i="1"/>
  <c r="HN95" i="1"/>
  <c r="IK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D95" i="1"/>
  <c r="IF95" i="1"/>
  <c r="IG95" i="1"/>
  <c r="IH95" i="1"/>
  <c r="II95" i="1"/>
  <c r="IJ95" i="1"/>
  <c r="IL95" i="1"/>
  <c r="IO95" i="1"/>
  <c r="IP95" i="1"/>
  <c r="HN96" i="1"/>
  <c r="IK96" i="1"/>
  <c r="HO96" i="1"/>
  <c r="HP96" i="1"/>
  <c r="HQ96" i="1"/>
  <c r="HR96" i="1"/>
  <c r="HS96" i="1"/>
  <c r="HT96" i="1"/>
  <c r="HU96" i="1"/>
  <c r="HV96" i="1"/>
  <c r="HY96" i="1"/>
  <c r="HZ96" i="1"/>
  <c r="IA96" i="1"/>
  <c r="IB96" i="1"/>
  <c r="ID96" i="1"/>
  <c r="IF96" i="1"/>
  <c r="IG96" i="1"/>
  <c r="IH96" i="1"/>
  <c r="II96" i="1"/>
  <c r="IJ96" i="1"/>
  <c r="HN97" i="1"/>
  <c r="IK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D97" i="1"/>
  <c r="IF97" i="1"/>
  <c r="IG97" i="1"/>
  <c r="IH97" i="1"/>
  <c r="II97" i="1"/>
  <c r="IJ97" i="1"/>
  <c r="IL97" i="1"/>
  <c r="IM97" i="1"/>
  <c r="IN97" i="1"/>
  <c r="IO97" i="1"/>
  <c r="IP97" i="1"/>
  <c r="IQ97" i="1"/>
  <c r="IR97" i="1"/>
  <c r="HN98" i="1"/>
  <c r="IK98" i="1"/>
  <c r="HO98" i="1"/>
  <c r="HP98" i="1"/>
  <c r="HQ98" i="1"/>
  <c r="HR98" i="1"/>
  <c r="HS98" i="1"/>
  <c r="HT98" i="1"/>
  <c r="HU98" i="1"/>
  <c r="HV98" i="1"/>
  <c r="HY98" i="1"/>
  <c r="HZ98" i="1"/>
  <c r="IA98" i="1"/>
  <c r="IB98" i="1"/>
  <c r="ID98" i="1"/>
  <c r="IF98" i="1"/>
  <c r="IG98" i="1"/>
  <c r="IH98" i="1"/>
  <c r="II98" i="1"/>
  <c r="IJ98" i="1"/>
  <c r="HN99" i="1"/>
  <c r="IK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D99" i="1"/>
  <c r="IF99" i="1"/>
  <c r="IG99" i="1"/>
  <c r="IH99" i="1"/>
  <c r="II99" i="1"/>
  <c r="IJ99" i="1"/>
  <c r="IL99" i="1"/>
  <c r="IM99" i="1"/>
  <c r="IN99" i="1"/>
  <c r="IO99" i="1"/>
  <c r="IP99" i="1"/>
  <c r="IQ99" i="1"/>
  <c r="IR99" i="1"/>
  <c r="HN100" i="1"/>
  <c r="IK100" i="1"/>
  <c r="HO100" i="1"/>
  <c r="HP100" i="1"/>
  <c r="HQ100" i="1"/>
  <c r="HR100" i="1"/>
  <c r="HS100" i="1"/>
  <c r="HT100" i="1"/>
  <c r="HU100" i="1"/>
  <c r="HV100" i="1"/>
  <c r="HY100" i="1"/>
  <c r="HZ100" i="1"/>
  <c r="IA100" i="1"/>
  <c r="IB100" i="1"/>
  <c r="ID100" i="1"/>
  <c r="IF100" i="1"/>
  <c r="IG100" i="1"/>
  <c r="IH100" i="1"/>
  <c r="II100" i="1"/>
  <c r="IJ100" i="1"/>
  <c r="HN101" i="1"/>
  <c r="HO101" i="1"/>
  <c r="HP101" i="1"/>
  <c r="HQ101" i="1"/>
  <c r="HR101" i="1"/>
  <c r="HS101" i="1"/>
  <c r="HT101" i="1"/>
  <c r="HU101" i="1"/>
  <c r="HV101" i="1"/>
  <c r="HY101" i="1"/>
  <c r="HZ101" i="1"/>
  <c r="IA101" i="1"/>
  <c r="IB101" i="1"/>
  <c r="ID101" i="1"/>
  <c r="IF101" i="1"/>
  <c r="IG101" i="1"/>
  <c r="IH101" i="1"/>
  <c r="II101" i="1"/>
  <c r="IJ101" i="1"/>
  <c r="IQ101" i="1"/>
  <c r="IR101" i="1"/>
  <c r="HN102" i="1"/>
  <c r="IK102" i="1"/>
  <c r="HO102" i="1"/>
  <c r="HP102" i="1"/>
  <c r="HQ102" i="1"/>
  <c r="HR102" i="1"/>
  <c r="HS102" i="1"/>
  <c r="HT102" i="1"/>
  <c r="HU102" i="1"/>
  <c r="HV102" i="1"/>
  <c r="HY102" i="1"/>
  <c r="HZ102" i="1"/>
  <c r="IA102" i="1"/>
  <c r="IB102" i="1"/>
  <c r="ID102" i="1"/>
  <c r="IF102" i="1"/>
  <c r="IG102" i="1"/>
  <c r="IH102" i="1"/>
  <c r="II102" i="1"/>
  <c r="IJ102" i="1"/>
  <c r="HN103" i="1"/>
  <c r="IK103" i="1"/>
  <c r="IL103" i="1"/>
  <c r="HO103" i="1"/>
  <c r="HP103" i="1"/>
  <c r="HQ103" i="1"/>
  <c r="HR103" i="1"/>
  <c r="HS103" i="1"/>
  <c r="HT103" i="1"/>
  <c r="HU103" i="1"/>
  <c r="HV103" i="1"/>
  <c r="HY103" i="1"/>
  <c r="HZ103" i="1"/>
  <c r="IA103" i="1"/>
  <c r="IB103" i="1"/>
  <c r="ID103" i="1"/>
  <c r="IF103" i="1"/>
  <c r="IG103" i="1"/>
  <c r="IH103" i="1"/>
  <c r="II103" i="1"/>
  <c r="IJ103" i="1"/>
  <c r="IO103" i="1"/>
  <c r="IP103" i="1"/>
  <c r="HN104" i="1"/>
  <c r="HO104" i="1"/>
  <c r="HP104" i="1"/>
  <c r="HQ104" i="1"/>
  <c r="HR104" i="1"/>
  <c r="HS104" i="1"/>
  <c r="HT104" i="1"/>
  <c r="HU104" i="1"/>
  <c r="HV104" i="1"/>
  <c r="HY104" i="1"/>
  <c r="HZ104" i="1"/>
  <c r="IA104" i="1"/>
  <c r="IB104" i="1"/>
  <c r="ID104" i="1"/>
  <c r="IF104" i="1"/>
  <c r="IG104" i="1"/>
  <c r="IH104" i="1"/>
  <c r="II104" i="1"/>
  <c r="IJ104" i="1"/>
  <c r="HN105" i="1"/>
  <c r="IK105" i="1"/>
  <c r="HW105" i="1"/>
  <c r="HX105" i="1"/>
  <c r="HO105" i="1"/>
  <c r="HP105" i="1"/>
  <c r="HQ105" i="1"/>
  <c r="HR105" i="1"/>
  <c r="HS105" i="1"/>
  <c r="HT105" i="1"/>
  <c r="HU105" i="1"/>
  <c r="HV105" i="1"/>
  <c r="HY105" i="1"/>
  <c r="HZ105" i="1"/>
  <c r="IA105" i="1"/>
  <c r="IB105" i="1"/>
  <c r="ID105" i="1"/>
  <c r="IF105" i="1"/>
  <c r="IG105" i="1"/>
  <c r="IH105" i="1"/>
  <c r="II105" i="1"/>
  <c r="IJ105" i="1"/>
  <c r="IO105" i="1"/>
  <c r="IP105" i="1"/>
  <c r="HN106" i="1"/>
  <c r="IK106" i="1"/>
  <c r="HW106" i="1"/>
  <c r="HX106" i="1"/>
  <c r="HO106" i="1"/>
  <c r="HP106" i="1"/>
  <c r="HQ106" i="1"/>
  <c r="HR106" i="1"/>
  <c r="HS106" i="1"/>
  <c r="HT106" i="1"/>
  <c r="HU106" i="1"/>
  <c r="HV106" i="1"/>
  <c r="HY106" i="1"/>
  <c r="HZ106" i="1"/>
  <c r="IA106" i="1"/>
  <c r="IB106" i="1"/>
  <c r="ID106" i="1"/>
  <c r="IF106" i="1"/>
  <c r="IG106" i="1"/>
  <c r="IH106" i="1"/>
  <c r="II106" i="1"/>
  <c r="IJ106" i="1"/>
  <c r="HN107" i="1"/>
  <c r="IK107" i="1"/>
  <c r="HO107" i="1"/>
  <c r="HP107" i="1"/>
  <c r="HQ107" i="1"/>
  <c r="HR107" i="1"/>
  <c r="HS107" i="1"/>
  <c r="HT107" i="1"/>
  <c r="HU107" i="1"/>
  <c r="HV107" i="1"/>
  <c r="HY107" i="1"/>
  <c r="HZ107" i="1"/>
  <c r="IA107" i="1"/>
  <c r="IB107" i="1"/>
  <c r="ID107" i="1"/>
  <c r="IF107" i="1"/>
  <c r="IG107" i="1"/>
  <c r="IH107" i="1"/>
  <c r="II107" i="1"/>
  <c r="IJ107" i="1"/>
  <c r="IQ107" i="1"/>
  <c r="IR107" i="1"/>
  <c r="HN108" i="1"/>
  <c r="IK108" i="1"/>
  <c r="IM108" i="1"/>
  <c r="IN108" i="1"/>
  <c r="HO108" i="1"/>
  <c r="HP108" i="1"/>
  <c r="HQ108" i="1"/>
  <c r="HR108" i="1"/>
  <c r="HS108" i="1"/>
  <c r="HT108" i="1"/>
  <c r="HU108" i="1"/>
  <c r="HV108" i="1"/>
  <c r="HY108" i="1"/>
  <c r="HZ108" i="1"/>
  <c r="IA108" i="1"/>
  <c r="IB108" i="1"/>
  <c r="ID108" i="1"/>
  <c r="IF108" i="1"/>
  <c r="IG108" i="1"/>
  <c r="IH108" i="1"/>
  <c r="II108" i="1"/>
  <c r="IJ108" i="1"/>
  <c r="HN109" i="1"/>
  <c r="IK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D109" i="1"/>
  <c r="IF109" i="1"/>
  <c r="IG109" i="1"/>
  <c r="IH109" i="1"/>
  <c r="II109" i="1"/>
  <c r="IJ109" i="1"/>
  <c r="IL109" i="1"/>
  <c r="IO109" i="1"/>
  <c r="IP109" i="1"/>
  <c r="HN110" i="1"/>
  <c r="IK110" i="1"/>
  <c r="HW110" i="1"/>
  <c r="HX110" i="1"/>
  <c r="HO110" i="1"/>
  <c r="HP110" i="1"/>
  <c r="HQ110" i="1"/>
  <c r="HR110" i="1"/>
  <c r="HS110" i="1"/>
  <c r="HT110" i="1"/>
  <c r="HU110" i="1"/>
  <c r="HV110" i="1"/>
  <c r="HY110" i="1"/>
  <c r="HZ110" i="1"/>
  <c r="IA110" i="1"/>
  <c r="IB110" i="1"/>
  <c r="ID110" i="1"/>
  <c r="IF110" i="1"/>
  <c r="IG110" i="1"/>
  <c r="IH110" i="1"/>
  <c r="II110" i="1"/>
  <c r="IJ110" i="1"/>
  <c r="HN111" i="1"/>
  <c r="HO111" i="1"/>
  <c r="HP111" i="1"/>
  <c r="HQ111" i="1"/>
  <c r="HR111" i="1"/>
  <c r="HS111" i="1"/>
  <c r="HT111" i="1"/>
  <c r="HU111" i="1"/>
  <c r="HV111" i="1"/>
  <c r="HY111" i="1"/>
  <c r="HZ111" i="1"/>
  <c r="IA111" i="1"/>
  <c r="IB111" i="1"/>
  <c r="ID111" i="1"/>
  <c r="IF111" i="1"/>
  <c r="IG111" i="1"/>
  <c r="IH111" i="1"/>
  <c r="II111" i="1"/>
  <c r="IJ111" i="1"/>
  <c r="HN112" i="1"/>
  <c r="IK112" i="1"/>
  <c r="IM112" i="1"/>
  <c r="IN112" i="1"/>
  <c r="HO112" i="1"/>
  <c r="HP112" i="1"/>
  <c r="HQ112" i="1"/>
  <c r="HR112" i="1"/>
  <c r="HS112" i="1"/>
  <c r="HT112" i="1"/>
  <c r="HU112" i="1"/>
  <c r="HV112" i="1"/>
  <c r="HY112" i="1"/>
  <c r="HZ112" i="1"/>
  <c r="IA112" i="1"/>
  <c r="IB112" i="1"/>
  <c r="ID112" i="1"/>
  <c r="IF112" i="1"/>
  <c r="IG112" i="1"/>
  <c r="IH112" i="1"/>
  <c r="II112" i="1"/>
  <c r="IJ112" i="1"/>
  <c r="HN113" i="1"/>
  <c r="IK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D113" i="1"/>
  <c r="IF113" i="1"/>
  <c r="IG113" i="1"/>
  <c r="IH113" i="1"/>
  <c r="II113" i="1"/>
  <c r="IJ113" i="1"/>
  <c r="IL113" i="1"/>
  <c r="IM113" i="1"/>
  <c r="IN113" i="1"/>
  <c r="IO113" i="1"/>
  <c r="IP113" i="1"/>
  <c r="IQ113" i="1"/>
  <c r="IR113" i="1"/>
  <c r="HN114" i="1"/>
  <c r="IK114" i="1"/>
  <c r="HW114" i="1"/>
  <c r="HX114" i="1"/>
  <c r="HO114" i="1"/>
  <c r="HP114" i="1"/>
  <c r="HQ114" i="1"/>
  <c r="HR114" i="1"/>
  <c r="HS114" i="1"/>
  <c r="HT114" i="1"/>
  <c r="HU114" i="1"/>
  <c r="HV114" i="1"/>
  <c r="HY114" i="1"/>
  <c r="HZ114" i="1"/>
  <c r="IA114" i="1"/>
  <c r="IB114" i="1"/>
  <c r="ID114" i="1"/>
  <c r="IF114" i="1"/>
  <c r="IG114" i="1"/>
  <c r="IH114" i="1"/>
  <c r="II114" i="1"/>
  <c r="IJ114" i="1"/>
  <c r="HN115" i="1"/>
  <c r="IK115" i="1"/>
  <c r="IM115" i="1"/>
  <c r="IN115" i="1"/>
  <c r="HO115" i="1"/>
  <c r="HP115" i="1"/>
  <c r="HQ115" i="1"/>
  <c r="HR115" i="1"/>
  <c r="HS115" i="1"/>
  <c r="HT115" i="1"/>
  <c r="HU115" i="1"/>
  <c r="HV115" i="1"/>
  <c r="HY115" i="1"/>
  <c r="HZ115" i="1"/>
  <c r="IA115" i="1"/>
  <c r="IB115" i="1"/>
  <c r="ID115" i="1"/>
  <c r="IF115" i="1"/>
  <c r="IG115" i="1"/>
  <c r="IH115" i="1"/>
  <c r="II115" i="1"/>
  <c r="IJ115" i="1"/>
  <c r="HN116" i="1"/>
  <c r="HO116" i="1"/>
  <c r="HP116" i="1"/>
  <c r="HQ116" i="1"/>
  <c r="HR116" i="1"/>
  <c r="HS116" i="1"/>
  <c r="HT116" i="1"/>
  <c r="HU116" i="1"/>
  <c r="HV116" i="1"/>
  <c r="HY116" i="1"/>
  <c r="HZ116" i="1"/>
  <c r="IA116" i="1"/>
  <c r="IB116" i="1"/>
  <c r="ID116" i="1"/>
  <c r="IF116" i="1"/>
  <c r="IG116" i="1"/>
  <c r="IH116" i="1"/>
  <c r="II116" i="1"/>
  <c r="IJ116" i="1"/>
  <c r="HN117" i="1"/>
  <c r="IK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D117" i="1"/>
  <c r="IF117" i="1"/>
  <c r="IG117" i="1"/>
  <c r="IH117" i="1"/>
  <c r="II117" i="1"/>
  <c r="IJ117" i="1"/>
  <c r="IL117" i="1"/>
  <c r="IM117" i="1"/>
  <c r="IN117" i="1"/>
  <c r="IO117" i="1"/>
  <c r="IP117" i="1"/>
  <c r="IQ117" i="1"/>
  <c r="IR117" i="1"/>
  <c r="HN118" i="1"/>
  <c r="IK118" i="1"/>
  <c r="HW118" i="1"/>
  <c r="HX118" i="1"/>
  <c r="HO118" i="1"/>
  <c r="HP118" i="1"/>
  <c r="HQ118" i="1"/>
  <c r="HR118" i="1"/>
  <c r="HS118" i="1"/>
  <c r="HT118" i="1"/>
  <c r="HU118" i="1"/>
  <c r="HV118" i="1"/>
  <c r="HY118" i="1"/>
  <c r="HZ118" i="1"/>
  <c r="IA118" i="1"/>
  <c r="IB118" i="1"/>
  <c r="ID118" i="1"/>
  <c r="IF118" i="1"/>
  <c r="IG118" i="1"/>
  <c r="IH118" i="1"/>
  <c r="II118" i="1"/>
  <c r="IJ118" i="1"/>
  <c r="HN119" i="1"/>
  <c r="IK119" i="1"/>
  <c r="IM119" i="1"/>
  <c r="IN119" i="1"/>
  <c r="HO119" i="1"/>
  <c r="HP119" i="1"/>
  <c r="HQ119" i="1"/>
  <c r="HR119" i="1"/>
  <c r="HS119" i="1"/>
  <c r="HT119" i="1"/>
  <c r="HU119" i="1"/>
  <c r="HV119" i="1"/>
  <c r="HY119" i="1"/>
  <c r="HZ119" i="1"/>
  <c r="IA119" i="1"/>
  <c r="IB119" i="1"/>
  <c r="ID119" i="1"/>
  <c r="IF119" i="1"/>
  <c r="IG119" i="1"/>
  <c r="IH119" i="1"/>
  <c r="II119" i="1"/>
  <c r="IJ119" i="1"/>
  <c r="HN120" i="1"/>
  <c r="IK120" i="1"/>
  <c r="IM120" i="1"/>
  <c r="IN120" i="1"/>
  <c r="HO120" i="1"/>
  <c r="HP120" i="1"/>
  <c r="HQ120" i="1"/>
  <c r="HR120" i="1"/>
  <c r="HS120" i="1"/>
  <c r="HT120" i="1"/>
  <c r="HU120" i="1"/>
  <c r="HV120" i="1"/>
  <c r="HY120" i="1"/>
  <c r="HZ120" i="1"/>
  <c r="IA120" i="1"/>
  <c r="IB120" i="1"/>
  <c r="ID120" i="1"/>
  <c r="IF120" i="1"/>
  <c r="IG120" i="1"/>
  <c r="IH120" i="1"/>
  <c r="II120" i="1"/>
  <c r="IJ120" i="1"/>
  <c r="HN121" i="1"/>
  <c r="HO121" i="1"/>
  <c r="HP121" i="1"/>
  <c r="HQ121" i="1"/>
  <c r="HR121" i="1"/>
  <c r="HS121" i="1"/>
  <c r="HT121" i="1"/>
  <c r="HU121" i="1"/>
  <c r="HV121" i="1"/>
  <c r="HY121" i="1"/>
  <c r="HZ121" i="1"/>
  <c r="IA121" i="1"/>
  <c r="IB121" i="1"/>
  <c r="ID121" i="1"/>
  <c r="IF121" i="1"/>
  <c r="IG121" i="1"/>
  <c r="IH121" i="1"/>
  <c r="II121" i="1"/>
  <c r="IJ121" i="1"/>
  <c r="IO121" i="1"/>
  <c r="IP121" i="1"/>
  <c r="HN122" i="1"/>
  <c r="IK122" i="1"/>
  <c r="HO122" i="1"/>
  <c r="HP122" i="1"/>
  <c r="HQ122" i="1"/>
  <c r="HR122" i="1"/>
  <c r="HS122" i="1"/>
  <c r="HT122" i="1"/>
  <c r="HU122" i="1"/>
  <c r="HV122" i="1"/>
  <c r="HY122" i="1"/>
  <c r="HZ122" i="1"/>
  <c r="IA122" i="1"/>
  <c r="IB122" i="1"/>
  <c r="ID122" i="1"/>
  <c r="IF122" i="1"/>
  <c r="IG122" i="1"/>
  <c r="IH122" i="1"/>
  <c r="II122" i="1"/>
  <c r="IJ122" i="1"/>
  <c r="HN123" i="1"/>
  <c r="IK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D123" i="1"/>
  <c r="IF123" i="1"/>
  <c r="IG123" i="1"/>
  <c r="IH123" i="1"/>
  <c r="II123" i="1"/>
  <c r="IJ123" i="1"/>
  <c r="IL123" i="1"/>
  <c r="IO123" i="1"/>
  <c r="IP123" i="1"/>
  <c r="HN124" i="1"/>
  <c r="IK124" i="1"/>
  <c r="IM124" i="1"/>
  <c r="IN124" i="1"/>
  <c r="HO124" i="1"/>
  <c r="HP124" i="1"/>
  <c r="HQ124" i="1"/>
  <c r="HR124" i="1"/>
  <c r="HS124" i="1"/>
  <c r="HT124" i="1"/>
  <c r="HU124" i="1"/>
  <c r="HV124" i="1"/>
  <c r="HY124" i="1"/>
  <c r="HZ124" i="1"/>
  <c r="IA124" i="1"/>
  <c r="IB124" i="1"/>
  <c r="ID124" i="1"/>
  <c r="IF124" i="1"/>
  <c r="IG124" i="1"/>
  <c r="IH124" i="1"/>
  <c r="II124" i="1"/>
  <c r="IJ124" i="1"/>
  <c r="HN125" i="1"/>
  <c r="HO125" i="1"/>
  <c r="HP125" i="1"/>
  <c r="HQ125" i="1"/>
  <c r="HR125" i="1"/>
  <c r="HS125" i="1"/>
  <c r="HT125" i="1"/>
  <c r="HU125" i="1"/>
  <c r="HV125" i="1"/>
  <c r="HY125" i="1"/>
  <c r="HZ125" i="1"/>
  <c r="IA125" i="1"/>
  <c r="IB125" i="1"/>
  <c r="ID125" i="1"/>
  <c r="IF125" i="1"/>
  <c r="IG125" i="1"/>
  <c r="IH125" i="1"/>
  <c r="II125" i="1"/>
  <c r="IJ125" i="1"/>
  <c r="HN126" i="1"/>
  <c r="IK126" i="1"/>
  <c r="HO126" i="1"/>
  <c r="HP126" i="1"/>
  <c r="HQ126" i="1"/>
  <c r="HR126" i="1"/>
  <c r="HS126" i="1"/>
  <c r="HT126" i="1"/>
  <c r="HU126" i="1"/>
  <c r="HV126" i="1"/>
  <c r="HY126" i="1"/>
  <c r="HZ126" i="1"/>
  <c r="IA126" i="1"/>
  <c r="IB126" i="1"/>
  <c r="ID126" i="1"/>
  <c r="IF126" i="1"/>
  <c r="IG126" i="1"/>
  <c r="IH126" i="1"/>
  <c r="II126" i="1"/>
  <c r="IJ126" i="1"/>
  <c r="HN127" i="1"/>
  <c r="HO127" i="1"/>
  <c r="HP127" i="1"/>
  <c r="HQ127" i="1"/>
  <c r="HR127" i="1"/>
  <c r="HS127" i="1"/>
  <c r="HT127" i="1"/>
  <c r="HU127" i="1"/>
  <c r="HV127" i="1"/>
  <c r="HY127" i="1"/>
  <c r="HZ127" i="1"/>
  <c r="IA127" i="1"/>
  <c r="IB127" i="1"/>
  <c r="ID127" i="1"/>
  <c r="IF127" i="1"/>
  <c r="IG127" i="1"/>
  <c r="IH127" i="1"/>
  <c r="II127" i="1"/>
  <c r="IJ127" i="1"/>
  <c r="HN128" i="1"/>
  <c r="IK128" i="1"/>
  <c r="HO128" i="1"/>
  <c r="HP128" i="1"/>
  <c r="HQ128" i="1"/>
  <c r="HR128" i="1"/>
  <c r="HS128" i="1"/>
  <c r="HT128" i="1"/>
  <c r="HU128" i="1"/>
  <c r="HV128" i="1"/>
  <c r="HY128" i="1"/>
  <c r="HZ128" i="1"/>
  <c r="IA128" i="1"/>
  <c r="IB128" i="1"/>
  <c r="ID128" i="1"/>
  <c r="IF128" i="1"/>
  <c r="IG128" i="1"/>
  <c r="IH128" i="1"/>
  <c r="II128" i="1"/>
  <c r="IJ128" i="1"/>
  <c r="HN129" i="1"/>
  <c r="IK129" i="1"/>
  <c r="IL129" i="1"/>
  <c r="HO129" i="1"/>
  <c r="HP129" i="1"/>
  <c r="HQ129" i="1"/>
  <c r="HR129" i="1"/>
  <c r="HS129" i="1"/>
  <c r="HT129" i="1"/>
  <c r="HU129" i="1"/>
  <c r="HV129" i="1"/>
  <c r="HY129" i="1"/>
  <c r="HZ129" i="1"/>
  <c r="IA129" i="1"/>
  <c r="IB129" i="1"/>
  <c r="ID129" i="1"/>
  <c r="IF129" i="1"/>
  <c r="IG129" i="1"/>
  <c r="IH129" i="1"/>
  <c r="II129" i="1"/>
  <c r="IJ129" i="1"/>
  <c r="IO129" i="1"/>
  <c r="IP129" i="1"/>
  <c r="HN130" i="1"/>
  <c r="IK130" i="1"/>
  <c r="HO130" i="1"/>
  <c r="HP130" i="1"/>
  <c r="HQ130" i="1"/>
  <c r="HR130" i="1"/>
  <c r="HS130" i="1"/>
  <c r="HT130" i="1"/>
  <c r="HU130" i="1"/>
  <c r="HV130" i="1"/>
  <c r="HY130" i="1"/>
  <c r="HZ130" i="1"/>
  <c r="IA130" i="1"/>
  <c r="IB130" i="1"/>
  <c r="ID130" i="1"/>
  <c r="IF130" i="1"/>
  <c r="IG130" i="1"/>
  <c r="IH130" i="1"/>
  <c r="II130" i="1"/>
  <c r="IJ130" i="1"/>
  <c r="HN131" i="1"/>
  <c r="IK131" i="1"/>
  <c r="IQ131" i="1"/>
  <c r="IR131" i="1"/>
  <c r="HO131" i="1"/>
  <c r="HP131" i="1"/>
  <c r="HQ131" i="1"/>
  <c r="HR131" i="1"/>
  <c r="HS131" i="1"/>
  <c r="HT131" i="1"/>
  <c r="HU131" i="1"/>
  <c r="HV131" i="1"/>
  <c r="HY131" i="1"/>
  <c r="HZ131" i="1"/>
  <c r="IA131" i="1"/>
  <c r="IB131" i="1"/>
  <c r="ID131" i="1"/>
  <c r="IF131" i="1"/>
  <c r="IG131" i="1"/>
  <c r="IH131" i="1"/>
  <c r="II131" i="1"/>
  <c r="IJ131" i="1"/>
  <c r="IM131" i="1"/>
  <c r="IN131" i="1"/>
  <c r="HN132" i="1"/>
  <c r="IK132" i="1"/>
  <c r="HO132" i="1"/>
  <c r="HP132" i="1"/>
  <c r="HQ132" i="1"/>
  <c r="HR132" i="1"/>
  <c r="HS132" i="1"/>
  <c r="HT132" i="1"/>
  <c r="HU132" i="1"/>
  <c r="HV132" i="1"/>
  <c r="HY132" i="1"/>
  <c r="HZ132" i="1"/>
  <c r="IA132" i="1"/>
  <c r="IB132" i="1"/>
  <c r="ID132" i="1"/>
  <c r="IF132" i="1"/>
  <c r="IG132" i="1"/>
  <c r="IH132" i="1"/>
  <c r="II132" i="1"/>
  <c r="IJ132" i="1"/>
  <c r="HN133" i="1"/>
  <c r="IK133" i="1"/>
  <c r="HO133" i="1"/>
  <c r="HP133" i="1"/>
  <c r="HQ133" i="1"/>
  <c r="HR133" i="1"/>
  <c r="HS133" i="1"/>
  <c r="HT133" i="1"/>
  <c r="HU133" i="1"/>
  <c r="HV133" i="1"/>
  <c r="HY133" i="1"/>
  <c r="HZ133" i="1"/>
  <c r="IA133" i="1"/>
  <c r="IB133" i="1"/>
  <c r="ID133" i="1"/>
  <c r="IF133" i="1"/>
  <c r="IG133" i="1"/>
  <c r="IH133" i="1"/>
  <c r="II133" i="1"/>
  <c r="IJ133" i="1"/>
  <c r="IM133" i="1"/>
  <c r="IN133" i="1"/>
  <c r="IQ133" i="1"/>
  <c r="IR133" i="1"/>
  <c r="HN134" i="1"/>
  <c r="IK134" i="1"/>
  <c r="HO134" i="1"/>
  <c r="HP134" i="1"/>
  <c r="HQ134" i="1"/>
  <c r="HR134" i="1"/>
  <c r="HS134" i="1"/>
  <c r="HT134" i="1"/>
  <c r="HU134" i="1"/>
  <c r="HV134" i="1"/>
  <c r="HY134" i="1"/>
  <c r="HZ134" i="1"/>
  <c r="IA134" i="1"/>
  <c r="IB134" i="1"/>
  <c r="ID134" i="1"/>
  <c r="IF134" i="1"/>
  <c r="IG134" i="1"/>
  <c r="IH134" i="1"/>
  <c r="II134" i="1"/>
  <c r="IJ134" i="1"/>
  <c r="HN135" i="1"/>
  <c r="IK135" i="1"/>
  <c r="IL135" i="1"/>
  <c r="HO135" i="1"/>
  <c r="HP135" i="1"/>
  <c r="HQ135" i="1"/>
  <c r="HR135" i="1"/>
  <c r="HS135" i="1"/>
  <c r="HT135" i="1"/>
  <c r="HU135" i="1"/>
  <c r="HV135" i="1"/>
  <c r="HY135" i="1"/>
  <c r="HZ135" i="1"/>
  <c r="IA135" i="1"/>
  <c r="IB135" i="1"/>
  <c r="ID135" i="1"/>
  <c r="IF135" i="1"/>
  <c r="IG135" i="1"/>
  <c r="IH135" i="1"/>
  <c r="II135" i="1"/>
  <c r="IJ135" i="1"/>
  <c r="IO135" i="1"/>
  <c r="IP135" i="1"/>
  <c r="HN136" i="1"/>
  <c r="IK136" i="1"/>
  <c r="HO136" i="1"/>
  <c r="HP136" i="1"/>
  <c r="HQ136" i="1"/>
  <c r="HR136" i="1"/>
  <c r="HS136" i="1"/>
  <c r="HT136" i="1"/>
  <c r="HU136" i="1"/>
  <c r="HV136" i="1"/>
  <c r="HY136" i="1"/>
  <c r="HZ136" i="1"/>
  <c r="IA136" i="1"/>
  <c r="IB136" i="1"/>
  <c r="ID136" i="1"/>
  <c r="IF136" i="1"/>
  <c r="IG136" i="1"/>
  <c r="IH136" i="1"/>
  <c r="II136" i="1"/>
  <c r="IJ136" i="1"/>
  <c r="HN137" i="1"/>
  <c r="IK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D137" i="1"/>
  <c r="IF137" i="1"/>
  <c r="IG137" i="1"/>
  <c r="IH137" i="1"/>
  <c r="II137" i="1"/>
  <c r="IJ137" i="1"/>
  <c r="IL137" i="1"/>
  <c r="IM137" i="1"/>
  <c r="IN137" i="1"/>
  <c r="IO137" i="1"/>
  <c r="IP137" i="1"/>
  <c r="IQ137" i="1"/>
  <c r="IR137" i="1"/>
  <c r="HN138" i="1"/>
  <c r="IK138" i="1"/>
  <c r="HO138" i="1"/>
  <c r="HP138" i="1"/>
  <c r="HQ138" i="1"/>
  <c r="HR138" i="1"/>
  <c r="HS138" i="1"/>
  <c r="HT138" i="1"/>
  <c r="HU138" i="1"/>
  <c r="HV138" i="1"/>
  <c r="HY138" i="1"/>
  <c r="HZ138" i="1"/>
  <c r="IA138" i="1"/>
  <c r="IB138" i="1"/>
  <c r="ID138" i="1"/>
  <c r="IF138" i="1"/>
  <c r="IG138" i="1"/>
  <c r="IH138" i="1"/>
  <c r="II138" i="1"/>
  <c r="IJ138" i="1"/>
  <c r="HN139" i="1"/>
  <c r="IK139" i="1"/>
  <c r="IM139" i="1"/>
  <c r="I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D139" i="1"/>
  <c r="IF139" i="1"/>
  <c r="IG139" i="1"/>
  <c r="IH139" i="1"/>
  <c r="II139" i="1"/>
  <c r="IJ139" i="1"/>
  <c r="IL139" i="1"/>
  <c r="IO139" i="1"/>
  <c r="IP139" i="1"/>
  <c r="IQ139" i="1"/>
  <c r="IR139" i="1"/>
  <c r="HN140" i="1"/>
  <c r="IK140" i="1"/>
  <c r="HO140" i="1"/>
  <c r="HP140" i="1"/>
  <c r="HQ140" i="1"/>
  <c r="HR140" i="1"/>
  <c r="HS140" i="1"/>
  <c r="HT140" i="1"/>
  <c r="HU140" i="1"/>
  <c r="HV140" i="1"/>
  <c r="HY140" i="1"/>
  <c r="HZ140" i="1"/>
  <c r="IA140" i="1"/>
  <c r="IB140" i="1"/>
  <c r="ID140" i="1"/>
  <c r="IF140" i="1"/>
  <c r="IG140" i="1"/>
  <c r="IH140" i="1"/>
  <c r="II140" i="1"/>
  <c r="IJ140" i="1"/>
  <c r="HN141" i="1"/>
  <c r="HO141" i="1"/>
  <c r="HP141" i="1"/>
  <c r="HQ141" i="1"/>
  <c r="HR141" i="1"/>
  <c r="HS141" i="1"/>
  <c r="HT141" i="1"/>
  <c r="HU141" i="1"/>
  <c r="HV141" i="1"/>
  <c r="HY141" i="1"/>
  <c r="HZ141" i="1"/>
  <c r="IA141" i="1"/>
  <c r="IB141" i="1"/>
  <c r="ID141" i="1"/>
  <c r="IF141" i="1"/>
  <c r="IG141" i="1"/>
  <c r="IH141" i="1"/>
  <c r="II141" i="1"/>
  <c r="IJ141" i="1"/>
  <c r="HN142" i="1"/>
  <c r="IK142" i="1"/>
  <c r="HO142" i="1"/>
  <c r="HP142" i="1"/>
  <c r="HQ142" i="1"/>
  <c r="HR142" i="1"/>
  <c r="HS142" i="1"/>
  <c r="HT142" i="1"/>
  <c r="HU142" i="1"/>
  <c r="HV142" i="1"/>
  <c r="HY142" i="1"/>
  <c r="HZ142" i="1"/>
  <c r="IA142" i="1"/>
  <c r="IB142" i="1"/>
  <c r="ID142" i="1"/>
  <c r="IF142" i="1"/>
  <c r="IG142" i="1"/>
  <c r="IH142" i="1"/>
  <c r="II142" i="1"/>
  <c r="IJ142" i="1"/>
  <c r="HN143" i="1"/>
  <c r="IK143" i="1"/>
  <c r="IL143" i="1"/>
  <c r="IQ143" i="1"/>
  <c r="IR143" i="1"/>
  <c r="HO143" i="1"/>
  <c r="HP143" i="1"/>
  <c r="HQ143" i="1"/>
  <c r="HR143" i="1"/>
  <c r="HS143" i="1"/>
  <c r="HT143" i="1"/>
  <c r="HU143" i="1"/>
  <c r="HV143" i="1"/>
  <c r="HY143" i="1"/>
  <c r="HZ143" i="1"/>
  <c r="IA143" i="1"/>
  <c r="IB143" i="1"/>
  <c r="ID143" i="1"/>
  <c r="IF143" i="1"/>
  <c r="IG143" i="1"/>
  <c r="IH143" i="1"/>
  <c r="II143" i="1"/>
  <c r="IJ143" i="1"/>
  <c r="IM143" i="1"/>
  <c r="IN143" i="1"/>
  <c r="IO143" i="1"/>
  <c r="IP143" i="1"/>
  <c r="HN144" i="1"/>
  <c r="IK144" i="1"/>
  <c r="IM144" i="1"/>
  <c r="IN144" i="1"/>
  <c r="HO144" i="1"/>
  <c r="HP144" i="1"/>
  <c r="HQ144" i="1"/>
  <c r="HR144" i="1"/>
  <c r="HS144" i="1"/>
  <c r="HT144" i="1"/>
  <c r="HU144" i="1"/>
  <c r="HV144" i="1"/>
  <c r="HY144" i="1"/>
  <c r="HZ144" i="1"/>
  <c r="IA144" i="1"/>
  <c r="IB144" i="1"/>
  <c r="ID144" i="1"/>
  <c r="IF144" i="1"/>
  <c r="IG144" i="1"/>
  <c r="IH144" i="1"/>
  <c r="II144" i="1"/>
  <c r="IJ144" i="1"/>
  <c r="IQ144" i="1"/>
  <c r="IR144" i="1"/>
  <c r="HN145" i="1"/>
  <c r="IK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D145" i="1"/>
  <c r="IF145" i="1"/>
  <c r="IG145" i="1"/>
  <c r="IH145" i="1"/>
  <c r="II145" i="1"/>
  <c r="IJ145" i="1"/>
  <c r="IL145" i="1"/>
  <c r="IM145" i="1"/>
  <c r="IN145" i="1"/>
  <c r="IO145" i="1"/>
  <c r="IP145" i="1"/>
  <c r="IQ145" i="1"/>
  <c r="IR145" i="1"/>
  <c r="HN146" i="1"/>
  <c r="IK146" i="1"/>
  <c r="HW146" i="1"/>
  <c r="HX146" i="1"/>
  <c r="HO146" i="1"/>
  <c r="HP146" i="1"/>
  <c r="HQ146" i="1"/>
  <c r="HR146" i="1"/>
  <c r="HS146" i="1"/>
  <c r="HT146" i="1"/>
  <c r="HU146" i="1"/>
  <c r="HV146" i="1"/>
  <c r="HY146" i="1"/>
  <c r="HZ146" i="1"/>
  <c r="IA146" i="1"/>
  <c r="IB146" i="1"/>
  <c r="ID146" i="1"/>
  <c r="IF146" i="1"/>
  <c r="IG146" i="1"/>
  <c r="IH146" i="1"/>
  <c r="II146" i="1"/>
  <c r="IJ146" i="1"/>
  <c r="IL146" i="1"/>
  <c r="IO146" i="1"/>
  <c r="IP146" i="1"/>
  <c r="HN147" i="1"/>
  <c r="IK147" i="1"/>
  <c r="IQ147" i="1"/>
  <c r="IR147" i="1"/>
  <c r="HO147" i="1"/>
  <c r="HP147" i="1"/>
  <c r="IS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D147" i="1"/>
  <c r="IF147" i="1"/>
  <c r="IG147" i="1"/>
  <c r="IH147" i="1"/>
  <c r="II147" i="1"/>
  <c r="IJ147" i="1"/>
  <c r="IL147" i="1"/>
  <c r="IM147" i="1"/>
  <c r="IN147" i="1"/>
  <c r="IO147" i="1"/>
  <c r="IP147" i="1"/>
  <c r="HN148" i="1"/>
  <c r="IK148" i="1"/>
  <c r="IM148" i="1"/>
  <c r="IN148" i="1"/>
  <c r="HO148" i="1"/>
  <c r="HP148" i="1"/>
  <c r="HQ148" i="1"/>
  <c r="HR148" i="1"/>
  <c r="HS148" i="1"/>
  <c r="HT148" i="1"/>
  <c r="HU148" i="1"/>
  <c r="HV148" i="1"/>
  <c r="HY148" i="1"/>
  <c r="HZ148" i="1"/>
  <c r="IA148" i="1"/>
  <c r="IB148" i="1"/>
  <c r="ID148" i="1"/>
  <c r="IF148" i="1"/>
  <c r="IG148" i="1"/>
  <c r="IH148" i="1"/>
  <c r="II148" i="1"/>
  <c r="IJ148" i="1"/>
  <c r="IQ148" i="1"/>
  <c r="IR148" i="1"/>
  <c r="HN149" i="1"/>
  <c r="IK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D149" i="1"/>
  <c r="IF149" i="1"/>
  <c r="IG149" i="1"/>
  <c r="IH149" i="1"/>
  <c r="II149" i="1"/>
  <c r="IJ149" i="1"/>
  <c r="IL149" i="1"/>
  <c r="IM149" i="1"/>
  <c r="IN149" i="1"/>
  <c r="IO149" i="1"/>
  <c r="IP149" i="1"/>
  <c r="IQ149" i="1"/>
  <c r="IR149" i="1"/>
  <c r="HN150" i="1"/>
  <c r="IK150" i="1"/>
  <c r="IO150" i="1"/>
  <c r="IP150" i="1"/>
  <c r="HO150" i="1"/>
  <c r="HP150" i="1"/>
  <c r="HQ150" i="1"/>
  <c r="HR150" i="1"/>
  <c r="HS150" i="1"/>
  <c r="HT150" i="1"/>
  <c r="HU150" i="1"/>
  <c r="HV150" i="1"/>
  <c r="HY150" i="1"/>
  <c r="HZ150" i="1"/>
  <c r="IA150" i="1"/>
  <c r="IB150" i="1"/>
  <c r="ID150" i="1"/>
  <c r="IF150" i="1"/>
  <c r="IG150" i="1"/>
  <c r="IH150" i="1"/>
  <c r="II150" i="1"/>
  <c r="IJ150" i="1"/>
  <c r="HN151" i="1"/>
  <c r="IK151" i="1"/>
  <c r="IM151" i="1"/>
  <c r="IN151" i="1"/>
  <c r="HO151" i="1"/>
  <c r="HP151" i="1"/>
  <c r="HQ151" i="1"/>
  <c r="HR151" i="1"/>
  <c r="HS151" i="1"/>
  <c r="HT151" i="1"/>
  <c r="HU151" i="1"/>
  <c r="HV151" i="1"/>
  <c r="HY151" i="1"/>
  <c r="HZ151" i="1"/>
  <c r="IA151" i="1"/>
  <c r="IB151" i="1"/>
  <c r="ID151" i="1"/>
  <c r="IF151" i="1"/>
  <c r="IG151" i="1"/>
  <c r="IH151" i="1"/>
  <c r="II151" i="1"/>
  <c r="IJ151" i="1"/>
  <c r="IQ151" i="1"/>
  <c r="IR151" i="1"/>
  <c r="HN152" i="1"/>
  <c r="IK152" i="1"/>
  <c r="IM152" i="1"/>
  <c r="IN152" i="1"/>
  <c r="HO152" i="1"/>
  <c r="HP152" i="1"/>
  <c r="HQ152" i="1"/>
  <c r="HR152" i="1"/>
  <c r="HS152" i="1"/>
  <c r="HT152" i="1"/>
  <c r="HU152" i="1"/>
  <c r="HV152" i="1"/>
  <c r="HY152" i="1"/>
  <c r="HZ152" i="1"/>
  <c r="IA152" i="1"/>
  <c r="IB152" i="1"/>
  <c r="ID152" i="1"/>
  <c r="IF152" i="1"/>
  <c r="IG152" i="1"/>
  <c r="IH152" i="1"/>
  <c r="II152" i="1"/>
  <c r="IJ152" i="1"/>
  <c r="IQ152" i="1"/>
  <c r="IR152" i="1"/>
  <c r="HN153" i="1"/>
  <c r="HO153" i="1"/>
  <c r="HP153" i="1"/>
  <c r="HQ153" i="1"/>
  <c r="HR153" i="1"/>
  <c r="HS153" i="1"/>
  <c r="HT153" i="1"/>
  <c r="HU153" i="1"/>
  <c r="HV153" i="1"/>
  <c r="HY153" i="1"/>
  <c r="HZ153" i="1"/>
  <c r="IA153" i="1"/>
  <c r="IB153" i="1"/>
  <c r="ID153" i="1"/>
  <c r="IF153" i="1"/>
  <c r="IG153" i="1"/>
  <c r="IH153" i="1"/>
  <c r="II153" i="1"/>
  <c r="IJ153" i="1"/>
  <c r="HN154" i="1"/>
  <c r="IK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D154" i="1"/>
  <c r="IF154" i="1"/>
  <c r="IG154" i="1"/>
  <c r="IH154" i="1"/>
  <c r="II154" i="1"/>
  <c r="IJ154" i="1"/>
  <c r="IL154" i="1"/>
  <c r="HN155" i="1"/>
  <c r="IK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D155" i="1"/>
  <c r="IF155" i="1"/>
  <c r="IG155" i="1"/>
  <c r="IH155" i="1"/>
  <c r="II155" i="1"/>
  <c r="IJ155" i="1"/>
  <c r="IL155" i="1"/>
  <c r="IO155" i="1"/>
  <c r="IP155" i="1"/>
  <c r="HN156" i="1"/>
  <c r="IK156" i="1"/>
  <c r="IM156" i="1"/>
  <c r="IN156" i="1"/>
  <c r="HO156" i="1"/>
  <c r="HP156" i="1"/>
  <c r="HQ156" i="1"/>
  <c r="HR156" i="1"/>
  <c r="HS156" i="1"/>
  <c r="HT156" i="1"/>
  <c r="HU156" i="1"/>
  <c r="HV156" i="1"/>
  <c r="HY156" i="1"/>
  <c r="HZ156" i="1"/>
  <c r="IA156" i="1"/>
  <c r="IB156" i="1"/>
  <c r="ID156" i="1"/>
  <c r="IF156" i="1"/>
  <c r="IG156" i="1"/>
  <c r="IH156" i="1"/>
  <c r="II156" i="1"/>
  <c r="IJ156" i="1"/>
  <c r="HN157" i="1"/>
  <c r="HO157" i="1"/>
  <c r="HP157" i="1"/>
  <c r="HQ157" i="1"/>
  <c r="HR157" i="1"/>
  <c r="HS157" i="1"/>
  <c r="HT157" i="1"/>
  <c r="HU157" i="1"/>
  <c r="HV157" i="1"/>
  <c r="HY157" i="1"/>
  <c r="HZ157" i="1"/>
  <c r="IA157" i="1"/>
  <c r="IB157" i="1"/>
  <c r="ID157" i="1"/>
  <c r="IF157" i="1"/>
  <c r="IG157" i="1"/>
  <c r="IH157" i="1"/>
  <c r="II157" i="1"/>
  <c r="IJ157" i="1"/>
  <c r="HN158" i="1"/>
  <c r="HO158" i="1"/>
  <c r="HP158" i="1"/>
  <c r="HQ158" i="1"/>
  <c r="HR158" i="1"/>
  <c r="HS158" i="1"/>
  <c r="HT158" i="1"/>
  <c r="HU158" i="1"/>
  <c r="HV158" i="1"/>
  <c r="HY158" i="1"/>
  <c r="HZ158" i="1"/>
  <c r="IA158" i="1"/>
  <c r="IB158" i="1"/>
  <c r="ID158" i="1"/>
  <c r="IF158" i="1"/>
  <c r="IG158" i="1"/>
  <c r="IH158" i="1"/>
  <c r="II158" i="1"/>
  <c r="IJ158" i="1"/>
  <c r="HN159" i="1"/>
  <c r="IK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D159" i="1"/>
  <c r="IF159" i="1"/>
  <c r="IG159" i="1"/>
  <c r="IH159" i="1"/>
  <c r="II159" i="1"/>
  <c r="IJ159" i="1"/>
  <c r="IL159" i="1"/>
  <c r="IM159" i="1"/>
  <c r="IN159" i="1"/>
  <c r="IO159" i="1"/>
  <c r="IP159" i="1"/>
  <c r="IQ159" i="1"/>
  <c r="IR159" i="1"/>
  <c r="HN160" i="1"/>
  <c r="IK160" i="1"/>
  <c r="IM160" i="1"/>
  <c r="IN160" i="1"/>
  <c r="HO160" i="1"/>
  <c r="HP160" i="1"/>
  <c r="HQ160" i="1"/>
  <c r="HR160" i="1"/>
  <c r="HS160" i="1"/>
  <c r="HT160" i="1"/>
  <c r="HU160" i="1"/>
  <c r="HV160" i="1"/>
  <c r="HY160" i="1"/>
  <c r="HZ160" i="1"/>
  <c r="IA160" i="1"/>
  <c r="IB160" i="1"/>
  <c r="ID160" i="1"/>
  <c r="IF160" i="1"/>
  <c r="IG160" i="1"/>
  <c r="IH160" i="1"/>
  <c r="II160" i="1"/>
  <c r="IJ160" i="1"/>
  <c r="HN161" i="1"/>
  <c r="IK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D161" i="1"/>
  <c r="IF161" i="1"/>
  <c r="IG161" i="1"/>
  <c r="IH161" i="1"/>
  <c r="II161" i="1"/>
  <c r="IJ161" i="1"/>
  <c r="IL161" i="1"/>
  <c r="IM161" i="1"/>
  <c r="IN161" i="1"/>
  <c r="IO161" i="1"/>
  <c r="IP161" i="1"/>
  <c r="IQ161" i="1"/>
  <c r="IR161" i="1"/>
  <c r="HN162" i="1"/>
  <c r="IK162" i="1"/>
  <c r="HW162" i="1"/>
  <c r="HX162" i="1"/>
  <c r="HO162" i="1"/>
  <c r="HP162" i="1"/>
  <c r="HQ162" i="1"/>
  <c r="HR162" i="1"/>
  <c r="HS162" i="1"/>
  <c r="HT162" i="1"/>
  <c r="HU162" i="1"/>
  <c r="HV162" i="1"/>
  <c r="HY162" i="1"/>
  <c r="HZ162" i="1"/>
  <c r="IA162" i="1"/>
  <c r="IB162" i="1"/>
  <c r="ID162" i="1"/>
  <c r="IF162" i="1"/>
  <c r="IG162" i="1"/>
  <c r="IH162" i="1"/>
  <c r="II162" i="1"/>
  <c r="IJ162" i="1"/>
  <c r="HN163" i="1"/>
  <c r="IK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D163" i="1"/>
  <c r="IF163" i="1"/>
  <c r="IG163" i="1"/>
  <c r="IH163" i="1"/>
  <c r="II163" i="1"/>
  <c r="IJ163" i="1"/>
  <c r="IL163" i="1"/>
  <c r="IO163" i="1"/>
  <c r="IP163" i="1"/>
  <c r="HN164" i="1"/>
  <c r="IK164" i="1"/>
  <c r="IM164" i="1"/>
  <c r="IN164" i="1"/>
  <c r="HO164" i="1"/>
  <c r="HP164" i="1"/>
  <c r="HQ164" i="1"/>
  <c r="HR164" i="1"/>
  <c r="HS164" i="1"/>
  <c r="HT164" i="1"/>
  <c r="HU164" i="1"/>
  <c r="HV164" i="1"/>
  <c r="HY164" i="1"/>
  <c r="HZ164" i="1"/>
  <c r="IA164" i="1"/>
  <c r="IB164" i="1"/>
  <c r="ID164" i="1"/>
  <c r="IF164" i="1"/>
  <c r="IG164" i="1"/>
  <c r="IH164" i="1"/>
  <c r="II164" i="1"/>
  <c r="IJ164" i="1"/>
  <c r="HN165" i="1"/>
  <c r="IO165" i="1"/>
  <c r="IP165" i="1"/>
  <c r="HO165" i="1"/>
  <c r="HP165" i="1"/>
  <c r="HQ165" i="1"/>
  <c r="HR165" i="1"/>
  <c r="HS165" i="1"/>
  <c r="HT165" i="1"/>
  <c r="HU165" i="1"/>
  <c r="HV165" i="1"/>
  <c r="HY165" i="1"/>
  <c r="HZ165" i="1"/>
  <c r="IA165" i="1"/>
  <c r="IB165" i="1"/>
  <c r="ID165" i="1"/>
  <c r="IF165" i="1"/>
  <c r="IG165" i="1"/>
  <c r="IH165" i="1"/>
  <c r="II165" i="1"/>
  <c r="IJ165" i="1"/>
  <c r="HN166" i="1"/>
  <c r="HO166" i="1"/>
  <c r="HP166" i="1"/>
  <c r="HQ166" i="1"/>
  <c r="HR166" i="1"/>
  <c r="HS166" i="1"/>
  <c r="HT166" i="1"/>
  <c r="HU166" i="1"/>
  <c r="HV166" i="1"/>
  <c r="HY166" i="1"/>
  <c r="HZ166" i="1"/>
  <c r="IA166" i="1"/>
  <c r="IB166" i="1"/>
  <c r="ID166" i="1"/>
  <c r="IF166" i="1"/>
  <c r="IG166" i="1"/>
  <c r="IH166" i="1"/>
  <c r="II166" i="1"/>
  <c r="IJ166" i="1"/>
  <c r="HN167" i="1"/>
  <c r="IK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D167" i="1"/>
  <c r="IF167" i="1"/>
  <c r="IG167" i="1"/>
  <c r="IH167" i="1"/>
  <c r="II167" i="1"/>
  <c r="IJ167" i="1"/>
  <c r="IL167" i="1"/>
  <c r="IM167" i="1"/>
  <c r="IN167" i="1"/>
  <c r="IO167" i="1"/>
  <c r="IP167" i="1"/>
  <c r="IQ167" i="1"/>
  <c r="IR167" i="1"/>
  <c r="HN168" i="1"/>
  <c r="IK168" i="1"/>
  <c r="IM168" i="1"/>
  <c r="IN168" i="1"/>
  <c r="HO168" i="1"/>
  <c r="HP168" i="1"/>
  <c r="HQ168" i="1"/>
  <c r="HR168" i="1"/>
  <c r="HS168" i="1"/>
  <c r="HT168" i="1"/>
  <c r="HU168" i="1"/>
  <c r="HV168" i="1"/>
  <c r="HY168" i="1"/>
  <c r="HZ168" i="1"/>
  <c r="IA168" i="1"/>
  <c r="IB168" i="1"/>
  <c r="ID168" i="1"/>
  <c r="IF168" i="1"/>
  <c r="IG168" i="1"/>
  <c r="IH168" i="1"/>
  <c r="II168" i="1"/>
  <c r="IJ168" i="1"/>
  <c r="HN169" i="1"/>
  <c r="IK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D169" i="1"/>
  <c r="IF169" i="1"/>
  <c r="IG169" i="1"/>
  <c r="IH169" i="1"/>
  <c r="II169" i="1"/>
  <c r="IJ169" i="1"/>
  <c r="IL169" i="1"/>
  <c r="IM169" i="1"/>
  <c r="IN169" i="1"/>
  <c r="IO169" i="1"/>
  <c r="IP169" i="1"/>
  <c r="IQ169" i="1"/>
  <c r="IR169" i="1"/>
  <c r="HN170" i="1"/>
  <c r="IK170" i="1"/>
  <c r="HW170" i="1"/>
  <c r="HX170" i="1"/>
  <c r="HO170" i="1"/>
  <c r="HP170" i="1"/>
  <c r="HQ170" i="1"/>
  <c r="HR170" i="1"/>
  <c r="HS170" i="1"/>
  <c r="HT170" i="1"/>
  <c r="HU170" i="1"/>
  <c r="HV170" i="1"/>
  <c r="HY170" i="1"/>
  <c r="HZ170" i="1"/>
  <c r="IA170" i="1"/>
  <c r="IB170" i="1"/>
  <c r="ID170" i="1"/>
  <c r="IF170" i="1"/>
  <c r="IG170" i="1"/>
  <c r="IH170" i="1"/>
  <c r="II170" i="1"/>
  <c r="IJ170" i="1"/>
  <c r="HN171" i="1"/>
  <c r="IK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D171" i="1"/>
  <c r="IF171" i="1"/>
  <c r="IG171" i="1"/>
  <c r="IH171" i="1"/>
  <c r="II171" i="1"/>
  <c r="IJ171" i="1"/>
  <c r="IL171" i="1"/>
  <c r="IO171" i="1"/>
  <c r="IP171" i="1"/>
  <c r="HN172" i="1"/>
  <c r="IK172" i="1"/>
  <c r="IM172" i="1"/>
  <c r="IN172" i="1"/>
  <c r="HO172" i="1"/>
  <c r="HP172" i="1"/>
  <c r="HQ172" i="1"/>
  <c r="HR172" i="1"/>
  <c r="HS172" i="1"/>
  <c r="HT172" i="1"/>
  <c r="HU172" i="1"/>
  <c r="HV172" i="1"/>
  <c r="HY172" i="1"/>
  <c r="HZ172" i="1"/>
  <c r="IA172" i="1"/>
  <c r="IB172" i="1"/>
  <c r="ID172" i="1"/>
  <c r="IF172" i="1"/>
  <c r="IG172" i="1"/>
  <c r="IH172" i="1"/>
  <c r="II172" i="1"/>
  <c r="IJ172" i="1"/>
  <c r="HN173" i="1"/>
  <c r="HO173" i="1"/>
  <c r="HP173" i="1"/>
  <c r="HQ173" i="1"/>
  <c r="HR173" i="1"/>
  <c r="HS173" i="1"/>
  <c r="HT173" i="1"/>
  <c r="HU173" i="1"/>
  <c r="HV173" i="1"/>
  <c r="HY173" i="1"/>
  <c r="HZ173" i="1"/>
  <c r="IA173" i="1"/>
  <c r="IB173" i="1"/>
  <c r="ID173" i="1"/>
  <c r="IF173" i="1"/>
  <c r="IG173" i="1"/>
  <c r="IH173" i="1"/>
  <c r="II173" i="1"/>
  <c r="IJ173" i="1"/>
  <c r="HN174" i="1"/>
  <c r="HO174" i="1"/>
  <c r="HP174" i="1"/>
  <c r="HQ174" i="1"/>
  <c r="HR174" i="1"/>
  <c r="HS174" i="1"/>
  <c r="HT174" i="1"/>
  <c r="HU174" i="1"/>
  <c r="HV174" i="1"/>
  <c r="HY174" i="1"/>
  <c r="HZ174" i="1"/>
  <c r="IA174" i="1"/>
  <c r="IB174" i="1"/>
  <c r="ID174" i="1"/>
  <c r="IF174" i="1"/>
  <c r="IG174" i="1"/>
  <c r="IH174" i="1"/>
  <c r="II174" i="1"/>
  <c r="IJ174" i="1"/>
  <c r="HN175" i="1"/>
  <c r="IK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D175" i="1"/>
  <c r="IF175" i="1"/>
  <c r="IG175" i="1"/>
  <c r="IH175" i="1"/>
  <c r="II175" i="1"/>
  <c r="IJ175" i="1"/>
  <c r="IL175" i="1"/>
  <c r="IM175" i="1"/>
  <c r="IN175" i="1"/>
  <c r="IO175" i="1"/>
  <c r="IP175" i="1"/>
  <c r="IQ175" i="1"/>
  <c r="IR175" i="1"/>
  <c r="HN176" i="1"/>
  <c r="IK176" i="1"/>
  <c r="IM176" i="1"/>
  <c r="IN176" i="1"/>
  <c r="HO176" i="1"/>
  <c r="HP176" i="1"/>
  <c r="HQ176" i="1"/>
  <c r="HR176" i="1"/>
  <c r="HS176" i="1"/>
  <c r="HT176" i="1"/>
  <c r="HU176" i="1"/>
  <c r="HV176" i="1"/>
  <c r="HY176" i="1"/>
  <c r="HZ176" i="1"/>
  <c r="IA176" i="1"/>
  <c r="IB176" i="1"/>
  <c r="ID176" i="1"/>
  <c r="IF176" i="1"/>
  <c r="IG176" i="1"/>
  <c r="IH176" i="1"/>
  <c r="II176" i="1"/>
  <c r="IJ176" i="1"/>
  <c r="HN177" i="1"/>
  <c r="IK177" i="1"/>
  <c r="HW177" i="1"/>
  <c r="HX177" i="1"/>
  <c r="HO177" i="1"/>
  <c r="HP177" i="1"/>
  <c r="HQ177" i="1"/>
  <c r="HR177" i="1"/>
  <c r="HS177" i="1"/>
  <c r="HT177" i="1"/>
  <c r="HU177" i="1"/>
  <c r="HV177" i="1"/>
  <c r="HY177" i="1"/>
  <c r="HZ177" i="1"/>
  <c r="IA177" i="1"/>
  <c r="IB177" i="1"/>
  <c r="ID177" i="1"/>
  <c r="IF177" i="1"/>
  <c r="IG177" i="1"/>
  <c r="IH177" i="1"/>
  <c r="II177" i="1"/>
  <c r="IJ177" i="1"/>
  <c r="IM177" i="1"/>
  <c r="IN177" i="1"/>
  <c r="HN178" i="1"/>
  <c r="IK178" i="1"/>
  <c r="HO178" i="1"/>
  <c r="HP178" i="1"/>
  <c r="HQ178" i="1"/>
  <c r="HR178" i="1"/>
  <c r="HS178" i="1"/>
  <c r="HT178" i="1"/>
  <c r="HU178" i="1"/>
  <c r="HV178" i="1"/>
  <c r="HY178" i="1"/>
  <c r="HZ178" i="1"/>
  <c r="IA178" i="1"/>
  <c r="IB178" i="1"/>
  <c r="ID178" i="1"/>
  <c r="IF178" i="1"/>
  <c r="IG178" i="1"/>
  <c r="IH178" i="1"/>
  <c r="II178" i="1"/>
  <c r="IJ178" i="1"/>
  <c r="HN179" i="1"/>
  <c r="IK179" i="1"/>
  <c r="IM179" i="1"/>
  <c r="IN179" i="1"/>
  <c r="HO179" i="1"/>
  <c r="HP179" i="1"/>
  <c r="HQ179" i="1"/>
  <c r="HR179" i="1"/>
  <c r="HS179" i="1"/>
  <c r="HT179" i="1"/>
  <c r="HU179" i="1"/>
  <c r="HV179" i="1"/>
  <c r="HY179" i="1"/>
  <c r="HZ179" i="1"/>
  <c r="IA179" i="1"/>
  <c r="IB179" i="1"/>
  <c r="ID179" i="1"/>
  <c r="IF179" i="1"/>
  <c r="IG179" i="1"/>
  <c r="IH179" i="1"/>
  <c r="II179" i="1"/>
  <c r="IJ179" i="1"/>
  <c r="IQ179" i="1"/>
  <c r="IR179" i="1"/>
  <c r="HN180" i="1"/>
  <c r="IK180" i="1"/>
  <c r="HO180" i="1"/>
  <c r="HP180" i="1"/>
  <c r="HQ180" i="1"/>
  <c r="HR180" i="1"/>
  <c r="HS180" i="1"/>
  <c r="HT180" i="1"/>
  <c r="HU180" i="1"/>
  <c r="HV180" i="1"/>
  <c r="HY180" i="1"/>
  <c r="HZ180" i="1"/>
  <c r="IA180" i="1"/>
  <c r="IB180" i="1"/>
  <c r="ID180" i="1"/>
  <c r="IF180" i="1"/>
  <c r="IG180" i="1"/>
  <c r="IH180" i="1"/>
  <c r="II180" i="1"/>
  <c r="IJ180" i="1"/>
  <c r="HN181" i="1"/>
  <c r="HO181" i="1"/>
  <c r="HP181" i="1"/>
  <c r="HQ181" i="1"/>
  <c r="HR181" i="1"/>
  <c r="HS181" i="1"/>
  <c r="HT181" i="1"/>
  <c r="HU181" i="1"/>
  <c r="HV181" i="1"/>
  <c r="HY181" i="1"/>
  <c r="HZ181" i="1"/>
  <c r="IA181" i="1"/>
  <c r="IB181" i="1"/>
  <c r="ID181" i="1"/>
  <c r="IF181" i="1"/>
  <c r="IG181" i="1"/>
  <c r="IH181" i="1"/>
  <c r="II181" i="1"/>
  <c r="IJ181" i="1"/>
  <c r="HN182" i="1"/>
  <c r="IK182" i="1"/>
  <c r="HO182" i="1"/>
  <c r="HP182" i="1"/>
  <c r="HQ182" i="1"/>
  <c r="HR182" i="1"/>
  <c r="HS182" i="1"/>
  <c r="HT182" i="1"/>
  <c r="HU182" i="1"/>
  <c r="HV182" i="1"/>
  <c r="HY182" i="1"/>
  <c r="HZ182" i="1"/>
  <c r="IA182" i="1"/>
  <c r="IB182" i="1"/>
  <c r="ID182" i="1"/>
  <c r="IF182" i="1"/>
  <c r="IG182" i="1"/>
  <c r="IH182" i="1"/>
  <c r="II182" i="1"/>
  <c r="IJ182" i="1"/>
  <c r="HN183" i="1"/>
  <c r="IK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D183" i="1"/>
  <c r="IF183" i="1"/>
  <c r="IG183" i="1"/>
  <c r="IH183" i="1"/>
  <c r="II183" i="1"/>
  <c r="IJ183" i="1"/>
  <c r="IL183" i="1"/>
  <c r="IO183" i="1"/>
  <c r="IP183" i="1"/>
  <c r="HN184" i="1"/>
  <c r="IK184" i="1"/>
  <c r="HO184" i="1"/>
  <c r="HP184" i="1"/>
  <c r="HQ184" i="1"/>
  <c r="HR184" i="1"/>
  <c r="HS184" i="1"/>
  <c r="HT184" i="1"/>
  <c r="HU184" i="1"/>
  <c r="HV184" i="1"/>
  <c r="HY184" i="1"/>
  <c r="HZ184" i="1"/>
  <c r="IA184" i="1"/>
  <c r="IB184" i="1"/>
  <c r="ID184" i="1"/>
  <c r="IF184" i="1"/>
  <c r="IG184" i="1"/>
  <c r="IH184" i="1"/>
  <c r="II184" i="1"/>
  <c r="IJ184" i="1"/>
  <c r="HN185" i="1"/>
  <c r="IK185" i="1"/>
  <c r="HW185" i="1"/>
  <c r="HX185" i="1"/>
  <c r="HO185" i="1"/>
  <c r="HP185" i="1"/>
  <c r="HQ185" i="1"/>
  <c r="HR185" i="1"/>
  <c r="HS185" i="1"/>
  <c r="HT185" i="1"/>
  <c r="HU185" i="1"/>
  <c r="HV185" i="1"/>
  <c r="HY185" i="1"/>
  <c r="HZ185" i="1"/>
  <c r="IA185" i="1"/>
  <c r="IB185" i="1"/>
  <c r="ID185" i="1"/>
  <c r="IF185" i="1"/>
  <c r="IG185" i="1"/>
  <c r="IH185" i="1"/>
  <c r="II185" i="1"/>
  <c r="IJ185" i="1"/>
  <c r="IM185" i="1"/>
  <c r="IN185" i="1"/>
  <c r="HN186" i="1"/>
  <c r="IK186" i="1"/>
  <c r="HO186" i="1"/>
  <c r="HP186" i="1"/>
  <c r="HQ186" i="1"/>
  <c r="HR186" i="1"/>
  <c r="HS186" i="1"/>
  <c r="HT186" i="1"/>
  <c r="HU186" i="1"/>
  <c r="HV186" i="1"/>
  <c r="HY186" i="1"/>
  <c r="HZ186" i="1"/>
  <c r="IA186" i="1"/>
  <c r="IB186" i="1"/>
  <c r="ID186" i="1"/>
  <c r="IF186" i="1"/>
  <c r="IG186" i="1"/>
  <c r="IH186" i="1"/>
  <c r="II186" i="1"/>
  <c r="IJ186" i="1"/>
  <c r="HN187" i="1"/>
  <c r="IK187" i="1"/>
  <c r="IQ187" i="1"/>
  <c r="IR187" i="1"/>
  <c r="HO187" i="1"/>
  <c r="HP187" i="1"/>
  <c r="HQ187" i="1"/>
  <c r="HR187" i="1"/>
  <c r="HS187" i="1"/>
  <c r="HT187" i="1"/>
  <c r="HU187" i="1"/>
  <c r="HV187" i="1"/>
  <c r="HY187" i="1"/>
  <c r="HZ187" i="1"/>
  <c r="IA187" i="1"/>
  <c r="IB187" i="1"/>
  <c r="ID187" i="1"/>
  <c r="IF187" i="1"/>
  <c r="IG187" i="1"/>
  <c r="IH187" i="1"/>
  <c r="II187" i="1"/>
  <c r="IJ187" i="1"/>
  <c r="IM187" i="1"/>
  <c r="IN187" i="1"/>
  <c r="HN188" i="1"/>
  <c r="IK188" i="1"/>
  <c r="HO188" i="1"/>
  <c r="HP188" i="1"/>
  <c r="HQ188" i="1"/>
  <c r="HR188" i="1"/>
  <c r="HS188" i="1"/>
  <c r="HT188" i="1"/>
  <c r="HU188" i="1"/>
  <c r="HV188" i="1"/>
  <c r="HY188" i="1"/>
  <c r="HZ188" i="1"/>
  <c r="IA188" i="1"/>
  <c r="IB188" i="1"/>
  <c r="ID188" i="1"/>
  <c r="IF188" i="1"/>
  <c r="IG188" i="1"/>
  <c r="IH188" i="1"/>
  <c r="II188" i="1"/>
  <c r="IJ188" i="1"/>
  <c r="HN189" i="1"/>
  <c r="HO189" i="1"/>
  <c r="HP189" i="1"/>
  <c r="HQ189" i="1"/>
  <c r="HR189" i="1"/>
  <c r="HS189" i="1"/>
  <c r="HT189" i="1"/>
  <c r="HU189" i="1"/>
  <c r="HV189" i="1"/>
  <c r="HY189" i="1"/>
  <c r="IA189" i="1"/>
  <c r="IB189" i="1"/>
  <c r="IG189" i="1"/>
  <c r="II189" i="1"/>
  <c r="IJ189" i="1"/>
  <c r="IO189" i="1"/>
  <c r="IP189" i="1"/>
  <c r="HN190" i="1"/>
  <c r="IK190" i="1"/>
  <c r="HO190" i="1"/>
  <c r="HP190" i="1"/>
  <c r="HQ190" i="1"/>
  <c r="HR190" i="1"/>
  <c r="HS190" i="1"/>
  <c r="HT190" i="1"/>
  <c r="HU190" i="1"/>
  <c r="HV190" i="1"/>
  <c r="HY190" i="1"/>
  <c r="IA190" i="1"/>
  <c r="IB190" i="1"/>
  <c r="IG190" i="1"/>
  <c r="II190" i="1"/>
  <c r="IJ190" i="1"/>
  <c r="HN191" i="1"/>
  <c r="IK191" i="1"/>
  <c r="IQ191" i="1"/>
  <c r="IR191" i="1"/>
  <c r="HO191" i="1"/>
  <c r="HP191" i="1"/>
  <c r="HQ191" i="1"/>
  <c r="HR191" i="1"/>
  <c r="HS191" i="1"/>
  <c r="HT191" i="1"/>
  <c r="HU191" i="1"/>
  <c r="HV191" i="1"/>
  <c r="HY191" i="1"/>
  <c r="IA191" i="1"/>
  <c r="IB191" i="1"/>
  <c r="IG191" i="1"/>
  <c r="II191" i="1"/>
  <c r="IJ191" i="1"/>
  <c r="IO191" i="1"/>
  <c r="IP191" i="1"/>
  <c r="HN192" i="1"/>
  <c r="IK192" i="1"/>
  <c r="HO192" i="1"/>
  <c r="HP192" i="1"/>
  <c r="HQ192" i="1"/>
  <c r="HR192" i="1"/>
  <c r="HS192" i="1"/>
  <c r="HT192" i="1"/>
  <c r="HU192" i="1"/>
  <c r="HV192" i="1"/>
  <c r="HY192" i="1"/>
  <c r="IA192" i="1"/>
  <c r="IB192" i="1"/>
  <c r="IG192" i="1"/>
  <c r="II192" i="1"/>
  <c r="IJ192" i="1"/>
  <c r="HN193" i="1"/>
  <c r="IK193" i="1"/>
  <c r="HW193" i="1"/>
  <c r="HX193" i="1"/>
  <c r="HO193" i="1"/>
  <c r="HP193" i="1"/>
  <c r="HQ193" i="1"/>
  <c r="HR193" i="1"/>
  <c r="HS193" i="1"/>
  <c r="HT193" i="1"/>
  <c r="HU193" i="1"/>
  <c r="HV193" i="1"/>
  <c r="HY193" i="1"/>
  <c r="IA193" i="1"/>
  <c r="IB193" i="1"/>
  <c r="IG193" i="1"/>
  <c r="II193" i="1"/>
  <c r="IJ193" i="1"/>
  <c r="IM193" i="1"/>
  <c r="IN193" i="1"/>
  <c r="IQ193" i="1"/>
  <c r="IR193" i="1"/>
  <c r="HN194" i="1"/>
  <c r="IK194" i="1"/>
  <c r="HO194" i="1"/>
  <c r="HP194" i="1"/>
  <c r="HQ194" i="1"/>
  <c r="HR194" i="1"/>
  <c r="HS194" i="1"/>
  <c r="HT194" i="1"/>
  <c r="HU194" i="1"/>
  <c r="HV194" i="1"/>
  <c r="HY194" i="1"/>
  <c r="IA194" i="1"/>
  <c r="IB194" i="1"/>
  <c r="IG194" i="1"/>
  <c r="II194" i="1"/>
  <c r="IJ194" i="1"/>
  <c r="HN195" i="1"/>
  <c r="IK195" i="1"/>
  <c r="IQ195" i="1"/>
  <c r="IR195" i="1"/>
  <c r="HO195" i="1"/>
  <c r="HP195" i="1"/>
  <c r="HQ195" i="1"/>
  <c r="HR195" i="1"/>
  <c r="HS195" i="1"/>
  <c r="HT195" i="1"/>
  <c r="HU195" i="1"/>
  <c r="HV195" i="1"/>
  <c r="HY195" i="1"/>
  <c r="IA195" i="1"/>
  <c r="IB195" i="1"/>
  <c r="IG195" i="1"/>
  <c r="II195" i="1"/>
  <c r="IJ195" i="1"/>
  <c r="IO195" i="1"/>
  <c r="IP195" i="1"/>
  <c r="HN196" i="1"/>
  <c r="IK196" i="1"/>
  <c r="HO196" i="1"/>
  <c r="HP196" i="1"/>
  <c r="HQ196" i="1"/>
  <c r="HR196" i="1"/>
  <c r="HS196" i="1"/>
  <c r="HT196" i="1"/>
  <c r="HU196" i="1"/>
  <c r="HV196" i="1"/>
  <c r="HY196" i="1"/>
  <c r="IA196" i="1"/>
  <c r="IB196" i="1"/>
  <c r="IG196" i="1"/>
  <c r="II196" i="1"/>
  <c r="IJ196" i="1"/>
  <c r="HN197" i="1"/>
  <c r="IK197" i="1"/>
  <c r="HO197" i="1"/>
  <c r="HP197" i="1"/>
  <c r="HQ197" i="1"/>
  <c r="HR197" i="1"/>
  <c r="HS197" i="1"/>
  <c r="HT197" i="1"/>
  <c r="HU197" i="1"/>
  <c r="HV197" i="1"/>
  <c r="HW197" i="1"/>
  <c r="HX197" i="1"/>
  <c r="HY197" i="1"/>
  <c r="IA197" i="1"/>
  <c r="IB197" i="1"/>
  <c r="IG197" i="1"/>
  <c r="II197" i="1"/>
  <c r="IJ197" i="1"/>
  <c r="IL197" i="1"/>
  <c r="IO197" i="1"/>
  <c r="IP197" i="1"/>
  <c r="HN198" i="1"/>
  <c r="IK198" i="1"/>
  <c r="HO198" i="1"/>
  <c r="HP198" i="1"/>
  <c r="HQ198" i="1"/>
  <c r="HR198" i="1"/>
  <c r="HS198" i="1"/>
  <c r="HT198" i="1"/>
  <c r="HU198" i="1"/>
  <c r="HV198" i="1"/>
  <c r="HY198" i="1"/>
  <c r="IA198" i="1"/>
  <c r="IB198" i="1"/>
  <c r="IG198" i="1"/>
  <c r="II198" i="1"/>
  <c r="IJ198" i="1"/>
  <c r="HN199" i="1"/>
  <c r="IK199" i="1"/>
  <c r="IO199" i="1"/>
  <c r="IP199" i="1"/>
  <c r="HO199" i="1"/>
  <c r="HP199" i="1"/>
  <c r="HQ199" i="1"/>
  <c r="HR199" i="1"/>
  <c r="HS199" i="1"/>
  <c r="HT199" i="1"/>
  <c r="HU199" i="1"/>
  <c r="HV199" i="1"/>
  <c r="HY199" i="1"/>
  <c r="IA199" i="1"/>
  <c r="IB199" i="1"/>
  <c r="IG199" i="1"/>
  <c r="II199" i="1"/>
  <c r="IJ199" i="1"/>
  <c r="IQ199" i="1"/>
  <c r="IR199" i="1"/>
  <c r="HN200" i="1"/>
  <c r="IK200" i="1"/>
  <c r="HO200" i="1"/>
  <c r="HP200" i="1"/>
  <c r="HQ200" i="1"/>
  <c r="HR200" i="1"/>
  <c r="HS200" i="1"/>
  <c r="HT200" i="1"/>
  <c r="HU200" i="1"/>
  <c r="HV200" i="1"/>
  <c r="HY200" i="1"/>
  <c r="IA200" i="1"/>
  <c r="IB200" i="1"/>
  <c r="IG200" i="1"/>
  <c r="II200" i="1"/>
  <c r="IJ200" i="1"/>
  <c r="HN201" i="1"/>
  <c r="HO201" i="1"/>
  <c r="HP201" i="1"/>
  <c r="HQ201" i="1"/>
  <c r="HR201" i="1"/>
  <c r="HS201" i="1"/>
  <c r="HT201" i="1"/>
  <c r="HU201" i="1"/>
  <c r="HV201" i="1"/>
  <c r="HY201" i="1"/>
  <c r="IA201" i="1"/>
  <c r="IB201" i="1"/>
  <c r="IG201" i="1"/>
  <c r="II201" i="1"/>
  <c r="IJ201" i="1"/>
  <c r="IQ201" i="1"/>
  <c r="IR201" i="1"/>
  <c r="HN202" i="1"/>
  <c r="IK202" i="1"/>
  <c r="HO202" i="1"/>
  <c r="HP202" i="1"/>
  <c r="HQ202" i="1"/>
  <c r="HR202" i="1"/>
  <c r="HS202" i="1"/>
  <c r="HT202" i="1"/>
  <c r="HU202" i="1"/>
  <c r="HV202" i="1"/>
  <c r="HY202" i="1"/>
  <c r="IA202" i="1"/>
  <c r="IB202" i="1"/>
  <c r="IG202" i="1"/>
  <c r="II202" i="1"/>
  <c r="IJ202" i="1"/>
  <c r="HN203" i="1"/>
  <c r="HO203" i="1"/>
  <c r="HP203" i="1"/>
  <c r="HQ203" i="1"/>
  <c r="HR203" i="1"/>
  <c r="HS203" i="1"/>
  <c r="HT203" i="1"/>
  <c r="HU203" i="1"/>
  <c r="HV203" i="1"/>
  <c r="HY203" i="1"/>
  <c r="IA203" i="1"/>
  <c r="IB203" i="1"/>
  <c r="IG203" i="1"/>
  <c r="II203" i="1"/>
  <c r="IJ203" i="1"/>
  <c r="HN204" i="1"/>
  <c r="IK204" i="1"/>
  <c r="HO204" i="1"/>
  <c r="HP204" i="1"/>
  <c r="HQ204" i="1"/>
  <c r="HR204" i="1"/>
  <c r="HS204" i="1"/>
  <c r="HT204" i="1"/>
  <c r="HU204" i="1"/>
  <c r="HV204" i="1"/>
  <c r="HY204" i="1"/>
  <c r="IA204" i="1"/>
  <c r="IB204" i="1"/>
  <c r="IG204" i="1"/>
  <c r="II204" i="1"/>
  <c r="IJ204" i="1"/>
  <c r="HN205" i="1"/>
  <c r="IK205" i="1"/>
  <c r="HO205" i="1"/>
  <c r="HP205" i="1"/>
  <c r="HQ205" i="1"/>
  <c r="HR205" i="1"/>
  <c r="HS205" i="1"/>
  <c r="HT205" i="1"/>
  <c r="HU205" i="1"/>
  <c r="HV205" i="1"/>
  <c r="HW205" i="1"/>
  <c r="HX205" i="1"/>
  <c r="HY205" i="1"/>
  <c r="IA205" i="1"/>
  <c r="IB205" i="1"/>
  <c r="IG205" i="1"/>
  <c r="II205" i="1"/>
  <c r="IJ205" i="1"/>
  <c r="IL205" i="1"/>
  <c r="IO205" i="1"/>
  <c r="IP205" i="1"/>
  <c r="HN206" i="1"/>
  <c r="HW206" i="1"/>
  <c r="HX206" i="1"/>
  <c r="HO206" i="1"/>
  <c r="HP206" i="1"/>
  <c r="HQ206" i="1"/>
  <c r="HR206" i="1"/>
  <c r="HS206" i="1"/>
  <c r="HT206" i="1"/>
  <c r="HU206" i="1"/>
  <c r="HV206" i="1"/>
  <c r="HY206" i="1"/>
  <c r="IA206" i="1"/>
  <c r="IB206" i="1"/>
  <c r="IG206" i="1"/>
  <c r="II206" i="1"/>
  <c r="IJ206" i="1"/>
  <c r="HN207" i="1"/>
  <c r="IK207" i="1"/>
  <c r="HW207" i="1"/>
  <c r="HX207" i="1"/>
  <c r="HO207" i="1"/>
  <c r="HP207" i="1"/>
  <c r="HQ207" i="1"/>
  <c r="HR207" i="1"/>
  <c r="HS207" i="1"/>
  <c r="HT207" i="1"/>
  <c r="HU207" i="1"/>
  <c r="HV207" i="1"/>
  <c r="HY207" i="1"/>
  <c r="IA207" i="1"/>
  <c r="IB207" i="1"/>
  <c r="IG207" i="1"/>
  <c r="II207" i="1"/>
  <c r="IJ207" i="1"/>
  <c r="IL207" i="1"/>
  <c r="HN208" i="1"/>
  <c r="IK208" i="1"/>
  <c r="IM208" i="1"/>
  <c r="IN208" i="1"/>
  <c r="HO208" i="1"/>
  <c r="HP208" i="1"/>
  <c r="HQ208" i="1"/>
  <c r="HR208" i="1"/>
  <c r="HS208" i="1"/>
  <c r="HT208" i="1"/>
  <c r="HU208" i="1"/>
  <c r="HV208" i="1"/>
  <c r="HY208" i="1"/>
  <c r="IA208" i="1"/>
  <c r="IB208" i="1"/>
  <c r="IG208" i="1"/>
  <c r="II208" i="1"/>
  <c r="IJ208" i="1"/>
  <c r="HN209" i="1"/>
  <c r="IK209" i="1"/>
  <c r="HO209" i="1"/>
  <c r="HP209" i="1"/>
  <c r="HQ209" i="1"/>
  <c r="HR209" i="1"/>
  <c r="HS209" i="1"/>
  <c r="HT209" i="1"/>
  <c r="HU209" i="1"/>
  <c r="HV209" i="1"/>
  <c r="HW209" i="1"/>
  <c r="HX209" i="1"/>
  <c r="HY209" i="1"/>
  <c r="IA209" i="1"/>
  <c r="IB209" i="1"/>
  <c r="IG209" i="1"/>
  <c r="II209" i="1"/>
  <c r="IJ209" i="1"/>
  <c r="IL209" i="1"/>
  <c r="IM209" i="1"/>
  <c r="IN209" i="1"/>
  <c r="IO209" i="1"/>
  <c r="IP209" i="1"/>
  <c r="IQ209" i="1"/>
  <c r="IR209" i="1"/>
  <c r="HN210" i="1"/>
  <c r="IK210" i="1"/>
  <c r="HO210" i="1"/>
  <c r="HP210" i="1"/>
  <c r="HQ210" i="1"/>
  <c r="HR210" i="1"/>
  <c r="HS210" i="1"/>
  <c r="HT210" i="1"/>
  <c r="HU210" i="1"/>
  <c r="HV210" i="1"/>
  <c r="HY210" i="1"/>
  <c r="IA210" i="1"/>
  <c r="IB210" i="1"/>
  <c r="IG210" i="1"/>
  <c r="II210" i="1"/>
  <c r="IJ210" i="1"/>
  <c r="HN211" i="1"/>
  <c r="IK211" i="1"/>
  <c r="IM211" i="1"/>
  <c r="IN211" i="1"/>
  <c r="HO211" i="1"/>
  <c r="HP211" i="1"/>
  <c r="HQ211" i="1"/>
  <c r="HR211" i="1"/>
  <c r="HS211" i="1"/>
  <c r="HT211" i="1"/>
  <c r="IS211" i="1"/>
  <c r="HU211" i="1"/>
  <c r="HV211" i="1"/>
  <c r="HW211" i="1"/>
  <c r="HX211" i="1"/>
  <c r="HY211" i="1"/>
  <c r="IA211" i="1"/>
  <c r="IB211" i="1"/>
  <c r="IG211" i="1"/>
  <c r="II211" i="1"/>
  <c r="IJ211" i="1"/>
  <c r="IL211" i="1"/>
  <c r="IO211" i="1"/>
  <c r="IP211" i="1"/>
  <c r="HN212" i="1"/>
  <c r="IK212" i="1"/>
  <c r="HO212" i="1"/>
  <c r="HP212" i="1"/>
  <c r="HQ212" i="1"/>
  <c r="HR212" i="1"/>
  <c r="HS212" i="1"/>
  <c r="HT212" i="1"/>
  <c r="HU212" i="1"/>
  <c r="HV212" i="1"/>
  <c r="HY212" i="1"/>
  <c r="IA212" i="1"/>
  <c r="IB212" i="1"/>
  <c r="IG212" i="1"/>
  <c r="II212" i="1"/>
  <c r="IJ212" i="1"/>
  <c r="HN213" i="1"/>
  <c r="IK213" i="1"/>
  <c r="IM213" i="1"/>
  <c r="IN213" i="1"/>
  <c r="HO213" i="1"/>
  <c r="HP213" i="1"/>
  <c r="HQ213" i="1"/>
  <c r="HR213" i="1"/>
  <c r="HS213" i="1"/>
  <c r="HT213" i="1"/>
  <c r="HU213" i="1"/>
  <c r="HV213" i="1"/>
  <c r="HY213" i="1"/>
  <c r="IA213" i="1"/>
  <c r="IB213" i="1"/>
  <c r="IG213" i="1"/>
  <c r="II213" i="1"/>
  <c r="IJ213" i="1"/>
  <c r="HN214" i="1"/>
  <c r="IK214" i="1"/>
  <c r="HO214" i="1"/>
  <c r="HP214" i="1"/>
  <c r="HQ214" i="1"/>
  <c r="HR214" i="1"/>
  <c r="HS214" i="1"/>
  <c r="HT214" i="1"/>
  <c r="HU214" i="1"/>
  <c r="HV214" i="1"/>
  <c r="HW214" i="1"/>
  <c r="HX214" i="1"/>
  <c r="HY214" i="1"/>
  <c r="IA214" i="1"/>
  <c r="IB214" i="1"/>
  <c r="IG214" i="1"/>
  <c r="II214" i="1"/>
  <c r="IJ214" i="1"/>
  <c r="HN215" i="1"/>
  <c r="HO215" i="1"/>
  <c r="HP215" i="1"/>
  <c r="HQ215" i="1"/>
  <c r="HR215" i="1"/>
  <c r="HS215" i="1"/>
  <c r="HT215" i="1"/>
  <c r="HU215" i="1"/>
  <c r="HV215" i="1"/>
  <c r="HY215" i="1"/>
  <c r="IA215" i="1"/>
  <c r="IB215" i="1"/>
  <c r="IG215" i="1"/>
  <c r="II215" i="1"/>
  <c r="IJ215" i="1"/>
  <c r="HN216" i="1"/>
  <c r="IK216" i="1"/>
  <c r="IM216" i="1"/>
  <c r="IN216" i="1"/>
  <c r="HO216" i="1"/>
  <c r="HP216" i="1"/>
  <c r="HQ216" i="1"/>
  <c r="HR216" i="1"/>
  <c r="HS216" i="1"/>
  <c r="HT216" i="1"/>
  <c r="HU216" i="1"/>
  <c r="HV216" i="1"/>
  <c r="HW216" i="1"/>
  <c r="HX216" i="1"/>
  <c r="HY216" i="1"/>
  <c r="IA216" i="1"/>
  <c r="IB216" i="1"/>
  <c r="IG216" i="1"/>
  <c r="II216" i="1"/>
  <c r="IJ216" i="1"/>
  <c r="IL216" i="1"/>
  <c r="IO216" i="1"/>
  <c r="IP216" i="1"/>
  <c r="HN217" i="1"/>
  <c r="HO217" i="1"/>
  <c r="HP217" i="1"/>
  <c r="HQ217" i="1"/>
  <c r="HR217" i="1"/>
  <c r="HS217" i="1"/>
  <c r="HT217" i="1"/>
  <c r="HU217" i="1"/>
  <c r="HV217" i="1"/>
  <c r="HY217" i="1"/>
  <c r="IA217" i="1"/>
  <c r="IB217" i="1"/>
  <c r="IG217" i="1"/>
  <c r="II217" i="1"/>
  <c r="IJ217" i="1"/>
  <c r="HN218" i="1"/>
  <c r="IO218" i="1"/>
  <c r="IP218" i="1"/>
  <c r="HO218" i="1"/>
  <c r="HP218" i="1"/>
  <c r="HQ218" i="1"/>
  <c r="HR218" i="1"/>
  <c r="HS218" i="1"/>
  <c r="HT218" i="1"/>
  <c r="HU218" i="1"/>
  <c r="HV218" i="1"/>
  <c r="HY218" i="1"/>
  <c r="IA218" i="1"/>
  <c r="IB218" i="1"/>
  <c r="IG218" i="1"/>
  <c r="II218" i="1"/>
  <c r="IJ218" i="1"/>
  <c r="HN219" i="1"/>
  <c r="HO219" i="1"/>
  <c r="HP219" i="1"/>
  <c r="HQ219" i="1"/>
  <c r="HR219" i="1"/>
  <c r="HS219" i="1"/>
  <c r="HT219" i="1"/>
  <c r="HU219" i="1"/>
  <c r="HV219" i="1"/>
  <c r="HY219" i="1"/>
  <c r="IA219" i="1"/>
  <c r="IB219" i="1"/>
  <c r="IG219" i="1"/>
  <c r="II219" i="1"/>
  <c r="IJ219" i="1"/>
  <c r="HN220" i="1"/>
  <c r="IK220" i="1"/>
  <c r="IL220" i="1"/>
  <c r="HO220" i="1"/>
  <c r="HP220" i="1"/>
  <c r="HQ220" i="1"/>
  <c r="HR220" i="1"/>
  <c r="HS220" i="1"/>
  <c r="HT220" i="1"/>
  <c r="HU220" i="1"/>
  <c r="HV220" i="1"/>
  <c r="HW220" i="1"/>
  <c r="HX220" i="1"/>
  <c r="HY220" i="1"/>
  <c r="IA220" i="1"/>
  <c r="IB220" i="1"/>
  <c r="IG220" i="1"/>
  <c r="II220" i="1"/>
  <c r="IJ220" i="1"/>
  <c r="HN221" i="1"/>
  <c r="HO221" i="1"/>
  <c r="HP221" i="1"/>
  <c r="HQ221" i="1"/>
  <c r="HR221" i="1"/>
  <c r="HS221" i="1"/>
  <c r="HT221" i="1"/>
  <c r="HU221" i="1"/>
  <c r="HV221" i="1"/>
  <c r="HY221" i="1"/>
  <c r="IA221" i="1"/>
  <c r="IB221" i="1"/>
  <c r="IG221" i="1"/>
  <c r="II221" i="1"/>
  <c r="IJ221" i="1"/>
  <c r="HN222" i="1"/>
  <c r="IK222" i="1"/>
  <c r="IL222" i="1"/>
  <c r="HO222" i="1"/>
  <c r="HP222" i="1"/>
  <c r="HQ222" i="1"/>
  <c r="HR222" i="1"/>
  <c r="HS222" i="1"/>
  <c r="HT222" i="1"/>
  <c r="IS222" i="1"/>
  <c r="HU222" i="1"/>
  <c r="HV222" i="1"/>
  <c r="HY222" i="1"/>
  <c r="IA222" i="1"/>
  <c r="IB222" i="1"/>
  <c r="IG222" i="1"/>
  <c r="II222" i="1"/>
  <c r="IJ222" i="1"/>
  <c r="IM222" i="1"/>
  <c r="IN222" i="1"/>
  <c r="IO222" i="1"/>
  <c r="IP222" i="1"/>
  <c r="HN223" i="1"/>
  <c r="IK223" i="1"/>
  <c r="HW223" i="1"/>
  <c r="HX223" i="1"/>
  <c r="HO223" i="1"/>
  <c r="HP223" i="1"/>
  <c r="HQ223" i="1"/>
  <c r="HR223" i="1"/>
  <c r="HS223" i="1"/>
  <c r="HT223" i="1"/>
  <c r="HU223" i="1"/>
  <c r="HV223" i="1"/>
  <c r="HY223" i="1"/>
  <c r="IA223" i="1"/>
  <c r="IB223" i="1"/>
  <c r="IG223" i="1"/>
  <c r="II223" i="1"/>
  <c r="IJ223" i="1"/>
  <c r="HN224" i="1"/>
  <c r="HO224" i="1"/>
  <c r="HP224" i="1"/>
  <c r="HQ224" i="1"/>
  <c r="HR224" i="1"/>
  <c r="HS224" i="1"/>
  <c r="HT224" i="1"/>
  <c r="HU224" i="1"/>
  <c r="HV224" i="1"/>
  <c r="HY224" i="1"/>
  <c r="IA224" i="1"/>
  <c r="IB224" i="1"/>
  <c r="IG224" i="1"/>
  <c r="II224" i="1"/>
  <c r="IJ224" i="1"/>
  <c r="HN225" i="1"/>
  <c r="IK225" i="1"/>
  <c r="IM225" i="1"/>
  <c r="IN225" i="1"/>
  <c r="HO225" i="1"/>
  <c r="HP225" i="1"/>
  <c r="HQ225" i="1"/>
  <c r="HR225" i="1"/>
  <c r="HS225" i="1"/>
  <c r="HT225" i="1"/>
  <c r="HU225" i="1"/>
  <c r="HV225" i="1"/>
  <c r="HY225" i="1"/>
  <c r="IA225" i="1"/>
  <c r="IB225" i="1"/>
  <c r="IG225" i="1"/>
  <c r="II225" i="1"/>
  <c r="IJ225" i="1"/>
  <c r="HN226" i="1"/>
  <c r="IK226" i="1"/>
  <c r="IL226" i="1"/>
  <c r="HO226" i="1"/>
  <c r="HP226" i="1"/>
  <c r="HQ226" i="1"/>
  <c r="HR226" i="1"/>
  <c r="HS226" i="1"/>
  <c r="HT226" i="1"/>
  <c r="HU226" i="1"/>
  <c r="HV226" i="1"/>
  <c r="HW226" i="1"/>
  <c r="HX226" i="1"/>
  <c r="HY226" i="1"/>
  <c r="IA226" i="1"/>
  <c r="IB226" i="1"/>
  <c r="IG226" i="1"/>
  <c r="II226" i="1"/>
  <c r="IJ226" i="1"/>
  <c r="IO226" i="1"/>
  <c r="IP226" i="1"/>
  <c r="HN227" i="1"/>
  <c r="HO227" i="1"/>
  <c r="HP227" i="1"/>
  <c r="HQ227" i="1"/>
  <c r="HR227" i="1"/>
  <c r="HS227" i="1"/>
  <c r="HT227" i="1"/>
  <c r="HU227" i="1"/>
  <c r="HV227" i="1"/>
  <c r="HY227" i="1"/>
  <c r="IA227" i="1"/>
  <c r="IB227" i="1"/>
  <c r="IG227" i="1"/>
  <c r="II227" i="1"/>
  <c r="IJ227" i="1"/>
  <c r="HN228" i="1"/>
  <c r="IK228" i="1"/>
  <c r="IL228" i="1"/>
  <c r="HO228" i="1"/>
  <c r="HP228" i="1"/>
  <c r="HQ228" i="1"/>
  <c r="HR228" i="1"/>
  <c r="HS228" i="1"/>
  <c r="HT228" i="1"/>
  <c r="HU228" i="1"/>
  <c r="HV228" i="1"/>
  <c r="HW228" i="1"/>
  <c r="HX228" i="1"/>
  <c r="HY228" i="1"/>
  <c r="IA228" i="1"/>
  <c r="IB228" i="1"/>
  <c r="IG228" i="1"/>
  <c r="II228" i="1"/>
  <c r="IJ228" i="1"/>
  <c r="HN229" i="1"/>
  <c r="IK229" i="1"/>
  <c r="IM229" i="1"/>
  <c r="IN229" i="1"/>
  <c r="HO229" i="1"/>
  <c r="HP229" i="1"/>
  <c r="HQ229" i="1"/>
  <c r="HR229" i="1"/>
  <c r="HS229" i="1"/>
  <c r="HT229" i="1"/>
  <c r="HU229" i="1"/>
  <c r="HV229" i="1"/>
  <c r="HY229" i="1"/>
  <c r="IA229" i="1"/>
  <c r="IB229" i="1"/>
  <c r="IG229" i="1"/>
  <c r="II229" i="1"/>
  <c r="IJ229" i="1"/>
  <c r="HN230" i="1"/>
  <c r="HO230" i="1"/>
  <c r="HP230" i="1"/>
  <c r="HQ230" i="1"/>
  <c r="HR230" i="1"/>
  <c r="HS230" i="1"/>
  <c r="HT230" i="1"/>
  <c r="HU230" i="1"/>
  <c r="HV230" i="1"/>
  <c r="HY230" i="1"/>
  <c r="IA230" i="1"/>
  <c r="IB230" i="1"/>
  <c r="IG230" i="1"/>
  <c r="II230" i="1"/>
  <c r="IJ230" i="1"/>
  <c r="IM230" i="1"/>
  <c r="IN230" i="1"/>
  <c r="HN231" i="1"/>
  <c r="IK231" i="1"/>
  <c r="IM231" i="1"/>
  <c r="IN231" i="1"/>
  <c r="HO231" i="1"/>
  <c r="HP231" i="1"/>
  <c r="HQ231" i="1"/>
  <c r="HR231" i="1"/>
  <c r="HS231" i="1"/>
  <c r="HT231" i="1"/>
  <c r="HU231" i="1"/>
  <c r="HV231" i="1"/>
  <c r="HW231" i="1"/>
  <c r="HX231" i="1"/>
  <c r="HY231" i="1"/>
  <c r="IA231" i="1"/>
  <c r="IB231" i="1"/>
  <c r="IG231" i="1"/>
  <c r="II231" i="1"/>
  <c r="IJ231" i="1"/>
  <c r="IL231" i="1"/>
  <c r="IO231" i="1"/>
  <c r="IP231" i="1"/>
  <c r="HN232" i="1"/>
  <c r="IK232" i="1"/>
  <c r="IM232" i="1"/>
  <c r="IN232" i="1"/>
  <c r="HO232" i="1"/>
  <c r="HP232" i="1"/>
  <c r="HQ232" i="1"/>
  <c r="HR232" i="1"/>
  <c r="HS232" i="1"/>
  <c r="HT232" i="1"/>
  <c r="HU232" i="1"/>
  <c r="HV232" i="1"/>
  <c r="HW232" i="1"/>
  <c r="HX232" i="1"/>
  <c r="HY232" i="1"/>
  <c r="IA232" i="1"/>
  <c r="IB232" i="1"/>
  <c r="IG232" i="1"/>
  <c r="II232" i="1"/>
  <c r="IJ232" i="1"/>
  <c r="IL232" i="1"/>
  <c r="IO232" i="1"/>
  <c r="IP232" i="1"/>
  <c r="HN233" i="1"/>
  <c r="HO233" i="1"/>
  <c r="HP233" i="1"/>
  <c r="HQ233" i="1"/>
  <c r="HR233" i="1"/>
  <c r="HS233" i="1"/>
  <c r="HT233" i="1"/>
  <c r="HU233" i="1"/>
  <c r="HV233" i="1"/>
  <c r="HY233" i="1"/>
  <c r="IA233" i="1"/>
  <c r="IB233" i="1"/>
  <c r="IG233" i="1"/>
  <c r="II233" i="1"/>
  <c r="IJ233" i="1"/>
  <c r="HN234" i="1"/>
  <c r="HO234" i="1"/>
  <c r="HP234" i="1"/>
  <c r="HQ234" i="1"/>
  <c r="HR234" i="1"/>
  <c r="HS234" i="1"/>
  <c r="HT234" i="1"/>
  <c r="HU234" i="1"/>
  <c r="HV234" i="1"/>
  <c r="HY234" i="1"/>
  <c r="IA234" i="1"/>
  <c r="IB234" i="1"/>
  <c r="IG234" i="1"/>
  <c r="II234" i="1"/>
  <c r="IJ234" i="1"/>
  <c r="HN235" i="1"/>
  <c r="HO235" i="1"/>
  <c r="HP235" i="1"/>
  <c r="HQ235" i="1"/>
  <c r="HR235" i="1"/>
  <c r="HS235" i="1"/>
  <c r="HT235" i="1"/>
  <c r="HU235" i="1"/>
  <c r="HV235" i="1"/>
  <c r="HY235" i="1"/>
  <c r="IA235" i="1"/>
  <c r="IB235" i="1"/>
  <c r="IG235" i="1"/>
  <c r="II235" i="1"/>
  <c r="IJ235" i="1"/>
  <c r="HN236" i="1"/>
  <c r="IK236" i="1"/>
  <c r="IM236" i="1"/>
  <c r="IN236" i="1"/>
  <c r="HO236" i="1"/>
  <c r="HP236" i="1"/>
  <c r="HQ236" i="1"/>
  <c r="HR236" i="1"/>
  <c r="HS236" i="1"/>
  <c r="HT236" i="1"/>
  <c r="HU236" i="1"/>
  <c r="HV236" i="1"/>
  <c r="HW236" i="1"/>
  <c r="HX236" i="1"/>
  <c r="HY236" i="1"/>
  <c r="IA236" i="1"/>
  <c r="IB236" i="1"/>
  <c r="IG236" i="1"/>
  <c r="II236" i="1"/>
  <c r="IJ236" i="1"/>
  <c r="IL236" i="1"/>
  <c r="IO236" i="1"/>
  <c r="IP236" i="1"/>
  <c r="HN237" i="1"/>
  <c r="HO237" i="1"/>
  <c r="HP237" i="1"/>
  <c r="HQ237" i="1"/>
  <c r="HR237" i="1"/>
  <c r="HS237" i="1"/>
  <c r="HT237" i="1"/>
  <c r="HU237" i="1"/>
  <c r="HV237" i="1"/>
  <c r="HY237" i="1"/>
  <c r="IA237" i="1"/>
  <c r="IB237" i="1"/>
  <c r="IG237" i="1"/>
  <c r="II237" i="1"/>
  <c r="IJ237" i="1"/>
  <c r="HN238" i="1"/>
  <c r="HO238" i="1"/>
  <c r="HP238" i="1"/>
  <c r="HQ238" i="1"/>
  <c r="HR238" i="1"/>
  <c r="HS238" i="1"/>
  <c r="HT238" i="1"/>
  <c r="HU238" i="1"/>
  <c r="HV238" i="1"/>
  <c r="HY238" i="1"/>
  <c r="IA238" i="1"/>
  <c r="IB238" i="1"/>
  <c r="IG238" i="1"/>
  <c r="II238" i="1"/>
  <c r="IJ238" i="1"/>
  <c r="HN239" i="1"/>
  <c r="HO239" i="1"/>
  <c r="HP239" i="1"/>
  <c r="HQ239" i="1"/>
  <c r="HR239" i="1"/>
  <c r="HS239" i="1"/>
  <c r="HT239" i="1"/>
  <c r="HU239" i="1"/>
  <c r="HV239" i="1"/>
  <c r="HY239" i="1"/>
  <c r="IA239" i="1"/>
  <c r="IB239" i="1"/>
  <c r="IG239" i="1"/>
  <c r="II239" i="1"/>
  <c r="IJ239" i="1"/>
  <c r="HN240" i="1"/>
  <c r="HO240" i="1"/>
  <c r="HP240" i="1"/>
  <c r="HQ240" i="1"/>
  <c r="HR240" i="1"/>
  <c r="HS240" i="1"/>
  <c r="HT240" i="1"/>
  <c r="HU240" i="1"/>
  <c r="HV240" i="1"/>
  <c r="HY240" i="1"/>
  <c r="IA240" i="1"/>
  <c r="IB240" i="1"/>
  <c r="IG240" i="1"/>
  <c r="II240" i="1"/>
  <c r="IJ240" i="1"/>
  <c r="HN241" i="1"/>
  <c r="HO241" i="1"/>
  <c r="HP241" i="1"/>
  <c r="HQ241" i="1"/>
  <c r="HR241" i="1"/>
  <c r="HS241" i="1"/>
  <c r="HT241" i="1"/>
  <c r="HU241" i="1"/>
  <c r="HV241" i="1"/>
  <c r="HY241" i="1"/>
  <c r="IA241" i="1"/>
  <c r="IB241" i="1"/>
  <c r="IG241" i="1"/>
  <c r="II241" i="1"/>
  <c r="IJ241" i="1"/>
  <c r="HN242" i="1"/>
  <c r="IK242" i="1"/>
  <c r="IL242" i="1"/>
  <c r="HO242" i="1"/>
  <c r="HP242" i="1"/>
  <c r="HQ242" i="1"/>
  <c r="HR242" i="1"/>
  <c r="HS242" i="1"/>
  <c r="HT242" i="1"/>
  <c r="HU242" i="1"/>
  <c r="HV242" i="1"/>
  <c r="HW242" i="1"/>
  <c r="HX242" i="1"/>
  <c r="HY242" i="1"/>
  <c r="IA242" i="1"/>
  <c r="IB242" i="1"/>
  <c r="IG242" i="1"/>
  <c r="II242" i="1"/>
  <c r="IJ242" i="1"/>
  <c r="IM242" i="1"/>
  <c r="IN242" i="1"/>
  <c r="IO242" i="1"/>
  <c r="IP242" i="1"/>
  <c r="HN243" i="1"/>
  <c r="IK243" i="1"/>
  <c r="IM243" i="1"/>
  <c r="IN243" i="1"/>
  <c r="HO243" i="1"/>
  <c r="HP243" i="1"/>
  <c r="HQ243" i="1"/>
  <c r="HR243" i="1"/>
  <c r="HS243" i="1"/>
  <c r="HT243" i="1"/>
  <c r="HU243" i="1"/>
  <c r="HV243" i="1"/>
  <c r="HY243" i="1"/>
  <c r="IA243" i="1"/>
  <c r="IB243" i="1"/>
  <c r="IG243" i="1"/>
  <c r="II243" i="1"/>
  <c r="IJ243" i="1"/>
  <c r="IO243" i="1"/>
  <c r="IP243" i="1"/>
  <c r="HN244" i="1"/>
  <c r="HO244" i="1"/>
  <c r="HP244" i="1"/>
  <c r="HQ244" i="1"/>
  <c r="HR244" i="1"/>
  <c r="HS244" i="1"/>
  <c r="HT244" i="1"/>
  <c r="HU244" i="1"/>
  <c r="HV244" i="1"/>
  <c r="HY244" i="1"/>
  <c r="IA244" i="1"/>
  <c r="IB244" i="1"/>
  <c r="IG244" i="1"/>
  <c r="II244" i="1"/>
  <c r="IJ244" i="1"/>
  <c r="HN245" i="1"/>
  <c r="IK245" i="1"/>
  <c r="HO245" i="1"/>
  <c r="HP245" i="1"/>
  <c r="HQ245" i="1"/>
  <c r="HR245" i="1"/>
  <c r="HS245" i="1"/>
  <c r="HT245" i="1"/>
  <c r="HU245" i="1"/>
  <c r="HV245" i="1"/>
  <c r="HY245" i="1"/>
  <c r="IA245" i="1"/>
  <c r="IB245" i="1"/>
  <c r="IG245" i="1"/>
  <c r="II245" i="1"/>
  <c r="IJ245" i="1"/>
  <c r="HN246" i="1"/>
  <c r="HO246" i="1"/>
  <c r="HP246" i="1"/>
  <c r="HQ246" i="1"/>
  <c r="HR246" i="1"/>
  <c r="HS246" i="1"/>
  <c r="HT246" i="1"/>
  <c r="HU246" i="1"/>
  <c r="HV246" i="1"/>
  <c r="HY246" i="1"/>
  <c r="IA246" i="1"/>
  <c r="IB246" i="1"/>
  <c r="IG246" i="1"/>
  <c r="II246" i="1"/>
  <c r="IJ246" i="1"/>
  <c r="HN247" i="1"/>
  <c r="HO247" i="1"/>
  <c r="HP247" i="1"/>
  <c r="HQ247" i="1"/>
  <c r="HR247" i="1"/>
  <c r="HS247" i="1"/>
  <c r="HT247" i="1"/>
  <c r="HU247" i="1"/>
  <c r="HV247" i="1"/>
  <c r="HY247" i="1"/>
  <c r="IA247" i="1"/>
  <c r="IB247" i="1"/>
  <c r="IG247" i="1"/>
  <c r="II247" i="1"/>
  <c r="IJ247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IA248" i="1"/>
  <c r="IB248" i="1"/>
  <c r="IG248" i="1"/>
  <c r="II248" i="1"/>
  <c r="IJ248" i="1"/>
  <c r="HN249" i="1"/>
  <c r="HO249" i="1"/>
  <c r="HP249" i="1"/>
  <c r="HQ249" i="1"/>
  <c r="HR249" i="1"/>
  <c r="HS249" i="1"/>
  <c r="HT249" i="1"/>
  <c r="HU249" i="1"/>
  <c r="HV249" i="1"/>
  <c r="HY249" i="1"/>
  <c r="IA249" i="1"/>
  <c r="IB249" i="1"/>
  <c r="IG249" i="1"/>
  <c r="II249" i="1"/>
  <c r="IJ249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IA250" i="1"/>
  <c r="IB250" i="1"/>
  <c r="IG250" i="1"/>
  <c r="II250" i="1"/>
  <c r="IJ250" i="1"/>
  <c r="IO250" i="1"/>
  <c r="IP250" i="1"/>
  <c r="HN251" i="1"/>
  <c r="HO251" i="1"/>
  <c r="HP251" i="1"/>
  <c r="HQ251" i="1"/>
  <c r="HR251" i="1"/>
  <c r="HS251" i="1"/>
  <c r="HT251" i="1"/>
  <c r="HU251" i="1"/>
  <c r="HV251" i="1"/>
  <c r="HY251" i="1"/>
  <c r="IA251" i="1"/>
  <c r="IB251" i="1"/>
  <c r="IG251" i="1"/>
  <c r="II251" i="1"/>
  <c r="IJ251" i="1"/>
  <c r="HN252" i="1"/>
  <c r="IK252" i="1"/>
  <c r="IL252" i="1"/>
  <c r="HO252" i="1"/>
  <c r="HP252" i="1"/>
  <c r="HQ252" i="1"/>
  <c r="HR252" i="1"/>
  <c r="HS252" i="1"/>
  <c r="HT252" i="1"/>
  <c r="HU252" i="1"/>
  <c r="HV252" i="1"/>
  <c r="HY252" i="1"/>
  <c r="IA252" i="1"/>
  <c r="IB252" i="1"/>
  <c r="IG252" i="1"/>
  <c r="II252" i="1"/>
  <c r="IJ252" i="1"/>
  <c r="HN253" i="1"/>
  <c r="IK253" i="1"/>
  <c r="IM253" i="1"/>
  <c r="IN253" i="1"/>
  <c r="HO253" i="1"/>
  <c r="HP253" i="1"/>
  <c r="HQ253" i="1"/>
  <c r="HR253" i="1"/>
  <c r="HS253" i="1"/>
  <c r="HT253" i="1"/>
  <c r="HU253" i="1"/>
  <c r="HV253" i="1"/>
  <c r="HY253" i="1"/>
  <c r="IA253" i="1"/>
  <c r="IB253" i="1"/>
  <c r="IG253" i="1"/>
  <c r="II253" i="1"/>
  <c r="IJ253" i="1"/>
  <c r="HN254" i="1"/>
  <c r="HO254" i="1"/>
  <c r="HP254" i="1"/>
  <c r="HQ254" i="1"/>
  <c r="HR254" i="1"/>
  <c r="HS254" i="1"/>
  <c r="HT254" i="1"/>
  <c r="HU254" i="1"/>
  <c r="HV254" i="1"/>
  <c r="HY254" i="1"/>
  <c r="IA254" i="1"/>
  <c r="IB254" i="1"/>
  <c r="IG254" i="1"/>
  <c r="II254" i="1"/>
  <c r="IJ254" i="1"/>
  <c r="HN255" i="1"/>
  <c r="IK255" i="1"/>
  <c r="HW255" i="1"/>
  <c r="HX255" i="1"/>
  <c r="HO255" i="1"/>
  <c r="HP255" i="1"/>
  <c r="HQ255" i="1"/>
  <c r="HR255" i="1"/>
  <c r="HS255" i="1"/>
  <c r="HT255" i="1"/>
  <c r="HU255" i="1"/>
  <c r="HV255" i="1"/>
  <c r="HY255" i="1"/>
  <c r="IA255" i="1"/>
  <c r="IB255" i="1"/>
  <c r="IG255" i="1"/>
  <c r="II255" i="1"/>
  <c r="IJ255" i="1"/>
  <c r="IO255" i="1"/>
  <c r="IP255" i="1"/>
  <c r="HN256" i="1"/>
  <c r="HO256" i="1"/>
  <c r="HP256" i="1"/>
  <c r="HQ256" i="1"/>
  <c r="HR256" i="1"/>
  <c r="HS256" i="1"/>
  <c r="HT256" i="1"/>
  <c r="HU256" i="1"/>
  <c r="HV256" i="1"/>
  <c r="HY256" i="1"/>
  <c r="IA256" i="1"/>
  <c r="IB256" i="1"/>
  <c r="IG256" i="1"/>
  <c r="II256" i="1"/>
  <c r="IJ256" i="1"/>
  <c r="HN257" i="1"/>
  <c r="IK257" i="1"/>
  <c r="HO257" i="1"/>
  <c r="HP257" i="1"/>
  <c r="HQ257" i="1"/>
  <c r="HR257" i="1"/>
  <c r="HS257" i="1"/>
  <c r="HT257" i="1"/>
  <c r="HU257" i="1"/>
  <c r="HV257" i="1"/>
  <c r="HY257" i="1"/>
  <c r="IA257" i="1"/>
  <c r="IB257" i="1"/>
  <c r="IG257" i="1"/>
  <c r="II257" i="1"/>
  <c r="IJ257" i="1"/>
  <c r="IM257" i="1"/>
  <c r="IN257" i="1"/>
  <c r="IQ257" i="1"/>
  <c r="IR257" i="1"/>
  <c r="HN258" i="1"/>
  <c r="HO258" i="1"/>
  <c r="HP258" i="1"/>
  <c r="HQ258" i="1"/>
  <c r="HR258" i="1"/>
  <c r="HS258" i="1"/>
  <c r="HT258" i="1"/>
  <c r="HU258" i="1"/>
  <c r="HV258" i="1"/>
  <c r="HY258" i="1"/>
  <c r="IA258" i="1"/>
  <c r="IB258" i="1"/>
  <c r="IG258" i="1"/>
  <c r="II258" i="1"/>
  <c r="IJ258" i="1"/>
  <c r="HN259" i="1"/>
  <c r="IK259" i="1"/>
  <c r="HW259" i="1"/>
  <c r="HX259" i="1"/>
  <c r="HO259" i="1"/>
  <c r="HP259" i="1"/>
  <c r="HQ259" i="1"/>
  <c r="HR259" i="1"/>
  <c r="HS259" i="1"/>
  <c r="HT259" i="1"/>
  <c r="HU259" i="1"/>
  <c r="HV259" i="1"/>
  <c r="HY259" i="1"/>
  <c r="IA259" i="1"/>
  <c r="IB259" i="1"/>
  <c r="IG259" i="1"/>
  <c r="II259" i="1"/>
  <c r="IJ259" i="1"/>
  <c r="IO259" i="1"/>
  <c r="IP259" i="1"/>
  <c r="HN260" i="1"/>
  <c r="HO260" i="1"/>
  <c r="HP260" i="1"/>
  <c r="HQ260" i="1"/>
  <c r="HR260" i="1"/>
  <c r="HS260" i="1"/>
  <c r="HT260" i="1"/>
  <c r="HU260" i="1"/>
  <c r="HV260" i="1"/>
  <c r="HY260" i="1"/>
  <c r="IA260" i="1"/>
  <c r="IB260" i="1"/>
  <c r="IG260" i="1"/>
  <c r="II260" i="1"/>
  <c r="IJ260" i="1"/>
  <c r="HN261" i="1"/>
  <c r="IK261" i="1"/>
  <c r="HO261" i="1"/>
  <c r="HP261" i="1"/>
  <c r="HQ261" i="1"/>
  <c r="HR261" i="1"/>
  <c r="HS261" i="1"/>
  <c r="HT261" i="1"/>
  <c r="HU261" i="1"/>
  <c r="HV261" i="1"/>
  <c r="HY261" i="1"/>
  <c r="IA261" i="1"/>
  <c r="IB261" i="1"/>
  <c r="IG261" i="1"/>
  <c r="II261" i="1"/>
  <c r="IJ261" i="1"/>
  <c r="IM261" i="1"/>
  <c r="IN261" i="1"/>
  <c r="IQ261" i="1"/>
  <c r="IR261" i="1"/>
  <c r="HN262" i="1"/>
  <c r="IQ262" i="1"/>
  <c r="IR262" i="1"/>
  <c r="HO262" i="1"/>
  <c r="HP262" i="1"/>
  <c r="HQ262" i="1"/>
  <c r="HR262" i="1"/>
  <c r="HS262" i="1"/>
  <c r="HT262" i="1"/>
  <c r="HU262" i="1"/>
  <c r="HV262" i="1"/>
  <c r="HY262" i="1"/>
  <c r="IA262" i="1"/>
  <c r="IB262" i="1"/>
  <c r="IG262" i="1"/>
  <c r="II262" i="1"/>
  <c r="IJ262" i="1"/>
  <c r="HN263" i="1"/>
  <c r="IK263" i="1"/>
  <c r="HW263" i="1"/>
  <c r="HX263" i="1"/>
  <c r="HO263" i="1"/>
  <c r="HP263" i="1"/>
  <c r="HQ263" i="1"/>
  <c r="HR263" i="1"/>
  <c r="HS263" i="1"/>
  <c r="HT263" i="1"/>
  <c r="HU263" i="1"/>
  <c r="HV263" i="1"/>
  <c r="HY263" i="1"/>
  <c r="IA263" i="1"/>
  <c r="IB263" i="1"/>
  <c r="IG263" i="1"/>
  <c r="II263" i="1"/>
  <c r="IJ263" i="1"/>
  <c r="HN264" i="1"/>
  <c r="HO264" i="1"/>
  <c r="HP264" i="1"/>
  <c r="HQ264" i="1"/>
  <c r="HR264" i="1"/>
  <c r="HS264" i="1"/>
  <c r="HT264" i="1"/>
  <c r="HU264" i="1"/>
  <c r="HV264" i="1"/>
  <c r="HY264" i="1"/>
  <c r="IA264" i="1"/>
  <c r="IB264" i="1"/>
  <c r="IG264" i="1"/>
  <c r="II264" i="1"/>
  <c r="IJ264" i="1"/>
  <c r="HN265" i="1"/>
  <c r="HO265" i="1"/>
  <c r="HP265" i="1"/>
  <c r="HQ265" i="1"/>
  <c r="HR265" i="1"/>
  <c r="HS265" i="1"/>
  <c r="HT265" i="1"/>
  <c r="HU265" i="1"/>
  <c r="HV265" i="1"/>
  <c r="HY265" i="1"/>
  <c r="IA265" i="1"/>
  <c r="IB265" i="1"/>
  <c r="IG265" i="1"/>
  <c r="II265" i="1"/>
  <c r="IJ265" i="1"/>
  <c r="HN266" i="1"/>
  <c r="HW266" i="1"/>
  <c r="HX266" i="1"/>
  <c r="HO266" i="1"/>
  <c r="HP266" i="1"/>
  <c r="HQ266" i="1"/>
  <c r="HR266" i="1"/>
  <c r="HS266" i="1"/>
  <c r="HT266" i="1"/>
  <c r="HU266" i="1"/>
  <c r="HV266" i="1"/>
  <c r="HY266" i="1"/>
  <c r="IA266" i="1"/>
  <c r="IB266" i="1"/>
  <c r="IG266" i="1"/>
  <c r="II266" i="1"/>
  <c r="IJ266" i="1"/>
  <c r="HN267" i="1"/>
  <c r="HW267" i="1"/>
  <c r="HX267" i="1"/>
  <c r="HO267" i="1"/>
  <c r="HP267" i="1"/>
  <c r="HQ267" i="1"/>
  <c r="HR267" i="1"/>
  <c r="HS267" i="1"/>
  <c r="HT267" i="1"/>
  <c r="HU267" i="1"/>
  <c r="HV267" i="1"/>
  <c r="HY267" i="1"/>
  <c r="IA267" i="1"/>
  <c r="IB267" i="1"/>
  <c r="IG267" i="1"/>
  <c r="II267" i="1"/>
  <c r="IJ267" i="1"/>
  <c r="HN268" i="1"/>
  <c r="IK268" i="1"/>
  <c r="IO268" i="1"/>
  <c r="IP268" i="1"/>
  <c r="HO268" i="1"/>
  <c r="HP268" i="1"/>
  <c r="HQ268" i="1"/>
  <c r="HR268" i="1"/>
  <c r="HS268" i="1"/>
  <c r="HT268" i="1"/>
  <c r="HU268" i="1"/>
  <c r="HV268" i="1"/>
  <c r="HY268" i="1"/>
  <c r="IA268" i="1"/>
  <c r="IB268" i="1"/>
  <c r="IG268" i="1"/>
  <c r="II268" i="1"/>
  <c r="IJ268" i="1"/>
  <c r="HN269" i="1"/>
  <c r="HO269" i="1"/>
  <c r="HP269" i="1"/>
  <c r="HQ269" i="1"/>
  <c r="HR269" i="1"/>
  <c r="HS269" i="1"/>
  <c r="HT269" i="1"/>
  <c r="HU269" i="1"/>
  <c r="HV269" i="1"/>
  <c r="HY269" i="1"/>
  <c r="IA269" i="1"/>
  <c r="IB269" i="1"/>
  <c r="IG269" i="1"/>
  <c r="II269" i="1"/>
  <c r="IJ269" i="1"/>
  <c r="HN270" i="1"/>
  <c r="HO270" i="1"/>
  <c r="HP270" i="1"/>
  <c r="HQ270" i="1"/>
  <c r="HR270" i="1"/>
  <c r="HS270" i="1"/>
  <c r="HT270" i="1"/>
  <c r="HU270" i="1"/>
  <c r="HV270" i="1"/>
  <c r="HW270" i="1"/>
  <c r="HX270" i="1"/>
  <c r="HY270" i="1"/>
  <c r="IA270" i="1"/>
  <c r="IB270" i="1"/>
  <c r="IG270" i="1"/>
  <c r="II270" i="1"/>
  <c r="IJ270" i="1"/>
  <c r="IM270" i="1"/>
  <c r="IN270" i="1"/>
  <c r="IQ270" i="1"/>
  <c r="IR270" i="1"/>
  <c r="HN271" i="1"/>
  <c r="IK271" i="1"/>
  <c r="HO271" i="1"/>
  <c r="HP271" i="1"/>
  <c r="HQ271" i="1"/>
  <c r="HR271" i="1"/>
  <c r="HS271" i="1"/>
  <c r="HT271" i="1"/>
  <c r="HU271" i="1"/>
  <c r="HV271" i="1"/>
  <c r="HY271" i="1"/>
  <c r="IA271" i="1"/>
  <c r="IB271" i="1"/>
  <c r="IG271" i="1"/>
  <c r="II271" i="1"/>
  <c r="IJ271" i="1"/>
  <c r="HN272" i="1"/>
  <c r="IK272" i="1"/>
  <c r="IO272" i="1"/>
  <c r="IP272" i="1"/>
  <c r="HO272" i="1"/>
  <c r="HP272" i="1"/>
  <c r="HQ272" i="1"/>
  <c r="HR272" i="1"/>
  <c r="HS272" i="1"/>
  <c r="HT272" i="1"/>
  <c r="HU272" i="1"/>
  <c r="HV272" i="1"/>
  <c r="HY272" i="1"/>
  <c r="IA272" i="1"/>
  <c r="IB272" i="1"/>
  <c r="IG272" i="1"/>
  <c r="II272" i="1"/>
  <c r="IJ272" i="1"/>
  <c r="IL272" i="1"/>
  <c r="IQ272" i="1"/>
  <c r="IR272" i="1"/>
  <c r="HN273" i="1"/>
  <c r="IK273" i="1"/>
  <c r="HO273" i="1"/>
  <c r="HP273" i="1"/>
  <c r="HQ273" i="1"/>
  <c r="HR273" i="1"/>
  <c r="HS273" i="1"/>
  <c r="HT273" i="1"/>
  <c r="HU273" i="1"/>
  <c r="HV273" i="1"/>
  <c r="HY273" i="1"/>
  <c r="IA273" i="1"/>
  <c r="IB273" i="1"/>
  <c r="IG273" i="1"/>
  <c r="II273" i="1"/>
  <c r="IJ273" i="1"/>
  <c r="HN274" i="1"/>
  <c r="HO274" i="1"/>
  <c r="HP274" i="1"/>
  <c r="HQ274" i="1"/>
  <c r="HR274" i="1"/>
  <c r="HS274" i="1"/>
  <c r="HT274" i="1"/>
  <c r="HU274" i="1"/>
  <c r="HV274" i="1"/>
  <c r="HY274" i="1"/>
  <c r="IA274" i="1"/>
  <c r="IB274" i="1"/>
  <c r="IG274" i="1"/>
  <c r="II274" i="1"/>
  <c r="IJ274" i="1"/>
  <c r="IQ274" i="1"/>
  <c r="IR274" i="1"/>
  <c r="HN275" i="1"/>
  <c r="IK275" i="1"/>
  <c r="HO275" i="1"/>
  <c r="HP275" i="1"/>
  <c r="HQ275" i="1"/>
  <c r="HR275" i="1"/>
  <c r="HS275" i="1"/>
  <c r="HT275" i="1"/>
  <c r="HU275" i="1"/>
  <c r="HV275" i="1"/>
  <c r="HY275" i="1"/>
  <c r="IA275" i="1"/>
  <c r="IB275" i="1"/>
  <c r="IG275" i="1"/>
  <c r="II275" i="1"/>
  <c r="IJ275" i="1"/>
  <c r="HN276" i="1"/>
  <c r="IO276" i="1"/>
  <c r="IP276" i="1"/>
  <c r="HO276" i="1"/>
  <c r="HP276" i="1"/>
  <c r="HQ276" i="1"/>
  <c r="HR276" i="1"/>
  <c r="HS276" i="1"/>
  <c r="HT276" i="1"/>
  <c r="HU276" i="1"/>
  <c r="HV276" i="1"/>
  <c r="HY276" i="1"/>
  <c r="IA276" i="1"/>
  <c r="IB276" i="1"/>
  <c r="IG276" i="1"/>
  <c r="II276" i="1"/>
  <c r="IJ276" i="1"/>
  <c r="HN277" i="1"/>
  <c r="IK277" i="1"/>
  <c r="HO277" i="1"/>
  <c r="HP277" i="1"/>
  <c r="HQ277" i="1"/>
  <c r="HR277" i="1"/>
  <c r="HS277" i="1"/>
  <c r="HT277" i="1"/>
  <c r="HU277" i="1"/>
  <c r="HV277" i="1"/>
  <c r="HY277" i="1"/>
  <c r="IA277" i="1"/>
  <c r="IB277" i="1"/>
  <c r="IG277" i="1"/>
  <c r="II277" i="1"/>
  <c r="IJ277" i="1"/>
  <c r="HN278" i="1"/>
  <c r="HW278" i="1"/>
  <c r="HX278" i="1"/>
  <c r="HO278" i="1"/>
  <c r="HP278" i="1"/>
  <c r="HQ278" i="1"/>
  <c r="HR278" i="1"/>
  <c r="HS278" i="1"/>
  <c r="HT278" i="1"/>
  <c r="HU278" i="1"/>
  <c r="HV278" i="1"/>
  <c r="HY278" i="1"/>
  <c r="IA278" i="1"/>
  <c r="IB278" i="1"/>
  <c r="IG278" i="1"/>
  <c r="II278" i="1"/>
  <c r="IJ278" i="1"/>
  <c r="IM278" i="1"/>
  <c r="IN278" i="1"/>
  <c r="HN279" i="1"/>
  <c r="IK279" i="1"/>
  <c r="HO279" i="1"/>
  <c r="HP279" i="1"/>
  <c r="HQ279" i="1"/>
  <c r="HR279" i="1"/>
  <c r="HS279" i="1"/>
  <c r="HT279" i="1"/>
  <c r="HU279" i="1"/>
  <c r="HV279" i="1"/>
  <c r="HY279" i="1"/>
  <c r="IA279" i="1"/>
  <c r="IB279" i="1"/>
  <c r="IG279" i="1"/>
  <c r="II279" i="1"/>
  <c r="IJ279" i="1"/>
  <c r="IO279" i="1"/>
  <c r="IP279" i="1"/>
  <c r="HN280" i="1"/>
  <c r="IK280" i="1"/>
  <c r="HO280" i="1"/>
  <c r="HP280" i="1"/>
  <c r="HQ280" i="1"/>
  <c r="HR280" i="1"/>
  <c r="HS280" i="1"/>
  <c r="HT280" i="1"/>
  <c r="HU280" i="1"/>
  <c r="HV280" i="1"/>
  <c r="HY280" i="1"/>
  <c r="IA280" i="1"/>
  <c r="IB280" i="1"/>
  <c r="IG280" i="1"/>
  <c r="II280" i="1"/>
  <c r="IJ280" i="1"/>
  <c r="HN281" i="1"/>
  <c r="HO281" i="1"/>
  <c r="HP281" i="1"/>
  <c r="HQ281" i="1"/>
  <c r="HR281" i="1"/>
  <c r="HS281" i="1"/>
  <c r="HT281" i="1"/>
  <c r="HU281" i="1"/>
  <c r="HV281" i="1"/>
  <c r="HY281" i="1"/>
  <c r="IA281" i="1"/>
  <c r="IB281" i="1"/>
  <c r="IG281" i="1"/>
  <c r="II281" i="1"/>
  <c r="IJ281" i="1"/>
  <c r="HN282" i="1"/>
  <c r="IK282" i="1"/>
  <c r="HO282" i="1"/>
  <c r="HP282" i="1"/>
  <c r="HQ282" i="1"/>
  <c r="HR282" i="1"/>
  <c r="HS282" i="1"/>
  <c r="HT282" i="1"/>
  <c r="HU282" i="1"/>
  <c r="HV282" i="1"/>
  <c r="HY282" i="1"/>
  <c r="IA282" i="1"/>
  <c r="IB282" i="1"/>
  <c r="IG282" i="1"/>
  <c r="II282" i="1"/>
  <c r="IJ282" i="1"/>
  <c r="HN283" i="1"/>
  <c r="HO283" i="1"/>
  <c r="HP283" i="1"/>
  <c r="HQ283" i="1"/>
  <c r="HR283" i="1"/>
  <c r="HS283" i="1"/>
  <c r="HT283" i="1"/>
  <c r="HU283" i="1"/>
  <c r="HV283" i="1"/>
  <c r="HY283" i="1"/>
  <c r="IA283" i="1"/>
  <c r="IB283" i="1"/>
  <c r="IG283" i="1"/>
  <c r="II283" i="1"/>
  <c r="IJ283" i="1"/>
  <c r="HN284" i="1"/>
  <c r="IK284" i="1"/>
  <c r="HO284" i="1"/>
  <c r="HP284" i="1"/>
  <c r="HQ284" i="1"/>
  <c r="HR284" i="1"/>
  <c r="HS284" i="1"/>
  <c r="HT284" i="1"/>
  <c r="HU284" i="1"/>
  <c r="HV284" i="1"/>
  <c r="HY284" i="1"/>
  <c r="IA284" i="1"/>
  <c r="IB284" i="1"/>
  <c r="IG284" i="1"/>
  <c r="II284" i="1"/>
  <c r="IJ284" i="1"/>
  <c r="HN285" i="1"/>
  <c r="HO285" i="1"/>
  <c r="HP285" i="1"/>
  <c r="HQ285" i="1"/>
  <c r="HR285" i="1"/>
  <c r="HS285" i="1"/>
  <c r="HT285" i="1"/>
  <c r="HU285" i="1"/>
  <c r="HV285" i="1"/>
  <c r="HY285" i="1"/>
  <c r="IA285" i="1"/>
  <c r="IB285" i="1"/>
  <c r="IG285" i="1"/>
  <c r="II285" i="1"/>
  <c r="IJ285" i="1"/>
  <c r="HN286" i="1"/>
  <c r="IK286" i="1"/>
  <c r="HO286" i="1"/>
  <c r="HP286" i="1"/>
  <c r="HQ286" i="1"/>
  <c r="HR286" i="1"/>
  <c r="HS286" i="1"/>
  <c r="HT286" i="1"/>
  <c r="HU286" i="1"/>
  <c r="HV286" i="1"/>
  <c r="HY286" i="1"/>
  <c r="IA286" i="1"/>
  <c r="IB286" i="1"/>
  <c r="IG286" i="1"/>
  <c r="II286" i="1"/>
  <c r="IJ286" i="1"/>
  <c r="HN287" i="1"/>
  <c r="IK287" i="1"/>
  <c r="IM287" i="1"/>
  <c r="IN287" i="1"/>
  <c r="HO287" i="1"/>
  <c r="HP287" i="1"/>
  <c r="HQ287" i="1"/>
  <c r="HR287" i="1"/>
  <c r="HS287" i="1"/>
  <c r="HT287" i="1"/>
  <c r="HU287" i="1"/>
  <c r="HV287" i="1"/>
  <c r="HY287" i="1"/>
  <c r="IA287" i="1"/>
  <c r="IB287" i="1"/>
  <c r="IG287" i="1"/>
  <c r="II287" i="1"/>
  <c r="IJ287" i="1"/>
  <c r="HN288" i="1"/>
  <c r="IK288" i="1"/>
  <c r="HO288" i="1"/>
  <c r="HP288" i="1"/>
  <c r="HQ288" i="1"/>
  <c r="HR288" i="1"/>
  <c r="HS288" i="1"/>
  <c r="HT288" i="1"/>
  <c r="HU288" i="1"/>
  <c r="HV288" i="1"/>
  <c r="HY288" i="1"/>
  <c r="IA288" i="1"/>
  <c r="IB288" i="1"/>
  <c r="IG288" i="1"/>
  <c r="II288" i="1"/>
  <c r="IJ288" i="1"/>
  <c r="HN289" i="1"/>
  <c r="HO289" i="1"/>
  <c r="HP289" i="1"/>
  <c r="HQ289" i="1"/>
  <c r="HR289" i="1"/>
  <c r="HS289" i="1"/>
  <c r="HT289" i="1"/>
  <c r="HU289" i="1"/>
  <c r="HV289" i="1"/>
  <c r="HY289" i="1"/>
  <c r="IA289" i="1"/>
  <c r="IB289" i="1"/>
  <c r="IG289" i="1"/>
  <c r="II289" i="1"/>
  <c r="IJ289" i="1"/>
  <c r="HN290" i="1"/>
  <c r="IK290" i="1"/>
  <c r="HO290" i="1"/>
  <c r="HP290" i="1"/>
  <c r="HQ290" i="1"/>
  <c r="HR290" i="1"/>
  <c r="HS290" i="1"/>
  <c r="HT290" i="1"/>
  <c r="HU290" i="1"/>
  <c r="HV290" i="1"/>
  <c r="HY290" i="1"/>
  <c r="IA290" i="1"/>
  <c r="IB290" i="1"/>
  <c r="IG290" i="1"/>
  <c r="II290" i="1"/>
  <c r="IJ290" i="1"/>
  <c r="HN291" i="1"/>
  <c r="IK291" i="1"/>
  <c r="IM291" i="1"/>
  <c r="IN291" i="1"/>
  <c r="HO291" i="1"/>
  <c r="HP291" i="1"/>
  <c r="HQ291" i="1"/>
  <c r="HR291" i="1"/>
  <c r="HS291" i="1"/>
  <c r="HT291" i="1"/>
  <c r="HU291" i="1"/>
  <c r="HV291" i="1"/>
  <c r="HY291" i="1"/>
  <c r="IA291" i="1"/>
  <c r="IB291" i="1"/>
  <c r="IG291" i="1"/>
  <c r="II291" i="1"/>
  <c r="IJ291" i="1"/>
  <c r="HN292" i="1"/>
  <c r="IK292" i="1"/>
  <c r="HO292" i="1"/>
  <c r="HP292" i="1"/>
  <c r="HQ292" i="1"/>
  <c r="HR292" i="1"/>
  <c r="HS292" i="1"/>
  <c r="HT292" i="1"/>
  <c r="HU292" i="1"/>
  <c r="HV292" i="1"/>
  <c r="HY292" i="1"/>
  <c r="IA292" i="1"/>
  <c r="IB292" i="1"/>
  <c r="IG292" i="1"/>
  <c r="II292" i="1"/>
  <c r="IJ292" i="1"/>
  <c r="HN293" i="1"/>
  <c r="IK293" i="1"/>
  <c r="HO293" i="1"/>
  <c r="HP293" i="1"/>
  <c r="HQ293" i="1"/>
  <c r="HR293" i="1"/>
  <c r="HS293" i="1"/>
  <c r="HT293" i="1"/>
  <c r="HU293" i="1"/>
  <c r="HV293" i="1"/>
  <c r="HY293" i="1"/>
  <c r="IA293" i="1"/>
  <c r="IB293" i="1"/>
  <c r="IG293" i="1"/>
  <c r="II293" i="1"/>
  <c r="IJ293" i="1"/>
  <c r="HN294" i="1"/>
  <c r="IK294" i="1"/>
  <c r="HO294" i="1"/>
  <c r="HP294" i="1"/>
  <c r="HQ294" i="1"/>
  <c r="HR294" i="1"/>
  <c r="HS294" i="1"/>
  <c r="HT294" i="1"/>
  <c r="HU294" i="1"/>
  <c r="HV294" i="1"/>
  <c r="HY294" i="1"/>
  <c r="IA294" i="1"/>
  <c r="IB294" i="1"/>
  <c r="IG294" i="1"/>
  <c r="II294" i="1"/>
  <c r="IJ294" i="1"/>
  <c r="HN295" i="1"/>
  <c r="IK295" i="1"/>
  <c r="IM295" i="1"/>
  <c r="IN295" i="1"/>
  <c r="HO295" i="1"/>
  <c r="HP295" i="1"/>
  <c r="HQ295" i="1"/>
  <c r="HR295" i="1"/>
  <c r="HS295" i="1"/>
  <c r="HT295" i="1"/>
  <c r="HU295" i="1"/>
  <c r="HV295" i="1"/>
  <c r="HY295" i="1"/>
  <c r="IA295" i="1"/>
  <c r="IB295" i="1"/>
  <c r="IG295" i="1"/>
  <c r="II295" i="1"/>
  <c r="IJ295" i="1"/>
  <c r="HN296" i="1"/>
  <c r="IK296" i="1"/>
  <c r="HO296" i="1"/>
  <c r="HP296" i="1"/>
  <c r="HQ296" i="1"/>
  <c r="HR296" i="1"/>
  <c r="HS296" i="1"/>
  <c r="HT296" i="1"/>
  <c r="HU296" i="1"/>
  <c r="HV296" i="1"/>
  <c r="HY296" i="1"/>
  <c r="IA296" i="1"/>
  <c r="IB296" i="1"/>
  <c r="IG296" i="1"/>
  <c r="II296" i="1"/>
  <c r="IJ296" i="1"/>
  <c r="HN297" i="1"/>
  <c r="HO297" i="1"/>
  <c r="HP297" i="1"/>
  <c r="HQ297" i="1"/>
  <c r="HR297" i="1"/>
  <c r="HS297" i="1"/>
  <c r="HT297" i="1"/>
  <c r="HU297" i="1"/>
  <c r="HV297" i="1"/>
  <c r="HY297" i="1"/>
  <c r="IA297" i="1"/>
  <c r="IB297" i="1"/>
  <c r="IG297" i="1"/>
  <c r="II297" i="1"/>
  <c r="IJ297" i="1"/>
  <c r="HN298" i="1"/>
  <c r="IK298" i="1"/>
  <c r="HO298" i="1"/>
  <c r="HP298" i="1"/>
  <c r="HQ298" i="1"/>
  <c r="HR298" i="1"/>
  <c r="HS298" i="1"/>
  <c r="HT298" i="1"/>
  <c r="HU298" i="1"/>
  <c r="HV298" i="1"/>
  <c r="HY298" i="1"/>
  <c r="IA298" i="1"/>
  <c r="IB298" i="1"/>
  <c r="IG298" i="1"/>
  <c r="II298" i="1"/>
  <c r="IJ298" i="1"/>
  <c r="HN299" i="1"/>
  <c r="IK299" i="1"/>
  <c r="IM299" i="1"/>
  <c r="IN299" i="1"/>
  <c r="HO299" i="1"/>
  <c r="HP299" i="1"/>
  <c r="HQ299" i="1"/>
  <c r="HR299" i="1"/>
  <c r="HS299" i="1"/>
  <c r="HT299" i="1"/>
  <c r="HU299" i="1"/>
  <c r="HV299" i="1"/>
  <c r="HY299" i="1"/>
  <c r="IA299" i="1"/>
  <c r="IB299" i="1"/>
  <c r="IG299" i="1"/>
  <c r="II299" i="1"/>
  <c r="IJ299" i="1"/>
  <c r="HN300" i="1"/>
  <c r="IK300" i="1"/>
  <c r="HO300" i="1"/>
  <c r="HP300" i="1"/>
  <c r="HQ300" i="1"/>
  <c r="HR300" i="1"/>
  <c r="HS300" i="1"/>
  <c r="HT300" i="1"/>
  <c r="HU300" i="1"/>
  <c r="HV300" i="1"/>
  <c r="HY300" i="1"/>
  <c r="IA300" i="1"/>
  <c r="IB300" i="1"/>
  <c r="IG300" i="1"/>
  <c r="II300" i="1"/>
  <c r="IJ300" i="1"/>
  <c r="HN301" i="1"/>
  <c r="IK301" i="1"/>
  <c r="HO301" i="1"/>
  <c r="HP301" i="1"/>
  <c r="HQ301" i="1"/>
  <c r="HR301" i="1"/>
  <c r="HS301" i="1"/>
  <c r="HT301" i="1"/>
  <c r="HU301" i="1"/>
  <c r="HV301" i="1"/>
  <c r="HY301" i="1"/>
  <c r="IA301" i="1"/>
  <c r="IB301" i="1"/>
  <c r="IG301" i="1"/>
  <c r="II301" i="1"/>
  <c r="IJ301" i="1"/>
  <c r="HN302" i="1"/>
  <c r="IK302" i="1"/>
  <c r="HO302" i="1"/>
  <c r="HP302" i="1"/>
  <c r="HQ302" i="1"/>
  <c r="HR302" i="1"/>
  <c r="HS302" i="1"/>
  <c r="HT302" i="1"/>
  <c r="HU302" i="1"/>
  <c r="HV302" i="1"/>
  <c r="HY302" i="1"/>
  <c r="IA302" i="1"/>
  <c r="IB302" i="1"/>
  <c r="IG302" i="1"/>
  <c r="II302" i="1"/>
  <c r="IJ302" i="1"/>
  <c r="HN303" i="1"/>
  <c r="IK303" i="1"/>
  <c r="IM303" i="1"/>
  <c r="IN303" i="1"/>
  <c r="HO303" i="1"/>
  <c r="HP303" i="1"/>
  <c r="HQ303" i="1"/>
  <c r="HR303" i="1"/>
  <c r="HS303" i="1"/>
  <c r="HT303" i="1"/>
  <c r="HU303" i="1"/>
  <c r="HV303" i="1"/>
  <c r="HY303" i="1"/>
  <c r="IA303" i="1"/>
  <c r="IB303" i="1"/>
  <c r="IG303" i="1"/>
  <c r="II303" i="1"/>
  <c r="IJ303" i="1"/>
  <c r="HN304" i="1"/>
  <c r="HO304" i="1"/>
  <c r="HP304" i="1"/>
  <c r="HQ304" i="1"/>
  <c r="HR304" i="1"/>
  <c r="HS304" i="1"/>
  <c r="HT304" i="1"/>
  <c r="HU304" i="1"/>
  <c r="HV304" i="1"/>
  <c r="HY304" i="1"/>
  <c r="IA304" i="1"/>
  <c r="IB304" i="1"/>
  <c r="IG304" i="1"/>
  <c r="II304" i="1"/>
  <c r="IJ304" i="1"/>
  <c r="IO304" i="1"/>
  <c r="IP304" i="1"/>
  <c r="HN305" i="1"/>
  <c r="HO305" i="1"/>
  <c r="HP305" i="1"/>
  <c r="HQ305" i="1"/>
  <c r="HR305" i="1"/>
  <c r="HS305" i="1"/>
  <c r="HT305" i="1"/>
  <c r="HU305" i="1"/>
  <c r="HV305" i="1"/>
  <c r="HY305" i="1"/>
  <c r="IA305" i="1"/>
  <c r="IB305" i="1"/>
  <c r="IG305" i="1"/>
  <c r="II305" i="1"/>
  <c r="IJ305" i="1"/>
  <c r="HN306" i="1"/>
  <c r="IK306" i="1"/>
  <c r="HO306" i="1"/>
  <c r="HP306" i="1"/>
  <c r="HQ306" i="1"/>
  <c r="HR306" i="1"/>
  <c r="HS306" i="1"/>
  <c r="HT306" i="1"/>
  <c r="HU306" i="1"/>
  <c r="HV306" i="1"/>
  <c r="HY306" i="1"/>
  <c r="IA306" i="1"/>
  <c r="IB306" i="1"/>
  <c r="IG306" i="1"/>
  <c r="II306" i="1"/>
  <c r="IJ306" i="1"/>
  <c r="IM306" i="1"/>
  <c r="IN306" i="1"/>
  <c r="HN307" i="1"/>
  <c r="IK307" i="1"/>
  <c r="IM307" i="1"/>
  <c r="IN307" i="1"/>
  <c r="HO307" i="1"/>
  <c r="HP307" i="1"/>
  <c r="HQ307" i="1"/>
  <c r="HR307" i="1"/>
  <c r="HS307" i="1"/>
  <c r="HT307" i="1"/>
  <c r="HU307" i="1"/>
  <c r="HV307" i="1"/>
  <c r="HY307" i="1"/>
  <c r="IA307" i="1"/>
  <c r="IB307" i="1"/>
  <c r="IG307" i="1"/>
  <c r="II307" i="1"/>
  <c r="IJ307" i="1"/>
  <c r="HN308" i="1"/>
  <c r="HO308" i="1"/>
  <c r="HP308" i="1"/>
  <c r="HQ308" i="1"/>
  <c r="HR308" i="1"/>
  <c r="HS308" i="1"/>
  <c r="HT308" i="1"/>
  <c r="HU308" i="1"/>
  <c r="HV308" i="1"/>
  <c r="HY308" i="1"/>
  <c r="IA308" i="1"/>
  <c r="IB308" i="1"/>
  <c r="IG308" i="1"/>
  <c r="II308" i="1"/>
  <c r="IJ308" i="1"/>
  <c r="HN309" i="1"/>
  <c r="HO309" i="1"/>
  <c r="HP309" i="1"/>
  <c r="HQ309" i="1"/>
  <c r="HR309" i="1"/>
  <c r="HS309" i="1"/>
  <c r="HT309" i="1"/>
  <c r="HU309" i="1"/>
  <c r="HV309" i="1"/>
  <c r="HY309" i="1"/>
  <c r="IA309" i="1"/>
  <c r="IB309" i="1"/>
  <c r="IG309" i="1"/>
  <c r="II309" i="1"/>
  <c r="IJ309" i="1"/>
  <c r="HN310" i="1"/>
  <c r="IK310" i="1"/>
  <c r="HO310" i="1"/>
  <c r="HP310" i="1"/>
  <c r="HQ310" i="1"/>
  <c r="HR310" i="1"/>
  <c r="HS310" i="1"/>
  <c r="HT310" i="1"/>
  <c r="HU310" i="1"/>
  <c r="HV310" i="1"/>
  <c r="HY310" i="1"/>
  <c r="IA310" i="1"/>
  <c r="IB310" i="1"/>
  <c r="IG310" i="1"/>
  <c r="II310" i="1"/>
  <c r="IJ310" i="1"/>
  <c r="IM310" i="1"/>
  <c r="IN310" i="1"/>
  <c r="HN311" i="1"/>
  <c r="IK311" i="1"/>
  <c r="HO311" i="1"/>
  <c r="HP311" i="1"/>
  <c r="HQ311" i="1"/>
  <c r="HR311" i="1"/>
  <c r="HS311" i="1"/>
  <c r="HT311" i="1"/>
  <c r="HU311" i="1"/>
  <c r="HV311" i="1"/>
  <c r="HY311" i="1"/>
  <c r="IA311" i="1"/>
  <c r="IB311" i="1"/>
  <c r="IG311" i="1"/>
  <c r="II311" i="1"/>
  <c r="IJ311" i="1"/>
  <c r="HN312" i="1"/>
  <c r="HO312" i="1"/>
  <c r="HP312" i="1"/>
  <c r="HQ312" i="1"/>
  <c r="HR312" i="1"/>
  <c r="HS312" i="1"/>
  <c r="HT312" i="1"/>
  <c r="HU312" i="1"/>
  <c r="HV312" i="1"/>
  <c r="HW312" i="1"/>
  <c r="HX312" i="1"/>
  <c r="HY312" i="1"/>
  <c r="IA312" i="1"/>
  <c r="IB312" i="1"/>
  <c r="IG312" i="1"/>
  <c r="II312" i="1"/>
  <c r="IJ312" i="1"/>
  <c r="HN313" i="1"/>
  <c r="IK313" i="1"/>
  <c r="HW313" i="1"/>
  <c r="HX313" i="1"/>
  <c r="HO313" i="1"/>
  <c r="HP313" i="1"/>
  <c r="HQ313" i="1"/>
  <c r="HR313" i="1"/>
  <c r="HS313" i="1"/>
  <c r="HT313" i="1"/>
  <c r="HU313" i="1"/>
  <c r="HV313" i="1"/>
  <c r="HY313" i="1"/>
  <c r="IA313" i="1"/>
  <c r="IB313" i="1"/>
  <c r="IG313" i="1"/>
  <c r="II313" i="1"/>
  <c r="IJ313" i="1"/>
  <c r="HN314" i="1"/>
  <c r="IK314" i="1"/>
  <c r="HO314" i="1"/>
  <c r="HP314" i="1"/>
  <c r="HQ314" i="1"/>
  <c r="HR314" i="1"/>
  <c r="HS314" i="1"/>
  <c r="HT314" i="1"/>
  <c r="HU314" i="1"/>
  <c r="HV314" i="1"/>
  <c r="HY314" i="1"/>
  <c r="IA314" i="1"/>
  <c r="IB314" i="1"/>
  <c r="IG314" i="1"/>
  <c r="II314" i="1"/>
  <c r="IJ314" i="1"/>
  <c r="IM314" i="1"/>
  <c r="IN314" i="1"/>
  <c r="HN315" i="1"/>
  <c r="IK315" i="1"/>
  <c r="IM315" i="1"/>
  <c r="IN315" i="1"/>
  <c r="HO315" i="1"/>
  <c r="HP315" i="1"/>
  <c r="HQ315" i="1"/>
  <c r="HR315" i="1"/>
  <c r="HS315" i="1"/>
  <c r="HT315" i="1"/>
  <c r="HU315" i="1"/>
  <c r="HV315" i="1"/>
  <c r="HY315" i="1"/>
  <c r="IA315" i="1"/>
  <c r="IB315" i="1"/>
  <c r="IG315" i="1"/>
  <c r="II315" i="1"/>
  <c r="IJ315" i="1"/>
  <c r="HN316" i="1"/>
  <c r="HO316" i="1"/>
  <c r="HP316" i="1"/>
  <c r="HQ316" i="1"/>
  <c r="HR316" i="1"/>
  <c r="HS316" i="1"/>
  <c r="HT316" i="1"/>
  <c r="HU316" i="1"/>
  <c r="HV316" i="1"/>
  <c r="HY316" i="1"/>
  <c r="IA316" i="1"/>
  <c r="IB316" i="1"/>
  <c r="IG316" i="1"/>
  <c r="II316" i="1"/>
  <c r="IJ316" i="1"/>
  <c r="HN317" i="1"/>
  <c r="IM317" i="1"/>
  <c r="IN317" i="1"/>
  <c r="HO317" i="1"/>
  <c r="HP317" i="1"/>
  <c r="HQ317" i="1"/>
  <c r="HR317" i="1"/>
  <c r="HS317" i="1"/>
  <c r="HT317" i="1"/>
  <c r="HU317" i="1"/>
  <c r="HV317" i="1"/>
  <c r="HY317" i="1"/>
  <c r="IA317" i="1"/>
  <c r="IB317" i="1"/>
  <c r="IG317" i="1"/>
  <c r="II317" i="1"/>
  <c r="IJ317" i="1"/>
  <c r="HN318" i="1"/>
  <c r="IK318" i="1"/>
  <c r="HO318" i="1"/>
  <c r="HP318" i="1"/>
  <c r="HQ318" i="1"/>
  <c r="HR318" i="1"/>
  <c r="HS318" i="1"/>
  <c r="HT318" i="1"/>
  <c r="HU318" i="1"/>
  <c r="HV318" i="1"/>
  <c r="HW318" i="1"/>
  <c r="HX318" i="1"/>
  <c r="HY318" i="1"/>
  <c r="IA318" i="1"/>
  <c r="IB318" i="1"/>
  <c r="IG318" i="1"/>
  <c r="II318" i="1"/>
  <c r="IJ318" i="1"/>
  <c r="IL318" i="1"/>
  <c r="IM318" i="1"/>
  <c r="IN318" i="1"/>
  <c r="IO318" i="1"/>
  <c r="IP318" i="1"/>
  <c r="IQ318" i="1"/>
  <c r="IR318" i="1"/>
  <c r="HN319" i="1"/>
  <c r="IK319" i="1"/>
  <c r="HW319" i="1"/>
  <c r="HX319" i="1"/>
  <c r="IM319" i="1"/>
  <c r="IN319" i="1"/>
  <c r="HO319" i="1"/>
  <c r="HP319" i="1"/>
  <c r="HQ319" i="1"/>
  <c r="HR319" i="1"/>
  <c r="HS319" i="1"/>
  <c r="HT319" i="1"/>
  <c r="HU319" i="1"/>
  <c r="HV319" i="1"/>
  <c r="HY319" i="1"/>
  <c r="IA319" i="1"/>
  <c r="IB319" i="1"/>
  <c r="IG319" i="1"/>
  <c r="II319" i="1"/>
  <c r="IJ319" i="1"/>
  <c r="HN320" i="1"/>
  <c r="HO320" i="1"/>
  <c r="HP320" i="1"/>
  <c r="HQ320" i="1"/>
  <c r="HR320" i="1"/>
  <c r="HS320" i="1"/>
  <c r="HT320" i="1"/>
  <c r="HU320" i="1"/>
  <c r="HV320" i="1"/>
  <c r="HY320" i="1"/>
  <c r="IA320" i="1"/>
  <c r="IB320" i="1"/>
  <c r="IG320" i="1"/>
  <c r="II320" i="1"/>
  <c r="IJ320" i="1"/>
  <c r="HN321" i="1"/>
  <c r="IK321" i="1"/>
  <c r="HW321" i="1"/>
  <c r="HX321" i="1"/>
  <c r="HO321" i="1"/>
  <c r="HP321" i="1"/>
  <c r="HQ321" i="1"/>
  <c r="HR321" i="1"/>
  <c r="HS321" i="1"/>
  <c r="HT321" i="1"/>
  <c r="HU321" i="1"/>
  <c r="HV321" i="1"/>
  <c r="HY321" i="1"/>
  <c r="IA321" i="1"/>
  <c r="IB321" i="1"/>
  <c r="IG321" i="1"/>
  <c r="II321" i="1"/>
  <c r="IJ321" i="1"/>
  <c r="HN322" i="1"/>
  <c r="IK322" i="1"/>
  <c r="HO322" i="1"/>
  <c r="HP322" i="1"/>
  <c r="HQ322" i="1"/>
  <c r="HR322" i="1"/>
  <c r="HS322" i="1"/>
  <c r="HT322" i="1"/>
  <c r="HU322" i="1"/>
  <c r="HV322" i="1"/>
  <c r="HW322" i="1"/>
  <c r="HX322" i="1"/>
  <c r="HY322" i="1"/>
  <c r="IA322" i="1"/>
  <c r="IB322" i="1"/>
  <c r="IG322" i="1"/>
  <c r="II322" i="1"/>
  <c r="IJ322" i="1"/>
  <c r="IL322" i="1"/>
  <c r="IM322" i="1"/>
  <c r="IN322" i="1"/>
  <c r="IO322" i="1"/>
  <c r="IP322" i="1"/>
  <c r="IQ322" i="1"/>
  <c r="IR322" i="1"/>
  <c r="HN323" i="1"/>
  <c r="IK323" i="1"/>
  <c r="HO323" i="1"/>
  <c r="HP323" i="1"/>
  <c r="HQ323" i="1"/>
  <c r="HR323" i="1"/>
  <c r="HS323" i="1"/>
  <c r="HT323" i="1"/>
  <c r="HU323" i="1"/>
  <c r="HV323" i="1"/>
  <c r="HY323" i="1"/>
  <c r="IA323" i="1"/>
  <c r="IB323" i="1"/>
  <c r="IG323" i="1"/>
  <c r="II323" i="1"/>
  <c r="IJ323" i="1"/>
  <c r="HN324" i="1"/>
  <c r="IK324" i="1"/>
  <c r="HW324" i="1"/>
  <c r="HX324" i="1"/>
  <c r="HO324" i="1"/>
  <c r="HP324" i="1"/>
  <c r="HQ324" i="1"/>
  <c r="HR324" i="1"/>
  <c r="HS324" i="1"/>
  <c r="HT324" i="1"/>
  <c r="HU324" i="1"/>
  <c r="HV324" i="1"/>
  <c r="HY324" i="1"/>
  <c r="IA324" i="1"/>
  <c r="IB324" i="1"/>
  <c r="IG324" i="1"/>
  <c r="II324" i="1"/>
  <c r="IJ324" i="1"/>
  <c r="IO324" i="1"/>
  <c r="IP324" i="1"/>
  <c r="HN325" i="1"/>
  <c r="HO325" i="1"/>
  <c r="HP325" i="1"/>
  <c r="HQ325" i="1"/>
  <c r="HR325" i="1"/>
  <c r="HS325" i="1"/>
  <c r="HT325" i="1"/>
  <c r="HU325" i="1"/>
  <c r="HV325" i="1"/>
  <c r="HY325" i="1"/>
  <c r="IA325" i="1"/>
  <c r="IB325" i="1"/>
  <c r="IG325" i="1"/>
  <c r="II325" i="1"/>
  <c r="IJ325" i="1"/>
  <c r="HN326" i="1"/>
  <c r="IK326" i="1"/>
  <c r="HO326" i="1"/>
  <c r="HP326" i="1"/>
  <c r="HQ326" i="1"/>
  <c r="HR326" i="1"/>
  <c r="HS326" i="1"/>
  <c r="HT326" i="1"/>
  <c r="HU326" i="1"/>
  <c r="HV326" i="1"/>
  <c r="HW326" i="1"/>
  <c r="HX326" i="1"/>
  <c r="HY326" i="1"/>
  <c r="IA326" i="1"/>
  <c r="IB326" i="1"/>
  <c r="IG326" i="1"/>
  <c r="II326" i="1"/>
  <c r="IJ326" i="1"/>
  <c r="IL326" i="1"/>
  <c r="IM326" i="1"/>
  <c r="IN326" i="1"/>
  <c r="IO326" i="1"/>
  <c r="IP326" i="1"/>
  <c r="IQ326" i="1"/>
  <c r="IR326" i="1"/>
  <c r="HN327" i="1"/>
  <c r="IK327" i="1"/>
  <c r="HO327" i="1"/>
  <c r="HP327" i="1"/>
  <c r="HQ327" i="1"/>
  <c r="HR327" i="1"/>
  <c r="HS327" i="1"/>
  <c r="HT327" i="1"/>
  <c r="HU327" i="1"/>
  <c r="HV327" i="1"/>
  <c r="HY327" i="1"/>
  <c r="IA327" i="1"/>
  <c r="IB327" i="1"/>
  <c r="IG327" i="1"/>
  <c r="II327" i="1"/>
  <c r="IJ327" i="1"/>
  <c r="HN328" i="1"/>
  <c r="IK328" i="1"/>
  <c r="HW328" i="1"/>
  <c r="HX328" i="1"/>
  <c r="HO328" i="1"/>
  <c r="HP328" i="1"/>
  <c r="HQ328" i="1"/>
  <c r="HR328" i="1"/>
  <c r="HS328" i="1"/>
  <c r="HT328" i="1"/>
  <c r="HU328" i="1"/>
  <c r="HV328" i="1"/>
  <c r="HY328" i="1"/>
  <c r="IA328" i="1"/>
  <c r="IB328" i="1"/>
  <c r="IG328" i="1"/>
  <c r="II328" i="1"/>
  <c r="IJ328" i="1"/>
  <c r="IL328" i="1"/>
  <c r="HN329" i="1"/>
  <c r="IK329" i="1"/>
  <c r="HW329" i="1"/>
  <c r="HX329" i="1"/>
  <c r="HO329" i="1"/>
  <c r="HP329" i="1"/>
  <c r="HQ329" i="1"/>
  <c r="HR329" i="1"/>
  <c r="HS329" i="1"/>
  <c r="HT329" i="1"/>
  <c r="HU329" i="1"/>
  <c r="HV329" i="1"/>
  <c r="HY329" i="1"/>
  <c r="IA329" i="1"/>
  <c r="IB329" i="1"/>
  <c r="IG329" i="1"/>
  <c r="II329" i="1"/>
  <c r="IJ329" i="1"/>
  <c r="HN330" i="1"/>
  <c r="HO330" i="1"/>
  <c r="HP330" i="1"/>
  <c r="HQ330" i="1"/>
  <c r="HR330" i="1"/>
  <c r="HS330" i="1"/>
  <c r="HT330" i="1"/>
  <c r="HU330" i="1"/>
  <c r="HV330" i="1"/>
  <c r="HY330" i="1"/>
  <c r="IA330" i="1"/>
  <c r="IB330" i="1"/>
  <c r="IG330" i="1"/>
  <c r="II330" i="1"/>
  <c r="IJ330" i="1"/>
  <c r="HN331" i="1"/>
  <c r="HO331" i="1"/>
  <c r="HP331" i="1"/>
  <c r="HQ331" i="1"/>
  <c r="HR331" i="1"/>
  <c r="HS331" i="1"/>
  <c r="HT331" i="1"/>
  <c r="HU331" i="1"/>
  <c r="HV331" i="1"/>
  <c r="HY331" i="1"/>
  <c r="IA331" i="1"/>
  <c r="IB331" i="1"/>
  <c r="IG331" i="1"/>
  <c r="II331" i="1"/>
  <c r="IJ331" i="1"/>
  <c r="HN332" i="1"/>
  <c r="IK332" i="1"/>
  <c r="HW332" i="1"/>
  <c r="HX332" i="1"/>
  <c r="HO332" i="1"/>
  <c r="HP332" i="1"/>
  <c r="HQ332" i="1"/>
  <c r="HR332" i="1"/>
  <c r="HS332" i="1"/>
  <c r="HT332" i="1"/>
  <c r="HU332" i="1"/>
  <c r="HV332" i="1"/>
  <c r="HY332" i="1"/>
  <c r="IA332" i="1"/>
  <c r="IB332" i="1"/>
  <c r="IG332" i="1"/>
  <c r="II332" i="1"/>
  <c r="IJ332" i="1"/>
  <c r="HN333" i="1"/>
  <c r="IK333" i="1"/>
  <c r="HO333" i="1"/>
  <c r="HP333" i="1"/>
  <c r="HQ333" i="1"/>
  <c r="HR333" i="1"/>
  <c r="HS333" i="1"/>
  <c r="HT333" i="1"/>
  <c r="HU333" i="1"/>
  <c r="HV333" i="1"/>
  <c r="HY333" i="1"/>
  <c r="IA333" i="1"/>
  <c r="IB333" i="1"/>
  <c r="IG333" i="1"/>
  <c r="II333" i="1"/>
  <c r="IJ333" i="1"/>
  <c r="HN334" i="1"/>
  <c r="IK334" i="1"/>
  <c r="HO334" i="1"/>
  <c r="HP334" i="1"/>
  <c r="HQ334" i="1"/>
  <c r="HR334" i="1"/>
  <c r="HS334" i="1"/>
  <c r="HT334" i="1"/>
  <c r="HU334" i="1"/>
  <c r="HV334" i="1"/>
  <c r="HW334" i="1"/>
  <c r="HX334" i="1"/>
  <c r="HY334" i="1"/>
  <c r="IA334" i="1"/>
  <c r="IB334" i="1"/>
  <c r="IG334" i="1"/>
  <c r="II334" i="1"/>
  <c r="IJ334" i="1"/>
  <c r="IL334" i="1"/>
  <c r="IO334" i="1"/>
  <c r="IP334" i="1"/>
  <c r="IM279" i="1"/>
  <c r="IN279" i="1"/>
  <c r="IQ279" i="1"/>
  <c r="IR279" i="1"/>
  <c r="IQ329" i="1"/>
  <c r="IR329" i="1"/>
  <c r="IM329" i="1"/>
  <c r="IN329" i="1"/>
  <c r="IO327" i="1"/>
  <c r="IP327" i="1"/>
  <c r="IL327" i="1"/>
  <c r="HW327" i="1"/>
  <c r="HX327" i="1"/>
  <c r="IO323" i="1"/>
  <c r="IP323" i="1"/>
  <c r="IL323" i="1"/>
  <c r="IQ321" i="1"/>
  <c r="IR321" i="1"/>
  <c r="IO319" i="1"/>
  <c r="IP319" i="1"/>
  <c r="IL319" i="1"/>
  <c r="IQ317" i="1"/>
  <c r="IR317" i="1"/>
  <c r="IO315" i="1"/>
  <c r="IP315" i="1"/>
  <c r="IS315" i="1"/>
  <c r="IU315" i="1"/>
  <c r="IV315" i="1"/>
  <c r="IL315" i="1"/>
  <c r="HW315" i="1"/>
  <c r="HX315" i="1"/>
  <c r="IQ313" i="1"/>
  <c r="IR313" i="1"/>
  <c r="IM313" i="1"/>
  <c r="IN313" i="1"/>
  <c r="IO311" i="1"/>
  <c r="IP311" i="1"/>
  <c r="IL311" i="1"/>
  <c r="HW311" i="1"/>
  <c r="HX311" i="1"/>
  <c r="IM309" i="1"/>
  <c r="IN309" i="1"/>
  <c r="IO307" i="1"/>
  <c r="IP307" i="1"/>
  <c r="IL307" i="1"/>
  <c r="HW307" i="1"/>
  <c r="HX307" i="1"/>
  <c r="IQ305" i="1"/>
  <c r="IR305" i="1"/>
  <c r="IM305" i="1"/>
  <c r="IN305" i="1"/>
  <c r="IO303" i="1"/>
  <c r="IP303" i="1"/>
  <c r="IL303" i="1"/>
  <c r="HW303" i="1"/>
  <c r="HX303" i="1"/>
  <c r="IQ301" i="1"/>
  <c r="IR301" i="1"/>
  <c r="IM301" i="1"/>
  <c r="IN301" i="1"/>
  <c r="IO299" i="1"/>
  <c r="IP299" i="1"/>
  <c r="IL299" i="1"/>
  <c r="HW299" i="1"/>
  <c r="HX299" i="1"/>
  <c r="IQ297" i="1"/>
  <c r="IR297" i="1"/>
  <c r="IO295" i="1"/>
  <c r="IP295" i="1"/>
  <c r="IL295" i="1"/>
  <c r="HW295" i="1"/>
  <c r="HX295" i="1"/>
  <c r="IQ293" i="1"/>
  <c r="IR293" i="1"/>
  <c r="IM293" i="1"/>
  <c r="IN293" i="1"/>
  <c r="IO291" i="1"/>
  <c r="IP291" i="1"/>
  <c r="IL291" i="1"/>
  <c r="HW291" i="1"/>
  <c r="HX291" i="1"/>
  <c r="IQ289" i="1"/>
  <c r="IR289" i="1"/>
  <c r="IO287" i="1"/>
  <c r="IP287" i="1"/>
  <c r="IL287" i="1"/>
  <c r="HW287" i="1"/>
  <c r="HX287" i="1"/>
  <c r="IQ285" i="1"/>
  <c r="IR285" i="1"/>
  <c r="IM285" i="1"/>
  <c r="IN285" i="1"/>
  <c r="IQ281" i="1"/>
  <c r="IR281" i="1"/>
  <c r="IM280" i="1"/>
  <c r="IN280" i="1"/>
  <c r="HW280" i="1"/>
  <c r="HX280" i="1"/>
  <c r="IL279" i="1"/>
  <c r="HW279" i="1"/>
  <c r="HX279" i="1"/>
  <c r="HW277" i="1"/>
  <c r="HX277" i="1"/>
  <c r="IL277" i="1"/>
  <c r="IO277" i="1"/>
  <c r="IP277" i="1"/>
  <c r="IM276" i="1"/>
  <c r="IN276" i="1"/>
  <c r="HW276" i="1"/>
  <c r="HX276" i="1"/>
  <c r="IL275" i="1"/>
  <c r="HW273" i="1"/>
  <c r="HX273" i="1"/>
  <c r="IL273" i="1"/>
  <c r="IO273" i="1"/>
  <c r="IP273" i="1"/>
  <c r="IM272" i="1"/>
  <c r="IN272" i="1"/>
  <c r="HW272" i="1"/>
  <c r="HX272" i="1"/>
  <c r="IL271" i="1"/>
  <c r="IM268" i="1"/>
  <c r="IN268" i="1"/>
  <c r="HW268" i="1"/>
  <c r="HX268" i="1"/>
  <c r="HW265" i="1"/>
  <c r="HX265" i="1"/>
  <c r="IL263" i="1"/>
  <c r="HW261" i="1"/>
  <c r="HX261" i="1"/>
  <c r="IL261" i="1"/>
  <c r="IO261" i="1"/>
  <c r="IP261" i="1"/>
  <c r="IM260" i="1"/>
  <c r="IN260" i="1"/>
  <c r="HW260" i="1"/>
  <c r="HX260" i="1"/>
  <c r="IL259" i="1"/>
  <c r="HW257" i="1"/>
  <c r="HX257" i="1"/>
  <c r="IL257" i="1"/>
  <c r="IO257" i="1"/>
  <c r="IP257" i="1"/>
  <c r="IM256" i="1"/>
  <c r="IN256" i="1"/>
  <c r="HW256" i="1"/>
  <c r="HX256" i="1"/>
  <c r="IL255" i="1"/>
  <c r="HW253" i="1"/>
  <c r="HX253" i="1"/>
  <c r="IL253" i="1"/>
  <c r="IO253" i="1"/>
  <c r="IP253" i="1"/>
  <c r="IS209" i="1"/>
  <c r="IM275" i="1"/>
  <c r="IN275" i="1"/>
  <c r="IQ275" i="1"/>
  <c r="IR275" i="1"/>
  <c r="IM252" i="1"/>
  <c r="IN252" i="1"/>
  <c r="IQ252" i="1"/>
  <c r="IR252" i="1"/>
  <c r="IM271" i="1"/>
  <c r="IN271" i="1"/>
  <c r="IQ271" i="1"/>
  <c r="IR271" i="1"/>
  <c r="IM267" i="1"/>
  <c r="IN267" i="1"/>
  <c r="IQ267" i="1"/>
  <c r="IR267" i="1"/>
  <c r="IM263" i="1"/>
  <c r="IN263" i="1"/>
  <c r="IQ263" i="1"/>
  <c r="IR263" i="1"/>
  <c r="IM259" i="1"/>
  <c r="IN259" i="1"/>
  <c r="IQ259" i="1"/>
  <c r="IR259" i="1"/>
  <c r="IM255" i="1"/>
  <c r="IN255" i="1"/>
  <c r="IS255" i="1"/>
  <c r="IQ255" i="1"/>
  <c r="IR255" i="1"/>
  <c r="IO333" i="1"/>
  <c r="IP333" i="1"/>
  <c r="IL333" i="1"/>
  <c r="IL329" i="1"/>
  <c r="IQ327" i="1"/>
  <c r="IR327" i="1"/>
  <c r="IQ323" i="1"/>
  <c r="IR323" i="1"/>
  <c r="IO321" i="1"/>
  <c r="IP321" i="1"/>
  <c r="IL321" i="1"/>
  <c r="IQ319" i="1"/>
  <c r="IR319" i="1"/>
  <c r="IO317" i="1"/>
  <c r="IP317" i="1"/>
  <c r="IQ315" i="1"/>
  <c r="IR315" i="1"/>
  <c r="IO313" i="1"/>
  <c r="IP313" i="1"/>
  <c r="IL313" i="1"/>
  <c r="IQ311" i="1"/>
  <c r="IR311" i="1"/>
  <c r="IQ307" i="1"/>
  <c r="IR307" i="1"/>
  <c r="IO305" i="1"/>
  <c r="IP305" i="1"/>
  <c r="IQ303" i="1"/>
  <c r="IR303" i="1"/>
  <c r="IO301" i="1"/>
  <c r="IP301" i="1"/>
  <c r="IL301" i="1"/>
  <c r="IQ299" i="1"/>
  <c r="IR299" i="1"/>
  <c r="IQ295" i="1"/>
  <c r="IR295" i="1"/>
  <c r="IO293" i="1"/>
  <c r="IP293" i="1"/>
  <c r="IL293" i="1"/>
  <c r="IQ291" i="1"/>
  <c r="IR291" i="1"/>
  <c r="IO289" i="1"/>
  <c r="IP289" i="1"/>
  <c r="IQ287" i="1"/>
  <c r="IR287" i="1"/>
  <c r="IO285" i="1"/>
  <c r="IP285" i="1"/>
  <c r="IO281" i="1"/>
  <c r="IP281" i="1"/>
  <c r="IS257" i="1"/>
  <c r="HW252" i="1"/>
  <c r="HX252" i="1"/>
  <c r="HW249" i="1"/>
  <c r="HX249" i="1"/>
  <c r="IO249" i="1"/>
  <c r="IP249" i="1"/>
  <c r="IM248" i="1"/>
  <c r="IN248" i="1"/>
  <c r="IQ248" i="1"/>
  <c r="IR248" i="1"/>
  <c r="IS236" i="1"/>
  <c r="IM245" i="1"/>
  <c r="IN245" i="1"/>
  <c r="IS245" i="1"/>
  <c r="IQ245" i="1"/>
  <c r="IR245" i="1"/>
  <c r="HW245" i="1"/>
  <c r="HX245" i="1"/>
  <c r="IL245" i="1"/>
  <c r="IO245" i="1"/>
  <c r="IP245" i="1"/>
  <c r="IQ247" i="1"/>
  <c r="IR247" i="1"/>
  <c r="IQ243" i="1"/>
  <c r="IR243" i="1"/>
  <c r="IO241" i="1"/>
  <c r="IP241" i="1"/>
  <c r="HW241" i="1"/>
  <c r="HX241" i="1"/>
  <c r="IQ239" i="1"/>
  <c r="IR239" i="1"/>
  <c r="IO237" i="1"/>
  <c r="IP237" i="1"/>
  <c r="HW237" i="1"/>
  <c r="HX237" i="1"/>
  <c r="IO233" i="1"/>
  <c r="IP233" i="1"/>
  <c r="HW233" i="1"/>
  <c r="HX233" i="1"/>
  <c r="IQ231" i="1"/>
  <c r="IR231" i="1"/>
  <c r="IO229" i="1"/>
  <c r="IP229" i="1"/>
  <c r="IL229" i="1"/>
  <c r="HW229" i="1"/>
  <c r="HX229" i="1"/>
  <c r="IO225" i="1"/>
  <c r="IP225" i="1"/>
  <c r="IL225" i="1"/>
  <c r="HW225" i="1"/>
  <c r="HX225" i="1"/>
  <c r="IQ223" i="1"/>
  <c r="IR223" i="1"/>
  <c r="IO221" i="1"/>
  <c r="IP221" i="1"/>
  <c r="HW221" i="1"/>
  <c r="HX221" i="1"/>
  <c r="IQ219" i="1"/>
  <c r="IR219" i="1"/>
  <c r="IO217" i="1"/>
  <c r="IP217" i="1"/>
  <c r="HW217" i="1"/>
  <c r="HX217" i="1"/>
  <c r="IQ215" i="1"/>
  <c r="IR215" i="1"/>
  <c r="IO213" i="1"/>
  <c r="IP213" i="1"/>
  <c r="IL213" i="1"/>
  <c r="HW213" i="1"/>
  <c r="HX213" i="1"/>
  <c r="IQ211" i="1"/>
  <c r="IR211" i="1"/>
  <c r="IM204" i="1"/>
  <c r="IN204" i="1"/>
  <c r="IQ204" i="1"/>
  <c r="IR204" i="1"/>
  <c r="HW204" i="1"/>
  <c r="HX204" i="1"/>
  <c r="IL204" i="1"/>
  <c r="IO204" i="1"/>
  <c r="IP204" i="1"/>
  <c r="IM200" i="1"/>
  <c r="IN200" i="1"/>
  <c r="IQ200" i="1"/>
  <c r="IR200" i="1"/>
  <c r="HW200" i="1"/>
  <c r="HX200" i="1"/>
  <c r="IL200" i="1"/>
  <c r="IO200" i="1"/>
  <c r="IP200" i="1"/>
  <c r="IM196" i="1"/>
  <c r="IN196" i="1"/>
  <c r="IS196" i="1"/>
  <c r="IQ196" i="1"/>
  <c r="IR196" i="1"/>
  <c r="HW196" i="1"/>
  <c r="HX196" i="1"/>
  <c r="IL196" i="1"/>
  <c r="IO196" i="1"/>
  <c r="IP196" i="1"/>
  <c r="IM192" i="1"/>
  <c r="IN192" i="1"/>
  <c r="IQ192" i="1"/>
  <c r="IR192" i="1"/>
  <c r="HW192" i="1"/>
  <c r="HX192" i="1"/>
  <c r="IL192" i="1"/>
  <c r="IO192" i="1"/>
  <c r="IP192" i="1"/>
  <c r="IS167" i="1"/>
  <c r="IS159" i="1"/>
  <c r="HW208" i="1"/>
  <c r="HX208" i="1"/>
  <c r="IL208" i="1"/>
  <c r="IO208" i="1"/>
  <c r="IP208" i="1"/>
  <c r="IM188" i="1"/>
  <c r="IN188" i="1"/>
  <c r="IQ188" i="1"/>
  <c r="IR188" i="1"/>
  <c r="HW188" i="1"/>
  <c r="HX188" i="1"/>
  <c r="IS188" i="1"/>
  <c r="IL188" i="1"/>
  <c r="IO188" i="1"/>
  <c r="IP188" i="1"/>
  <c r="HW186" i="1"/>
  <c r="HX186" i="1"/>
  <c r="IL186" i="1"/>
  <c r="IO186" i="1"/>
  <c r="IP186" i="1"/>
  <c r="IM186" i="1"/>
  <c r="IN186" i="1"/>
  <c r="IS186" i="1"/>
  <c r="IT186" i="1"/>
  <c r="IQ186" i="1"/>
  <c r="IR186" i="1"/>
  <c r="IM184" i="1"/>
  <c r="IN184" i="1"/>
  <c r="IQ184" i="1"/>
  <c r="IR184" i="1"/>
  <c r="IS184" i="1"/>
  <c r="IT184" i="1"/>
  <c r="HW184" i="1"/>
  <c r="HX184" i="1"/>
  <c r="IL184" i="1"/>
  <c r="IO184" i="1"/>
  <c r="IP184" i="1"/>
  <c r="HW182" i="1"/>
  <c r="HX182" i="1"/>
  <c r="IL182" i="1"/>
  <c r="IO182" i="1"/>
  <c r="IP182" i="1"/>
  <c r="IM182" i="1"/>
  <c r="IN182" i="1"/>
  <c r="IQ182" i="1"/>
  <c r="IR182" i="1"/>
  <c r="IM180" i="1"/>
  <c r="IN180" i="1"/>
  <c r="IQ180" i="1"/>
  <c r="IR180" i="1"/>
  <c r="HW180" i="1"/>
  <c r="HX180" i="1"/>
  <c r="IL180" i="1"/>
  <c r="IO180" i="1"/>
  <c r="IP180" i="1"/>
  <c r="HW178" i="1"/>
  <c r="HX178" i="1"/>
  <c r="IL178" i="1"/>
  <c r="IO178" i="1"/>
  <c r="IP178" i="1"/>
  <c r="IM178" i="1"/>
  <c r="IN178" i="1"/>
  <c r="IQ178" i="1"/>
  <c r="IR178" i="1"/>
  <c r="IS175" i="1"/>
  <c r="IS169" i="1"/>
  <c r="IS161" i="1"/>
  <c r="IQ241" i="1"/>
  <c r="IR241" i="1"/>
  <c r="IQ237" i="1"/>
  <c r="IR237" i="1"/>
  <c r="IQ233" i="1"/>
  <c r="IR233" i="1"/>
  <c r="IQ229" i="1"/>
  <c r="IR229" i="1"/>
  <c r="IQ225" i="1"/>
  <c r="IR225" i="1"/>
  <c r="IQ221" i="1"/>
  <c r="IR221" i="1"/>
  <c r="IQ217" i="1"/>
  <c r="IR217" i="1"/>
  <c r="IQ213" i="1"/>
  <c r="IR213" i="1"/>
  <c r="IQ208" i="1"/>
  <c r="IR208" i="1"/>
  <c r="IM206" i="1"/>
  <c r="IN206" i="1"/>
  <c r="IS206" i="1"/>
  <c r="IQ206" i="1"/>
  <c r="IR206" i="1"/>
  <c r="HW202" i="1"/>
  <c r="HX202" i="1"/>
  <c r="IL202" i="1"/>
  <c r="IO202" i="1"/>
  <c r="IP202" i="1"/>
  <c r="IM202" i="1"/>
  <c r="IN202" i="1"/>
  <c r="IQ202" i="1"/>
  <c r="IR202" i="1"/>
  <c r="HW198" i="1"/>
  <c r="HX198" i="1"/>
  <c r="IL198" i="1"/>
  <c r="IO198" i="1"/>
  <c r="IP198" i="1"/>
  <c r="IM198" i="1"/>
  <c r="IN198" i="1"/>
  <c r="IQ198" i="1"/>
  <c r="IR198" i="1"/>
  <c r="HW194" i="1"/>
  <c r="HX194" i="1"/>
  <c r="IL194" i="1"/>
  <c r="IO194" i="1"/>
  <c r="IP194" i="1"/>
  <c r="IM194" i="1"/>
  <c r="IN194" i="1"/>
  <c r="IS194" i="1"/>
  <c r="IQ194" i="1"/>
  <c r="IR194" i="1"/>
  <c r="HW190" i="1"/>
  <c r="HX190" i="1"/>
  <c r="IL190" i="1"/>
  <c r="IO190" i="1"/>
  <c r="IP190" i="1"/>
  <c r="IM190" i="1"/>
  <c r="IN190" i="1"/>
  <c r="IQ190" i="1"/>
  <c r="IR190" i="1"/>
  <c r="IQ244" i="1"/>
  <c r="IR244" i="1"/>
  <c r="IQ240" i="1"/>
  <c r="IR240" i="1"/>
  <c r="IQ236" i="1"/>
  <c r="IR236" i="1"/>
  <c r="IQ232" i="1"/>
  <c r="IR232" i="1"/>
  <c r="IQ228" i="1"/>
  <c r="IR228" i="1"/>
  <c r="IQ224" i="1"/>
  <c r="IR224" i="1"/>
  <c r="IQ220" i="1"/>
  <c r="IR220" i="1"/>
  <c r="IQ216" i="1"/>
  <c r="IR216" i="1"/>
  <c r="IQ212" i="1"/>
  <c r="IR212" i="1"/>
  <c r="IT147" i="1"/>
  <c r="IU147" i="1"/>
  <c r="IV147" i="1"/>
  <c r="IO176" i="1"/>
  <c r="IP176" i="1"/>
  <c r="IS176" i="1"/>
  <c r="IL176" i="1"/>
  <c r="HW176" i="1"/>
  <c r="HX176" i="1"/>
  <c r="IO172" i="1"/>
  <c r="IP172" i="1"/>
  <c r="IL172" i="1"/>
  <c r="HW172" i="1"/>
  <c r="HX172" i="1"/>
  <c r="IQ170" i="1"/>
  <c r="IR170" i="1"/>
  <c r="IM170" i="1"/>
  <c r="IN170" i="1"/>
  <c r="IO168" i="1"/>
  <c r="IP168" i="1"/>
  <c r="IL168" i="1"/>
  <c r="HW168" i="1"/>
  <c r="HX168" i="1"/>
  <c r="IQ166" i="1"/>
  <c r="IR166" i="1"/>
  <c r="IM166" i="1"/>
  <c r="IN166" i="1"/>
  <c r="IO164" i="1"/>
  <c r="IP164" i="1"/>
  <c r="IL164" i="1"/>
  <c r="HW164" i="1"/>
  <c r="HX164" i="1"/>
  <c r="IQ162" i="1"/>
  <c r="IR162" i="1"/>
  <c r="IM162" i="1"/>
  <c r="IN162" i="1"/>
  <c r="IO160" i="1"/>
  <c r="IP160" i="1"/>
  <c r="IS160" i="1"/>
  <c r="IU160" i="1"/>
  <c r="IV160" i="1"/>
  <c r="IL160" i="1"/>
  <c r="HW160" i="1"/>
  <c r="HX160" i="1"/>
  <c r="IQ158" i="1"/>
  <c r="IR158" i="1"/>
  <c r="IM158" i="1"/>
  <c r="IN158" i="1"/>
  <c r="IM154" i="1"/>
  <c r="IN154" i="1"/>
  <c r="IQ154" i="1"/>
  <c r="IR154" i="1"/>
  <c r="IM146" i="1"/>
  <c r="IN146" i="1"/>
  <c r="IS146" i="1"/>
  <c r="IQ146" i="1"/>
  <c r="IR146" i="1"/>
  <c r="IS117" i="1"/>
  <c r="HW156" i="1"/>
  <c r="HX156" i="1"/>
  <c r="IL156" i="1"/>
  <c r="IO156" i="1"/>
  <c r="IP156" i="1"/>
  <c r="HW148" i="1"/>
  <c r="HX148" i="1"/>
  <c r="IL148" i="1"/>
  <c r="IS148" i="1"/>
  <c r="IO148" i="1"/>
  <c r="IP148" i="1"/>
  <c r="IS97" i="1"/>
  <c r="IQ176" i="1"/>
  <c r="IR176" i="1"/>
  <c r="IQ172" i="1"/>
  <c r="IR172" i="1"/>
  <c r="IO170" i="1"/>
  <c r="IP170" i="1"/>
  <c r="IL170" i="1"/>
  <c r="IQ168" i="1"/>
  <c r="IR168" i="1"/>
  <c r="IO166" i="1"/>
  <c r="IP166" i="1"/>
  <c r="IQ164" i="1"/>
  <c r="IR164" i="1"/>
  <c r="IO162" i="1"/>
  <c r="IP162" i="1"/>
  <c r="IL162" i="1"/>
  <c r="IQ160" i="1"/>
  <c r="IR160" i="1"/>
  <c r="IO158" i="1"/>
  <c r="IP158" i="1"/>
  <c r="IM150" i="1"/>
  <c r="IN150" i="1"/>
  <c r="IQ150" i="1"/>
  <c r="IR150" i="1"/>
  <c r="IS113" i="1"/>
  <c r="IS99" i="1"/>
  <c r="HW152" i="1"/>
  <c r="HX152" i="1"/>
  <c r="IL152" i="1"/>
  <c r="IS152" i="1"/>
  <c r="IU152" i="1"/>
  <c r="IO152" i="1"/>
  <c r="IP152" i="1"/>
  <c r="HW144" i="1"/>
  <c r="HX144" i="1"/>
  <c r="IL144" i="1"/>
  <c r="IO144" i="1"/>
  <c r="IP144" i="1"/>
  <c r="HW142" i="1"/>
  <c r="HX142" i="1"/>
  <c r="IL142" i="1"/>
  <c r="IO142" i="1"/>
  <c r="IP142" i="1"/>
  <c r="IM142" i="1"/>
  <c r="IN142" i="1"/>
  <c r="IQ142" i="1"/>
  <c r="IR142" i="1"/>
  <c r="IM140" i="1"/>
  <c r="IN140" i="1"/>
  <c r="IS140" i="1"/>
  <c r="IU140" i="1"/>
  <c r="IV140" i="1"/>
  <c r="IQ140" i="1"/>
  <c r="IR140" i="1"/>
  <c r="HW140" i="1"/>
  <c r="HX140" i="1"/>
  <c r="IL140" i="1"/>
  <c r="IO140" i="1"/>
  <c r="IP140" i="1"/>
  <c r="HW138" i="1"/>
  <c r="HX138" i="1"/>
  <c r="IL138" i="1"/>
  <c r="IO138" i="1"/>
  <c r="IP138" i="1"/>
  <c r="IM138" i="1"/>
  <c r="IN138" i="1"/>
  <c r="IQ138" i="1"/>
  <c r="IR138" i="1"/>
  <c r="IM136" i="1"/>
  <c r="IN136" i="1"/>
  <c r="IQ136" i="1"/>
  <c r="IR136" i="1"/>
  <c r="HW136" i="1"/>
  <c r="HX136" i="1"/>
  <c r="IS136" i="1"/>
  <c r="IT136" i="1"/>
  <c r="IL136" i="1"/>
  <c r="IO136" i="1"/>
  <c r="IP136" i="1"/>
  <c r="HW134" i="1"/>
  <c r="HX134" i="1"/>
  <c r="IL134" i="1"/>
  <c r="IO134" i="1"/>
  <c r="IP134" i="1"/>
  <c r="IM134" i="1"/>
  <c r="IN134" i="1"/>
  <c r="IS134" i="1"/>
  <c r="IQ134" i="1"/>
  <c r="IR134" i="1"/>
  <c r="IM132" i="1"/>
  <c r="IN132" i="1"/>
  <c r="IQ132" i="1"/>
  <c r="IR132" i="1"/>
  <c r="IS132" i="1"/>
  <c r="HW132" i="1"/>
  <c r="HX132" i="1"/>
  <c r="IL132" i="1"/>
  <c r="IO132" i="1"/>
  <c r="IP132" i="1"/>
  <c r="HW130" i="1"/>
  <c r="HX130" i="1"/>
  <c r="IL130" i="1"/>
  <c r="IO130" i="1"/>
  <c r="IP130" i="1"/>
  <c r="IM130" i="1"/>
  <c r="IN130" i="1"/>
  <c r="IS130" i="1"/>
  <c r="IQ130" i="1"/>
  <c r="IR130" i="1"/>
  <c r="IM128" i="1"/>
  <c r="IN128" i="1"/>
  <c r="IQ128" i="1"/>
  <c r="IR128" i="1"/>
  <c r="HW128" i="1"/>
  <c r="HX128" i="1"/>
  <c r="IL128" i="1"/>
  <c r="IO128" i="1"/>
  <c r="IP128" i="1"/>
  <c r="HW126" i="1"/>
  <c r="HX126" i="1"/>
  <c r="IL126" i="1"/>
  <c r="IO126" i="1"/>
  <c r="IP126" i="1"/>
  <c r="IM126" i="1"/>
  <c r="IN126" i="1"/>
  <c r="IS126" i="1"/>
  <c r="IQ126" i="1"/>
  <c r="IR126" i="1"/>
  <c r="HW122" i="1"/>
  <c r="HX122" i="1"/>
  <c r="IL122" i="1"/>
  <c r="IO122" i="1"/>
  <c r="IP122" i="1"/>
  <c r="IM122" i="1"/>
  <c r="IN122" i="1"/>
  <c r="IQ122" i="1"/>
  <c r="IR122" i="1"/>
  <c r="IO124" i="1"/>
  <c r="IP124" i="1"/>
  <c r="IL124" i="1"/>
  <c r="IS124" i="1"/>
  <c r="HW124" i="1"/>
  <c r="HX124" i="1"/>
  <c r="IO120" i="1"/>
  <c r="IP120" i="1"/>
  <c r="IL120" i="1"/>
  <c r="HW120" i="1"/>
  <c r="HX120" i="1"/>
  <c r="IQ118" i="1"/>
  <c r="IR118" i="1"/>
  <c r="IM118" i="1"/>
  <c r="IN118" i="1"/>
  <c r="IO116" i="1"/>
  <c r="IP116" i="1"/>
  <c r="HW116" i="1"/>
  <c r="HX116" i="1"/>
  <c r="IQ114" i="1"/>
  <c r="IR114" i="1"/>
  <c r="IM114" i="1"/>
  <c r="IN114" i="1"/>
  <c r="IO112" i="1"/>
  <c r="IP112" i="1"/>
  <c r="IL112" i="1"/>
  <c r="IS112" i="1"/>
  <c r="HW112" i="1"/>
  <c r="HX112" i="1"/>
  <c r="IQ110" i="1"/>
  <c r="IR110" i="1"/>
  <c r="IM110" i="1"/>
  <c r="IN110" i="1"/>
  <c r="IO108" i="1"/>
  <c r="IP108" i="1"/>
  <c r="IS108" i="1"/>
  <c r="IL108" i="1"/>
  <c r="HW108" i="1"/>
  <c r="HX108" i="1"/>
  <c r="IQ106" i="1"/>
  <c r="IR106" i="1"/>
  <c r="IM106" i="1"/>
  <c r="IN106" i="1"/>
  <c r="IM102" i="1"/>
  <c r="IN102" i="1"/>
  <c r="IQ102" i="1"/>
  <c r="IR102" i="1"/>
  <c r="IM94" i="1"/>
  <c r="IN94" i="1"/>
  <c r="IQ94" i="1"/>
  <c r="IR94" i="1"/>
  <c r="IS71" i="1"/>
  <c r="IS63" i="1"/>
  <c r="HW104" i="1"/>
  <c r="HX104" i="1"/>
  <c r="IO104" i="1"/>
  <c r="IP104" i="1"/>
  <c r="HW96" i="1"/>
  <c r="HX96" i="1"/>
  <c r="IL96" i="1"/>
  <c r="IO96" i="1"/>
  <c r="IP96" i="1"/>
  <c r="IQ124" i="1"/>
  <c r="IR124" i="1"/>
  <c r="IQ120" i="1"/>
  <c r="IR120" i="1"/>
  <c r="IO118" i="1"/>
  <c r="IP118" i="1"/>
  <c r="IS118" i="1"/>
  <c r="IU118" i="1"/>
  <c r="IV118" i="1"/>
  <c r="IL118" i="1"/>
  <c r="IQ116" i="1"/>
  <c r="IR116" i="1"/>
  <c r="IO114" i="1"/>
  <c r="IP114" i="1"/>
  <c r="IL114" i="1"/>
  <c r="IQ112" i="1"/>
  <c r="IR112" i="1"/>
  <c r="IO110" i="1"/>
  <c r="IP110" i="1"/>
  <c r="IL110" i="1"/>
  <c r="IQ108" i="1"/>
  <c r="IR108" i="1"/>
  <c r="IO106" i="1"/>
  <c r="IP106" i="1"/>
  <c r="IL106" i="1"/>
  <c r="IM98" i="1"/>
  <c r="IN98" i="1"/>
  <c r="IQ98" i="1"/>
  <c r="IR98" i="1"/>
  <c r="IS51" i="1"/>
  <c r="HW100" i="1"/>
  <c r="HX100" i="1"/>
  <c r="IL100" i="1"/>
  <c r="IO100" i="1"/>
  <c r="IP100" i="1"/>
  <c r="HW92" i="1"/>
  <c r="HX92" i="1"/>
  <c r="IL92" i="1"/>
  <c r="IO92" i="1"/>
  <c r="IP92" i="1"/>
  <c r="HW90" i="1"/>
  <c r="HX90" i="1"/>
  <c r="IL90" i="1"/>
  <c r="IO90" i="1"/>
  <c r="IP90" i="1"/>
  <c r="IM90" i="1"/>
  <c r="IN90" i="1"/>
  <c r="IS90" i="1"/>
  <c r="IQ90" i="1"/>
  <c r="IR90" i="1"/>
  <c r="IM88" i="1"/>
  <c r="IN88" i="1"/>
  <c r="IQ88" i="1"/>
  <c r="IR88" i="1"/>
  <c r="HW88" i="1"/>
  <c r="HX88" i="1"/>
  <c r="IL88" i="1"/>
  <c r="IO88" i="1"/>
  <c r="IP88" i="1"/>
  <c r="HW86" i="1"/>
  <c r="HX86" i="1"/>
  <c r="IL86" i="1"/>
  <c r="IO86" i="1"/>
  <c r="IP86" i="1"/>
  <c r="IM86" i="1"/>
  <c r="IN86" i="1"/>
  <c r="IS86" i="1"/>
  <c r="IQ86" i="1"/>
  <c r="IR86" i="1"/>
  <c r="IM84" i="1"/>
  <c r="IN84" i="1"/>
  <c r="IS84" i="1"/>
  <c r="IU84" i="1"/>
  <c r="IV84" i="1"/>
  <c r="IQ84" i="1"/>
  <c r="IR84" i="1"/>
  <c r="HW84" i="1"/>
  <c r="HX84" i="1"/>
  <c r="IL84" i="1"/>
  <c r="IO84" i="1"/>
  <c r="IP84" i="1"/>
  <c r="HW82" i="1"/>
  <c r="HX82" i="1"/>
  <c r="IL82" i="1"/>
  <c r="IO82" i="1"/>
  <c r="IP82" i="1"/>
  <c r="IM82" i="1"/>
  <c r="IN82" i="1"/>
  <c r="IQ82" i="1"/>
  <c r="IR82" i="1"/>
  <c r="IM80" i="1"/>
  <c r="IN80" i="1"/>
  <c r="IS80" i="1"/>
  <c r="IT80" i="1"/>
  <c r="IQ80" i="1"/>
  <c r="IR80" i="1"/>
  <c r="HW80" i="1"/>
  <c r="HX80" i="1"/>
  <c r="IL80" i="1"/>
  <c r="IO80" i="1"/>
  <c r="IP80" i="1"/>
  <c r="HW78" i="1"/>
  <c r="HX78" i="1"/>
  <c r="IL78" i="1"/>
  <c r="IO78" i="1"/>
  <c r="IP78" i="1"/>
  <c r="IM78" i="1"/>
  <c r="IN78" i="1"/>
  <c r="IQ78" i="1"/>
  <c r="IR78" i="1"/>
  <c r="IM76" i="1"/>
  <c r="IN76" i="1"/>
  <c r="IS76" i="1"/>
  <c r="IU76" i="1"/>
  <c r="IV76" i="1"/>
  <c r="IQ76" i="1"/>
  <c r="IR76" i="1"/>
  <c r="HW76" i="1"/>
  <c r="HX76" i="1"/>
  <c r="IL76" i="1"/>
  <c r="IO76" i="1"/>
  <c r="IP76" i="1"/>
  <c r="HW74" i="1"/>
  <c r="HX74" i="1"/>
  <c r="IL74" i="1"/>
  <c r="IO74" i="1"/>
  <c r="IP74" i="1"/>
  <c r="IM74" i="1"/>
  <c r="IN74" i="1"/>
  <c r="IQ74" i="1"/>
  <c r="IR74" i="1"/>
  <c r="IS53" i="1"/>
  <c r="IT53" i="1"/>
  <c r="IO72" i="1"/>
  <c r="IP72" i="1"/>
  <c r="IS72" i="1"/>
  <c r="IL72" i="1"/>
  <c r="HW72" i="1"/>
  <c r="HX72" i="1"/>
  <c r="IQ70" i="1"/>
  <c r="IR70" i="1"/>
  <c r="IM70" i="1"/>
  <c r="IN70" i="1"/>
  <c r="IO68" i="1"/>
  <c r="IP68" i="1"/>
  <c r="IL68" i="1"/>
  <c r="IS68" i="1"/>
  <c r="IT68" i="1"/>
  <c r="HW68" i="1"/>
  <c r="HX68" i="1"/>
  <c r="IQ66" i="1"/>
  <c r="IR66" i="1"/>
  <c r="IM66" i="1"/>
  <c r="IN66" i="1"/>
  <c r="IO64" i="1"/>
  <c r="IP64" i="1"/>
  <c r="IL64" i="1"/>
  <c r="HW64" i="1"/>
  <c r="HX64" i="1"/>
  <c r="IQ62" i="1"/>
  <c r="IR62" i="1"/>
  <c r="IM62" i="1"/>
  <c r="IN62" i="1"/>
  <c r="IO60" i="1"/>
  <c r="IP60" i="1"/>
  <c r="IS60" i="1"/>
  <c r="IU60" i="1"/>
  <c r="IL60" i="1"/>
  <c r="HW60" i="1"/>
  <c r="HX60" i="1"/>
  <c r="IQ58" i="1"/>
  <c r="IR58" i="1"/>
  <c r="IM58" i="1"/>
  <c r="IN58" i="1"/>
  <c r="IO56" i="1"/>
  <c r="IP56" i="1"/>
  <c r="IL56" i="1"/>
  <c r="IS56" i="1"/>
  <c r="IU56" i="1"/>
  <c r="HW56" i="1"/>
  <c r="HX56" i="1"/>
  <c r="IQ54" i="1"/>
  <c r="IR54" i="1"/>
  <c r="IM54" i="1"/>
  <c r="IN54" i="1"/>
  <c r="IO52" i="1"/>
  <c r="IP52" i="1"/>
  <c r="IL52" i="1"/>
  <c r="IL48" i="1"/>
  <c r="HW46" i="1"/>
  <c r="HX46" i="1"/>
  <c r="IO46" i="1"/>
  <c r="IP46" i="1"/>
  <c r="IS27" i="1"/>
  <c r="IS19" i="1"/>
  <c r="IQ72" i="1"/>
  <c r="IR72" i="1"/>
  <c r="IO70" i="1"/>
  <c r="IP70" i="1"/>
  <c r="IQ68" i="1"/>
  <c r="IR68" i="1"/>
  <c r="IO66" i="1"/>
  <c r="IP66" i="1"/>
  <c r="IL66" i="1"/>
  <c r="IQ64" i="1"/>
  <c r="IR64" i="1"/>
  <c r="IO62" i="1"/>
  <c r="IP62" i="1"/>
  <c r="IQ60" i="1"/>
  <c r="IR60" i="1"/>
  <c r="IO58" i="1"/>
  <c r="IP58" i="1"/>
  <c r="IQ56" i="1"/>
  <c r="IR56" i="1"/>
  <c r="IO54" i="1"/>
  <c r="IP54" i="1"/>
  <c r="IL54" i="1"/>
  <c r="IM48" i="1"/>
  <c r="IN48" i="1"/>
  <c r="IQ48" i="1"/>
  <c r="IR48" i="1"/>
  <c r="IS29" i="1"/>
  <c r="IU29" i="1"/>
  <c r="IV29" i="1"/>
  <c r="IS21" i="1"/>
  <c r="IT21" i="1"/>
  <c r="HW50" i="1"/>
  <c r="HX50" i="1"/>
  <c r="IL50" i="1"/>
  <c r="IO50" i="1"/>
  <c r="IP50" i="1"/>
  <c r="HW44" i="1"/>
  <c r="HX44" i="1"/>
  <c r="IL44" i="1"/>
  <c r="IO44" i="1"/>
  <c r="IP44" i="1"/>
  <c r="IM44" i="1"/>
  <c r="IN44" i="1"/>
  <c r="IS44" i="1"/>
  <c r="IU44" i="1"/>
  <c r="IV44" i="1"/>
  <c r="IQ44" i="1"/>
  <c r="IR44" i="1"/>
  <c r="IM42" i="1"/>
  <c r="IN42" i="1"/>
  <c r="IQ42" i="1"/>
  <c r="IR42" i="1"/>
  <c r="HW42" i="1"/>
  <c r="HX42" i="1"/>
  <c r="IL42" i="1"/>
  <c r="IO42" i="1"/>
  <c r="IP42" i="1"/>
  <c r="HW40" i="1"/>
  <c r="HX40" i="1"/>
  <c r="IL40" i="1"/>
  <c r="IO40" i="1"/>
  <c r="IP40" i="1"/>
  <c r="IM40" i="1"/>
  <c r="IN40" i="1"/>
  <c r="IS40" i="1"/>
  <c r="IT40" i="1"/>
  <c r="IQ40" i="1"/>
  <c r="IR40" i="1"/>
  <c r="IM38" i="1"/>
  <c r="IN38" i="1"/>
  <c r="IQ38" i="1"/>
  <c r="IR38" i="1"/>
  <c r="HW38" i="1"/>
  <c r="HX38" i="1"/>
  <c r="IL38" i="1"/>
  <c r="IO38" i="1"/>
  <c r="IP38" i="1"/>
  <c r="IS38" i="1"/>
  <c r="HW36" i="1"/>
  <c r="HX36" i="1"/>
  <c r="IL36" i="1"/>
  <c r="IO36" i="1"/>
  <c r="IP36" i="1"/>
  <c r="IS36" i="1"/>
  <c r="IM36" i="1"/>
  <c r="IN36" i="1"/>
  <c r="IQ36" i="1"/>
  <c r="IR36" i="1"/>
  <c r="IM34" i="1"/>
  <c r="IN34" i="1"/>
  <c r="IS34" i="1"/>
  <c r="IT34" i="1"/>
  <c r="IQ34" i="1"/>
  <c r="IR34" i="1"/>
  <c r="HW34" i="1"/>
  <c r="HX34" i="1"/>
  <c r="IL34" i="1"/>
  <c r="IO34" i="1"/>
  <c r="IP34" i="1"/>
  <c r="HW32" i="1"/>
  <c r="HX32" i="1"/>
  <c r="IL32" i="1"/>
  <c r="IO32" i="1"/>
  <c r="IP32" i="1"/>
  <c r="IM32" i="1"/>
  <c r="IN32" i="1"/>
  <c r="IQ32" i="1"/>
  <c r="IR32" i="1"/>
  <c r="IO30" i="1"/>
  <c r="IP30" i="1"/>
  <c r="IL30" i="1"/>
  <c r="IS30" i="1"/>
  <c r="HW30" i="1"/>
  <c r="HX30" i="1"/>
  <c r="IQ28" i="1"/>
  <c r="IR28" i="1"/>
  <c r="IM28" i="1"/>
  <c r="IN28" i="1"/>
  <c r="IO26" i="1"/>
  <c r="IP26" i="1"/>
  <c r="HW26" i="1"/>
  <c r="HX26" i="1"/>
  <c r="IQ24" i="1"/>
  <c r="IR24" i="1"/>
  <c r="IM24" i="1"/>
  <c r="IN24" i="1"/>
  <c r="IS24" i="1"/>
  <c r="IO22" i="1"/>
  <c r="IP22" i="1"/>
  <c r="IL22" i="1"/>
  <c r="IS22" i="1"/>
  <c r="IU22" i="1"/>
  <c r="HW22" i="1"/>
  <c r="HX22" i="1"/>
  <c r="IQ20" i="1"/>
  <c r="IR20" i="1"/>
  <c r="IM20" i="1"/>
  <c r="IN20" i="1"/>
  <c r="IO18" i="1"/>
  <c r="IP18" i="1"/>
  <c r="HW18" i="1"/>
  <c r="HX18" i="1"/>
  <c r="IQ16" i="1"/>
  <c r="IR16" i="1"/>
  <c r="IM16" i="1"/>
  <c r="IN16" i="1"/>
  <c r="IQ30" i="1"/>
  <c r="IR30" i="1"/>
  <c r="IO28" i="1"/>
  <c r="IP28" i="1"/>
  <c r="IS28" i="1"/>
  <c r="IL28" i="1"/>
  <c r="IQ26" i="1"/>
  <c r="IR26" i="1"/>
  <c r="IO24" i="1"/>
  <c r="IP24" i="1"/>
  <c r="IL24" i="1"/>
  <c r="IQ22" i="1"/>
  <c r="IR22" i="1"/>
  <c r="IO20" i="1"/>
  <c r="IP20" i="1"/>
  <c r="IL20" i="1"/>
  <c r="IQ18" i="1"/>
  <c r="IR18" i="1"/>
  <c r="IO16" i="1"/>
  <c r="IP16" i="1"/>
  <c r="IL16" i="1"/>
  <c r="HW12" i="1"/>
  <c r="HX12" i="1"/>
  <c r="IM12" i="1"/>
  <c r="IN12" i="1"/>
  <c r="IS12" i="1"/>
  <c r="IQ12" i="1"/>
  <c r="IR12" i="1"/>
  <c r="HW13" i="1"/>
  <c r="HX13" i="1"/>
  <c r="IL13" i="1"/>
  <c r="IO13" i="1"/>
  <c r="IP13" i="1"/>
  <c r="HW10" i="1"/>
  <c r="HX10" i="1"/>
  <c r="IQ11" i="1"/>
  <c r="IR11" i="1"/>
  <c r="IM11" i="1"/>
  <c r="IN11" i="1"/>
  <c r="IQ10" i="1"/>
  <c r="IR10" i="1"/>
  <c r="IT118" i="1"/>
  <c r="IU186" i="1"/>
  <c r="IV186" i="1"/>
  <c r="IT245" i="1"/>
  <c r="IU245" i="1"/>
  <c r="IV245" i="1"/>
  <c r="IU255" i="1"/>
  <c r="IV255" i="1"/>
  <c r="IT255" i="1"/>
  <c r="IU21" i="1"/>
  <c r="IV21" i="1"/>
  <c r="IT19" i="1"/>
  <c r="IU19" i="1"/>
  <c r="IV19" i="1"/>
  <c r="IU53" i="1"/>
  <c r="IV53" i="1"/>
  <c r="IT161" i="1"/>
  <c r="IU161" i="1"/>
  <c r="IV161" i="1"/>
  <c r="IT175" i="1"/>
  <c r="IU175" i="1"/>
  <c r="IV175" i="1"/>
  <c r="IU167" i="1"/>
  <c r="IV167" i="1"/>
  <c r="IT167" i="1"/>
  <c r="IT222" i="1"/>
  <c r="IU222" i="1"/>
  <c r="IV222" i="1"/>
  <c r="IT209" i="1"/>
  <c r="IU209" i="1"/>
  <c r="IV209" i="1"/>
  <c r="IU51" i="1"/>
  <c r="IV51" i="1"/>
  <c r="IT51" i="1"/>
  <c r="IU63" i="1"/>
  <c r="IV63" i="1"/>
  <c r="IT63" i="1"/>
  <c r="IU97" i="1"/>
  <c r="IV97" i="1"/>
  <c r="IT97" i="1"/>
  <c r="IT29" i="1"/>
  <c r="IT27" i="1"/>
  <c r="IU27" i="1"/>
  <c r="IV27" i="1"/>
  <c r="IT99" i="1"/>
  <c r="IU99" i="1"/>
  <c r="IV99" i="1"/>
  <c r="IT113" i="1"/>
  <c r="IU113" i="1"/>
  <c r="IV113" i="1"/>
  <c r="IT117" i="1"/>
  <c r="IU117" i="1"/>
  <c r="IV117" i="1"/>
  <c r="IT169" i="1"/>
  <c r="IU169" i="1"/>
  <c r="IV169" i="1"/>
  <c r="IU159" i="1"/>
  <c r="IV159" i="1"/>
  <c r="IT159" i="1"/>
  <c r="IU236" i="1"/>
  <c r="IV236" i="1"/>
  <c r="IT236" i="1"/>
  <c r="IT211" i="1"/>
  <c r="IU211" i="1"/>
  <c r="IV211" i="1"/>
  <c r="IT71" i="1"/>
  <c r="IU71" i="1"/>
  <c r="IV71" i="1"/>
  <c r="IT257" i="1"/>
  <c r="IU257" i="1"/>
  <c r="IV257" i="1"/>
  <c r="IU348" i="1"/>
  <c r="IV348" i="1"/>
  <c r="IT348" i="1"/>
  <c r="IU347" i="1"/>
  <c r="IV347" i="1"/>
  <c r="IT347" i="1"/>
  <c r="IU346" i="1"/>
  <c r="IV346" i="1"/>
  <c r="IT346" i="1"/>
  <c r="IS216" i="1"/>
  <c r="IS145" i="1"/>
  <c r="IS120" i="1"/>
  <c r="IU120" i="1"/>
  <c r="IS190" i="1"/>
  <c r="IT190" i="1"/>
  <c r="IS231" i="1"/>
  <c r="IS66" i="1"/>
  <c r="IT66" i="1"/>
  <c r="IS137" i="1"/>
  <c r="IS178" i="1"/>
  <c r="IU178" i="1"/>
  <c r="IV178" i="1"/>
  <c r="IS182" i="1"/>
  <c r="IT182" i="1"/>
  <c r="IS343" i="1"/>
  <c r="IT22" i="1"/>
  <c r="IV22" i="1"/>
  <c r="IU80" i="1"/>
  <c r="IV80" i="1"/>
  <c r="IT124" i="1"/>
  <c r="IU124" i="1"/>
  <c r="IV124" i="1"/>
  <c r="IS138" i="1"/>
  <c r="IU138" i="1"/>
  <c r="IV138" i="1"/>
  <c r="IS20" i="1"/>
  <c r="IT60" i="1"/>
  <c r="IV60" i="1"/>
  <c r="IU72" i="1"/>
  <c r="IV72" i="1"/>
  <c r="IT72" i="1"/>
  <c r="IS88" i="1"/>
  <c r="IU88" i="1"/>
  <c r="IV88" i="1"/>
  <c r="IV120" i="1"/>
  <c r="IS142" i="1"/>
  <c r="IT152" i="1"/>
  <c r="IV152" i="1"/>
  <c r="IT146" i="1"/>
  <c r="IU146" i="1"/>
  <c r="IV146" i="1"/>
  <c r="IS162" i="1"/>
  <c r="IU162" i="1"/>
  <c r="IV162" i="1"/>
  <c r="IS170" i="1"/>
  <c r="IT176" i="1"/>
  <c r="IU176" i="1"/>
  <c r="IV176" i="1"/>
  <c r="IS198" i="1"/>
  <c r="IU188" i="1"/>
  <c r="IV188" i="1"/>
  <c r="IT188" i="1"/>
  <c r="IS192" i="1"/>
  <c r="IT56" i="1"/>
  <c r="IV56" i="1"/>
  <c r="IU68" i="1"/>
  <c r="IV68" i="1"/>
  <c r="IT130" i="1"/>
  <c r="IU130" i="1"/>
  <c r="IV130" i="1"/>
  <c r="IU148" i="1"/>
  <c r="IV148" i="1"/>
  <c r="IT148" i="1"/>
  <c r="IT194" i="1"/>
  <c r="IU194" i="1"/>
  <c r="IV194" i="1"/>
  <c r="IU182" i="1"/>
  <c r="IV182" i="1"/>
  <c r="IT90" i="1"/>
  <c r="IU90" i="1"/>
  <c r="IV90" i="1"/>
  <c r="IT108" i="1"/>
  <c r="IU108" i="1"/>
  <c r="IV108" i="1"/>
  <c r="IS122" i="1"/>
  <c r="IT126" i="1"/>
  <c r="IU126" i="1"/>
  <c r="IV126" i="1"/>
  <c r="IU132" i="1"/>
  <c r="IV132" i="1"/>
  <c r="IT132" i="1"/>
  <c r="IT134" i="1"/>
  <c r="IU134" i="1"/>
  <c r="IV134" i="1"/>
  <c r="IU206" i="1"/>
  <c r="IV206" i="1"/>
  <c r="IT206" i="1"/>
  <c r="IS229" i="1"/>
  <c r="IS16" i="1"/>
  <c r="IU34" i="1"/>
  <c r="IV34" i="1"/>
  <c r="IT86" i="1"/>
  <c r="IU86" i="1"/>
  <c r="IV86" i="1"/>
  <c r="IS202" i="1"/>
  <c r="IU196" i="1"/>
  <c r="IV196" i="1"/>
  <c r="IT196" i="1"/>
  <c r="IS200" i="1"/>
  <c r="IS180" i="1"/>
  <c r="IS208" i="1"/>
  <c r="IU208" i="1"/>
  <c r="IV208" i="1"/>
  <c r="IS301" i="1"/>
  <c r="IS106" i="1"/>
  <c r="IS114" i="1"/>
  <c r="IU114" i="1"/>
  <c r="IV114" i="1"/>
  <c r="IS313" i="1"/>
  <c r="IS318" i="1"/>
  <c r="IS110" i="1"/>
  <c r="IS128" i="1"/>
  <c r="IS164" i="1"/>
  <c r="IU164" i="1"/>
  <c r="IV164" i="1"/>
  <c r="IS172" i="1"/>
  <c r="IS319" i="1"/>
  <c r="IO329" i="1"/>
  <c r="IP329" i="1"/>
  <c r="IS329" i="1"/>
  <c r="IM321" i="1"/>
  <c r="IN321" i="1"/>
  <c r="IS321" i="1"/>
  <c r="IM325" i="1"/>
  <c r="IN325" i="1"/>
  <c r="IO331" i="1"/>
  <c r="IP331" i="1"/>
  <c r="IO332" i="1"/>
  <c r="IP332" i="1"/>
  <c r="IL332" i="1"/>
  <c r="IM331" i="1"/>
  <c r="IN331" i="1"/>
  <c r="HW330" i="1"/>
  <c r="HX330" i="1"/>
  <c r="IQ324" i="1"/>
  <c r="IR324" i="1"/>
  <c r="IL324" i="1"/>
  <c r="IQ320" i="1"/>
  <c r="IR320" i="1"/>
  <c r="IM302" i="1"/>
  <c r="IN302" i="1"/>
  <c r="IQ302" i="1"/>
  <c r="IR302" i="1"/>
  <c r="HW302" i="1"/>
  <c r="HX302" i="1"/>
  <c r="IL302" i="1"/>
  <c r="IS302" i="1"/>
  <c r="IO302" i="1"/>
  <c r="IP302" i="1"/>
  <c r="IM298" i="1"/>
  <c r="IN298" i="1"/>
  <c r="IS298" i="1"/>
  <c r="IQ298" i="1"/>
  <c r="IR298" i="1"/>
  <c r="HW298" i="1"/>
  <c r="HX298" i="1"/>
  <c r="IL298" i="1"/>
  <c r="IO298" i="1"/>
  <c r="IP298" i="1"/>
  <c r="IM294" i="1"/>
  <c r="IN294" i="1"/>
  <c r="IS294" i="1"/>
  <c r="IQ294" i="1"/>
  <c r="IR294" i="1"/>
  <c r="HW294" i="1"/>
  <c r="HX294" i="1"/>
  <c r="IL294" i="1"/>
  <c r="IO294" i="1"/>
  <c r="IP294" i="1"/>
  <c r="IM290" i="1"/>
  <c r="IN290" i="1"/>
  <c r="IQ290" i="1"/>
  <c r="IR290" i="1"/>
  <c r="HW290" i="1"/>
  <c r="HX290" i="1"/>
  <c r="IL290" i="1"/>
  <c r="IO290" i="1"/>
  <c r="IP290" i="1"/>
  <c r="IS290" i="1"/>
  <c r="IM286" i="1"/>
  <c r="IN286" i="1"/>
  <c r="IQ286" i="1"/>
  <c r="IR286" i="1"/>
  <c r="HW286" i="1"/>
  <c r="HX286" i="1"/>
  <c r="IL286" i="1"/>
  <c r="IS286" i="1"/>
  <c r="IO286" i="1"/>
  <c r="IP286" i="1"/>
  <c r="IM282" i="1"/>
  <c r="IN282" i="1"/>
  <c r="IS282" i="1"/>
  <c r="IQ282" i="1"/>
  <c r="IR282" i="1"/>
  <c r="HW282" i="1"/>
  <c r="HX282" i="1"/>
  <c r="IL282" i="1"/>
  <c r="IO282" i="1"/>
  <c r="IP282" i="1"/>
  <c r="IO280" i="1"/>
  <c r="IP280" i="1"/>
  <c r="IS280" i="1"/>
  <c r="IL280" i="1"/>
  <c r="IQ280" i="1"/>
  <c r="IR280" i="1"/>
  <c r="IM277" i="1"/>
  <c r="IN277" i="1"/>
  <c r="IS277" i="1"/>
  <c r="IU277" i="1"/>
  <c r="IV277" i="1"/>
  <c r="IQ277" i="1"/>
  <c r="IR277" i="1"/>
  <c r="IS270" i="1"/>
  <c r="IS232" i="1"/>
  <c r="HW314" i="1"/>
  <c r="HX314" i="1"/>
  <c r="IL314" i="1"/>
  <c r="IO314" i="1"/>
  <c r="IP314" i="1"/>
  <c r="HW310" i="1"/>
  <c r="HX310" i="1"/>
  <c r="IL310" i="1"/>
  <c r="IO310" i="1"/>
  <c r="IP310" i="1"/>
  <c r="IS310" i="1"/>
  <c r="HW306" i="1"/>
  <c r="HX306" i="1"/>
  <c r="IL306" i="1"/>
  <c r="IS306" i="1"/>
  <c r="IO306" i="1"/>
  <c r="IP306" i="1"/>
  <c r="HW275" i="1"/>
  <c r="HX275" i="1"/>
  <c r="IS275" i="1"/>
  <c r="IO275" i="1"/>
  <c r="IP275" i="1"/>
  <c r="IQ332" i="1"/>
  <c r="IR332" i="1"/>
  <c r="IM332" i="1"/>
  <c r="IN332" i="1"/>
  <c r="IS332" i="1"/>
  <c r="IM316" i="1"/>
  <c r="IN316" i="1"/>
  <c r="IQ316" i="1"/>
  <c r="IR316" i="1"/>
  <c r="IQ314" i="1"/>
  <c r="IR314" i="1"/>
  <c r="IM312" i="1"/>
  <c r="IN312" i="1"/>
  <c r="IQ312" i="1"/>
  <c r="IR312" i="1"/>
  <c r="IQ310" i="1"/>
  <c r="IR310" i="1"/>
  <c r="IM308" i="1"/>
  <c r="IN308" i="1"/>
  <c r="IQ308" i="1"/>
  <c r="IR308" i="1"/>
  <c r="IQ306" i="1"/>
  <c r="IR306" i="1"/>
  <c r="IM304" i="1"/>
  <c r="IN304" i="1"/>
  <c r="IQ304" i="1"/>
  <c r="IR304" i="1"/>
  <c r="HW300" i="1"/>
  <c r="HX300" i="1"/>
  <c r="IL300" i="1"/>
  <c r="IO300" i="1"/>
  <c r="IP300" i="1"/>
  <c r="IM300" i="1"/>
  <c r="IN300" i="1"/>
  <c r="IS300" i="1"/>
  <c r="IQ300" i="1"/>
  <c r="IR300" i="1"/>
  <c r="HW296" i="1"/>
  <c r="HX296" i="1"/>
  <c r="IL296" i="1"/>
  <c r="IO296" i="1"/>
  <c r="IP296" i="1"/>
  <c r="IS296" i="1"/>
  <c r="IM296" i="1"/>
  <c r="IN296" i="1"/>
  <c r="IQ296" i="1"/>
  <c r="IR296" i="1"/>
  <c r="HW292" i="1"/>
  <c r="HX292" i="1"/>
  <c r="IL292" i="1"/>
  <c r="IO292" i="1"/>
  <c r="IP292" i="1"/>
  <c r="IS292" i="1"/>
  <c r="IM292" i="1"/>
  <c r="IN292" i="1"/>
  <c r="IQ292" i="1"/>
  <c r="IR292" i="1"/>
  <c r="HW288" i="1"/>
  <c r="HX288" i="1"/>
  <c r="IL288" i="1"/>
  <c r="IO288" i="1"/>
  <c r="IP288" i="1"/>
  <c r="IM288" i="1"/>
  <c r="IN288" i="1"/>
  <c r="IS288" i="1"/>
  <c r="IQ288" i="1"/>
  <c r="IR288" i="1"/>
  <c r="HW284" i="1"/>
  <c r="HX284" i="1"/>
  <c r="IL284" i="1"/>
  <c r="IO284" i="1"/>
  <c r="IP284" i="1"/>
  <c r="IS284" i="1"/>
  <c r="IM284" i="1"/>
  <c r="IN284" i="1"/>
  <c r="IQ284" i="1"/>
  <c r="IR284" i="1"/>
  <c r="HW271" i="1"/>
  <c r="HX271" i="1"/>
  <c r="IO271" i="1"/>
  <c r="IP271" i="1"/>
  <c r="IS271" i="1"/>
  <c r="IQ330" i="1"/>
  <c r="IR330" i="1"/>
  <c r="IQ328" i="1"/>
  <c r="IR328" i="1"/>
  <c r="IM328" i="1"/>
  <c r="IN328" i="1"/>
  <c r="IM324" i="1"/>
  <c r="IN324" i="1"/>
  <c r="IM320" i="1"/>
  <c r="IN320" i="1"/>
  <c r="IM273" i="1"/>
  <c r="IN273" i="1"/>
  <c r="IS273" i="1"/>
  <c r="IQ273" i="1"/>
  <c r="IR273" i="1"/>
  <c r="IO278" i="1"/>
  <c r="IP278" i="1"/>
  <c r="IQ268" i="1"/>
  <c r="IR268" i="1"/>
  <c r="IM265" i="1"/>
  <c r="IN265" i="1"/>
  <c r="IO260" i="1"/>
  <c r="IP260" i="1"/>
  <c r="IO258" i="1"/>
  <c r="IP258" i="1"/>
  <c r="HW258" i="1"/>
  <c r="HX258" i="1"/>
  <c r="IO256" i="1"/>
  <c r="IP256" i="1"/>
  <c r="IO254" i="1"/>
  <c r="IP254" i="1"/>
  <c r="IQ253" i="1"/>
  <c r="IR253" i="1"/>
  <c r="IS253" i="1"/>
  <c r="HW251" i="1"/>
  <c r="HX251" i="1"/>
  <c r="IO246" i="1"/>
  <c r="IP246" i="1"/>
  <c r="HW246" i="1"/>
  <c r="HX246" i="1"/>
  <c r="IL243" i="1"/>
  <c r="IS243" i="1"/>
  <c r="HW243" i="1"/>
  <c r="HX243" i="1"/>
  <c r="IQ242" i="1"/>
  <c r="IR242" i="1"/>
  <c r="IM238" i="1"/>
  <c r="IN238" i="1"/>
  <c r="HW238" i="1"/>
  <c r="HX238" i="1"/>
  <c r="IO228" i="1"/>
  <c r="IP228" i="1"/>
  <c r="IM228" i="1"/>
  <c r="IN228" i="1"/>
  <c r="IS228" i="1"/>
  <c r="IU228" i="1"/>
  <c r="IV228" i="1"/>
  <c r="IQ226" i="1"/>
  <c r="IR226" i="1"/>
  <c r="IO224" i="1"/>
  <c r="IP224" i="1"/>
  <c r="IM224" i="1"/>
  <c r="IN224" i="1"/>
  <c r="IL223" i="1"/>
  <c r="IQ222" i="1"/>
  <c r="IR222" i="1"/>
  <c r="IO220" i="1"/>
  <c r="IP220" i="1"/>
  <c r="IM220" i="1"/>
  <c r="IN220" i="1"/>
  <c r="IS220" i="1"/>
  <c r="IT220" i="1"/>
  <c r="HW219" i="1"/>
  <c r="HX219" i="1"/>
  <c r="IL214" i="1"/>
  <c r="IM207" i="1"/>
  <c r="IN207" i="1"/>
  <c r="IS207" i="1"/>
  <c r="IT207" i="1"/>
  <c r="IS139" i="1"/>
  <c r="IL268" i="1"/>
  <c r="IS268" i="1"/>
  <c r="IT268" i="1"/>
  <c r="IO263" i="1"/>
  <c r="IP263" i="1"/>
  <c r="IS263" i="1"/>
  <c r="IQ258" i="1"/>
  <c r="IR258" i="1"/>
  <c r="IO251" i="1"/>
  <c r="IP251" i="1"/>
  <c r="IQ249" i="1"/>
  <c r="IR249" i="1"/>
  <c r="IQ246" i="1"/>
  <c r="IR246" i="1"/>
  <c r="HW230" i="1"/>
  <c r="HX230" i="1"/>
  <c r="IO230" i="1"/>
  <c r="IP230" i="1"/>
  <c r="IM227" i="1"/>
  <c r="IN227" i="1"/>
  <c r="IO227" i="1"/>
  <c r="IP227" i="1"/>
  <c r="IM223" i="1"/>
  <c r="IN223" i="1"/>
  <c r="IO223" i="1"/>
  <c r="IP223" i="1"/>
  <c r="IS223" i="1"/>
  <c r="IM219" i="1"/>
  <c r="IN219" i="1"/>
  <c r="IM218" i="1"/>
  <c r="IN218" i="1"/>
  <c r="IQ218" i="1"/>
  <c r="IR218" i="1"/>
  <c r="HW215" i="1"/>
  <c r="HX215" i="1"/>
  <c r="HW212" i="1"/>
  <c r="HX212" i="1"/>
  <c r="IL212" i="1"/>
  <c r="IM212" i="1"/>
  <c r="IN212" i="1"/>
  <c r="IS212" i="1"/>
  <c r="IO212" i="1"/>
  <c r="IP212" i="1"/>
  <c r="IQ207" i="1"/>
  <c r="IR207" i="1"/>
  <c r="IM195" i="1"/>
  <c r="IN195" i="1"/>
  <c r="IS195" i="1"/>
  <c r="IU195" i="1"/>
  <c r="IV195" i="1"/>
  <c r="HW195" i="1"/>
  <c r="HX195" i="1"/>
  <c r="IL195" i="1"/>
  <c r="HW191" i="1"/>
  <c r="HX191" i="1"/>
  <c r="IL191" i="1"/>
  <c r="IM191" i="1"/>
  <c r="IN191" i="1"/>
  <c r="HW187" i="1"/>
  <c r="HX187" i="1"/>
  <c r="IS187" i="1"/>
  <c r="IT187" i="1"/>
  <c r="IL187" i="1"/>
  <c r="IO187" i="1"/>
  <c r="IP187" i="1"/>
  <c r="IO262" i="1"/>
  <c r="IP262" i="1"/>
  <c r="IM239" i="1"/>
  <c r="IN239" i="1"/>
  <c r="IO239" i="1"/>
  <c r="IP239" i="1"/>
  <c r="IM234" i="1"/>
  <c r="IN234" i="1"/>
  <c r="IQ234" i="1"/>
  <c r="IR234" i="1"/>
  <c r="IM210" i="1"/>
  <c r="IN210" i="1"/>
  <c r="IQ210" i="1"/>
  <c r="IR210" i="1"/>
  <c r="HW210" i="1"/>
  <c r="HX210" i="1"/>
  <c r="IS210" i="1"/>
  <c r="IL210" i="1"/>
  <c r="IO210" i="1"/>
  <c r="IP210" i="1"/>
  <c r="IO207" i="1"/>
  <c r="IP207" i="1"/>
  <c r="IM203" i="1"/>
  <c r="IN203" i="1"/>
  <c r="HW203" i="1"/>
  <c r="HX203" i="1"/>
  <c r="HW199" i="1"/>
  <c r="HX199" i="1"/>
  <c r="IL199" i="1"/>
  <c r="IM199" i="1"/>
  <c r="IN199" i="1"/>
  <c r="IS199" i="1"/>
  <c r="IO201" i="1"/>
  <c r="IP201" i="1"/>
  <c r="IO193" i="1"/>
  <c r="IP193" i="1"/>
  <c r="IS193" i="1"/>
  <c r="IL193" i="1"/>
  <c r="IO185" i="1"/>
  <c r="IP185" i="1"/>
  <c r="IS185" i="1"/>
  <c r="IL185" i="1"/>
  <c r="IO179" i="1"/>
  <c r="IP179" i="1"/>
  <c r="IS179" i="1"/>
  <c r="IL179" i="1"/>
  <c r="HW179" i="1"/>
  <c r="HX179" i="1"/>
  <c r="IO177" i="1"/>
  <c r="IP177" i="1"/>
  <c r="IS177" i="1"/>
  <c r="IL177" i="1"/>
  <c r="IQ156" i="1"/>
  <c r="IR156" i="1"/>
  <c r="HW153" i="1"/>
  <c r="HX153" i="1"/>
  <c r="IO153" i="1"/>
  <c r="IP153" i="1"/>
  <c r="IL150" i="1"/>
  <c r="IS150" i="1"/>
  <c r="IT150" i="1"/>
  <c r="HW150" i="1"/>
  <c r="HX150" i="1"/>
  <c r="HW141" i="1"/>
  <c r="HX141" i="1"/>
  <c r="IO141" i="1"/>
  <c r="IP141" i="1"/>
  <c r="HW151" i="1"/>
  <c r="HX151" i="1"/>
  <c r="IL151" i="1"/>
  <c r="IO151" i="1"/>
  <c r="IP151" i="1"/>
  <c r="IS143" i="1"/>
  <c r="IU143" i="1"/>
  <c r="IV143" i="1"/>
  <c r="HW131" i="1"/>
  <c r="HX131" i="1"/>
  <c r="IL131" i="1"/>
  <c r="IS131" i="1"/>
  <c r="IU131" i="1"/>
  <c r="IV131" i="1"/>
  <c r="IO131" i="1"/>
  <c r="IP131" i="1"/>
  <c r="HW125" i="1"/>
  <c r="HX125" i="1"/>
  <c r="IO125" i="1"/>
  <c r="IP125" i="1"/>
  <c r="HW133" i="1"/>
  <c r="HX133" i="1"/>
  <c r="IL133" i="1"/>
  <c r="IS133" i="1"/>
  <c r="IT133" i="1"/>
  <c r="IO133" i="1"/>
  <c r="IP133" i="1"/>
  <c r="IM125" i="1"/>
  <c r="IN125" i="1"/>
  <c r="HW102" i="1"/>
  <c r="HX102" i="1"/>
  <c r="IS102" i="1"/>
  <c r="IL102" i="1"/>
  <c r="IO94" i="1"/>
  <c r="IP94" i="1"/>
  <c r="HW94" i="1"/>
  <c r="HX94" i="1"/>
  <c r="IL94" i="1"/>
  <c r="IS94" i="1"/>
  <c r="IU94" i="1"/>
  <c r="IV94" i="1"/>
  <c r="IM91" i="1"/>
  <c r="IN91" i="1"/>
  <c r="IM87" i="1"/>
  <c r="IN87" i="1"/>
  <c r="IO119" i="1"/>
  <c r="IP119" i="1"/>
  <c r="IS119" i="1"/>
  <c r="IL119" i="1"/>
  <c r="HW119" i="1"/>
  <c r="HX119" i="1"/>
  <c r="IO115" i="1"/>
  <c r="IP115" i="1"/>
  <c r="IL115" i="1"/>
  <c r="IS115" i="1"/>
  <c r="IU115" i="1"/>
  <c r="IV115" i="1"/>
  <c r="HW115" i="1"/>
  <c r="HX115" i="1"/>
  <c r="IO111" i="1"/>
  <c r="IP111" i="1"/>
  <c r="HW111" i="1"/>
  <c r="HX111" i="1"/>
  <c r="IL105" i="1"/>
  <c r="HW98" i="1"/>
  <c r="HX98" i="1"/>
  <c r="IS98" i="1"/>
  <c r="IT98" i="1"/>
  <c r="IL98" i="1"/>
  <c r="IO98" i="1"/>
  <c r="IP98" i="1"/>
  <c r="IM92" i="1"/>
  <c r="IN92" i="1"/>
  <c r="IS92" i="1"/>
  <c r="IQ92" i="1"/>
  <c r="IR92" i="1"/>
  <c r="IM105" i="1"/>
  <c r="IN105" i="1"/>
  <c r="IS105" i="1"/>
  <c r="IQ105" i="1"/>
  <c r="IR105" i="1"/>
  <c r="IM96" i="1"/>
  <c r="IN96" i="1"/>
  <c r="IS96" i="1"/>
  <c r="IQ96" i="1"/>
  <c r="IR96" i="1"/>
  <c r="IS79" i="1"/>
  <c r="IS73" i="1"/>
  <c r="IQ119" i="1"/>
  <c r="IR119" i="1"/>
  <c r="IQ115" i="1"/>
  <c r="IR115" i="1"/>
  <c r="IQ111" i="1"/>
  <c r="IR111" i="1"/>
  <c r="HW107" i="1"/>
  <c r="HX107" i="1"/>
  <c r="IL107" i="1"/>
  <c r="IO107" i="1"/>
  <c r="IP107" i="1"/>
  <c r="IO101" i="1"/>
  <c r="IP101" i="1"/>
  <c r="IM100" i="1"/>
  <c r="IN100" i="1"/>
  <c r="IQ100" i="1"/>
  <c r="IR100" i="1"/>
  <c r="IS100" i="1"/>
  <c r="IO85" i="1"/>
  <c r="IP85" i="1"/>
  <c r="IS85" i="1"/>
  <c r="IL85" i="1"/>
  <c r="IM75" i="1"/>
  <c r="IN75" i="1"/>
  <c r="IS75" i="1"/>
  <c r="HW52" i="1"/>
  <c r="HX52" i="1"/>
  <c r="IM52" i="1"/>
  <c r="IN52" i="1"/>
  <c r="IS52" i="1"/>
  <c r="IQ52" i="1"/>
  <c r="IR52" i="1"/>
  <c r="IM49" i="1"/>
  <c r="IN49" i="1"/>
  <c r="IS49" i="1"/>
  <c r="IM45" i="1"/>
  <c r="IN45" i="1"/>
  <c r="IS45" i="1"/>
  <c r="IQ45" i="1"/>
  <c r="IR45" i="1"/>
  <c r="HW45" i="1"/>
  <c r="HX45" i="1"/>
  <c r="IL45" i="1"/>
  <c r="IO45" i="1"/>
  <c r="IP45" i="1"/>
  <c r="IS41" i="1"/>
  <c r="IT41" i="1"/>
  <c r="IM50" i="1"/>
  <c r="IN50" i="1"/>
  <c r="IS50" i="1"/>
  <c r="IT50" i="1"/>
  <c r="IQ50" i="1"/>
  <c r="IR50" i="1"/>
  <c r="IO75" i="1"/>
  <c r="IP75" i="1"/>
  <c r="IL75" i="1"/>
  <c r="IM47" i="1"/>
  <c r="IN47" i="1"/>
  <c r="IS47" i="1"/>
  <c r="IQ47" i="1"/>
  <c r="IR47" i="1"/>
  <c r="HW47" i="1"/>
  <c r="HX47" i="1"/>
  <c r="IL47" i="1"/>
  <c r="IO47" i="1"/>
  <c r="IP47" i="1"/>
  <c r="IO43" i="1"/>
  <c r="IP43" i="1"/>
  <c r="IL43" i="1"/>
  <c r="IS43" i="1"/>
  <c r="IU43" i="1"/>
  <c r="IV43" i="1"/>
  <c r="IM33" i="1"/>
  <c r="IN33" i="1"/>
  <c r="IO33" i="1"/>
  <c r="IP33" i="1"/>
  <c r="IS33" i="1"/>
  <c r="IL33" i="1"/>
  <c r="IO37" i="1"/>
  <c r="IP37" i="1"/>
  <c r="IS37" i="1"/>
  <c r="IL37" i="1"/>
  <c r="IO14" i="1"/>
  <c r="IP14" i="1"/>
  <c r="IS14" i="1"/>
  <c r="IL14" i="1"/>
  <c r="IQ13" i="1"/>
  <c r="IR13" i="1"/>
  <c r="IQ336" i="1"/>
  <c r="IR336" i="1"/>
  <c r="IM336" i="1"/>
  <c r="IN336" i="1"/>
  <c r="IS336" i="1"/>
  <c r="IS338" i="1"/>
  <c r="IT338" i="1"/>
  <c r="IO336" i="1"/>
  <c r="IP336" i="1"/>
  <c r="IO340" i="1"/>
  <c r="IP340" i="1"/>
  <c r="HW340" i="1"/>
  <c r="HX340" i="1"/>
  <c r="IM340" i="1"/>
  <c r="IN340" i="1"/>
  <c r="IL340" i="1"/>
  <c r="IO335" i="1"/>
  <c r="IP335" i="1"/>
  <c r="IN335" i="1"/>
  <c r="HW335" i="1"/>
  <c r="HX335" i="1"/>
  <c r="IL335" i="1"/>
  <c r="HW337" i="1"/>
  <c r="HX337" i="1"/>
  <c r="IO337" i="1"/>
  <c r="IP337" i="1"/>
  <c r="IQ337" i="1"/>
  <c r="IR337" i="1"/>
  <c r="IS151" i="1"/>
  <c r="IT137" i="1"/>
  <c r="IU137" i="1"/>
  <c r="IV137" i="1"/>
  <c r="IU145" i="1"/>
  <c r="IV145" i="1"/>
  <c r="IT145" i="1"/>
  <c r="IU190" i="1"/>
  <c r="IV190" i="1"/>
  <c r="IT178" i="1"/>
  <c r="IT231" i="1"/>
  <c r="IU231" i="1"/>
  <c r="IV231" i="1"/>
  <c r="IS191" i="1"/>
  <c r="IT191" i="1"/>
  <c r="IS314" i="1"/>
  <c r="IU216" i="1"/>
  <c r="IV216" i="1"/>
  <c r="IT216" i="1"/>
  <c r="IU343" i="1"/>
  <c r="IV343" i="1"/>
  <c r="IT343" i="1"/>
  <c r="IU133" i="1"/>
  <c r="IV133" i="1"/>
  <c r="IU187" i="1"/>
  <c r="IV187" i="1"/>
  <c r="IT94" i="1"/>
  <c r="IT314" i="1"/>
  <c r="IU314" i="1"/>
  <c r="IV314" i="1"/>
  <c r="IT131" i="1"/>
  <c r="IT151" i="1"/>
  <c r="IU151" i="1"/>
  <c r="IV151" i="1"/>
  <c r="IT329" i="1"/>
  <c r="IU329" i="1"/>
  <c r="IV329" i="1"/>
  <c r="IU50" i="1"/>
  <c r="IV50" i="1"/>
  <c r="IT79" i="1"/>
  <c r="IU79" i="1"/>
  <c r="IV79" i="1"/>
  <c r="IS335" i="1"/>
  <c r="IT335" i="1"/>
  <c r="IU335" i="1"/>
  <c r="IV335" i="1"/>
  <c r="IU338" i="1"/>
  <c r="IV338" i="1"/>
  <c r="IS340" i="1"/>
  <c r="IU340" i="1"/>
  <c r="IV340" i="1"/>
  <c r="IU268" i="1"/>
  <c r="IV268" i="1"/>
  <c r="IU139" i="1"/>
  <c r="IV139" i="1"/>
  <c r="IT139" i="1"/>
  <c r="IS324" i="1"/>
  <c r="IT324" i="1"/>
  <c r="IT232" i="1"/>
  <c r="IU232" i="1"/>
  <c r="IV232" i="1"/>
  <c r="IT128" i="1"/>
  <c r="IU128" i="1"/>
  <c r="IV128" i="1"/>
  <c r="IT313" i="1"/>
  <c r="IU313" i="1"/>
  <c r="IV313" i="1"/>
  <c r="IT106" i="1"/>
  <c r="IU106" i="1"/>
  <c r="IV106" i="1"/>
  <c r="IT208" i="1"/>
  <c r="IT200" i="1"/>
  <c r="IU200" i="1"/>
  <c r="IV200" i="1"/>
  <c r="IT229" i="1"/>
  <c r="IU229" i="1"/>
  <c r="IV229" i="1"/>
  <c r="IT192" i="1"/>
  <c r="IU192" i="1"/>
  <c r="IV192" i="1"/>
  <c r="IU142" i="1"/>
  <c r="IV142" i="1"/>
  <c r="IT142" i="1"/>
  <c r="IT102" i="1"/>
  <c r="IU102" i="1"/>
  <c r="IV102" i="1"/>
  <c r="IU220" i="1"/>
  <c r="IV220" i="1"/>
  <c r="IT277" i="1"/>
  <c r="IT110" i="1"/>
  <c r="IU110" i="1"/>
  <c r="IV110" i="1"/>
  <c r="IT180" i="1"/>
  <c r="IU180" i="1"/>
  <c r="IV180" i="1"/>
  <c r="IT122" i="1"/>
  <c r="IU122" i="1"/>
  <c r="IV122" i="1"/>
  <c r="IU198" i="1"/>
  <c r="IV198" i="1"/>
  <c r="IT198" i="1"/>
  <c r="IT170" i="1"/>
  <c r="IU170" i="1"/>
  <c r="IV170" i="1"/>
  <c r="IT73" i="1"/>
  <c r="IU73" i="1"/>
  <c r="IV73" i="1"/>
  <c r="IT115" i="1"/>
  <c r="IT273" i="1"/>
  <c r="IU273" i="1"/>
  <c r="IV273" i="1"/>
  <c r="IT319" i="1"/>
  <c r="IU319" i="1"/>
  <c r="IV319" i="1"/>
  <c r="IT172" i="1"/>
  <c r="IU172" i="1"/>
  <c r="IV172" i="1"/>
  <c r="IT301" i="1"/>
  <c r="IU301" i="1"/>
  <c r="IV301" i="1"/>
  <c r="IU243" i="1"/>
  <c r="IV243" i="1"/>
  <c r="IT243" i="1"/>
  <c r="IT270" i="1"/>
  <c r="IU270" i="1"/>
  <c r="IV270" i="1"/>
  <c r="IT164" i="1"/>
  <c r="IT318" i="1"/>
  <c r="IU318" i="1"/>
  <c r="IV318" i="1"/>
  <c r="IU202" i="1"/>
  <c r="IV202" i="1"/>
  <c r="IT202" i="1"/>
  <c r="IT16" i="1"/>
  <c r="IU16" i="1"/>
  <c r="IV16" i="1"/>
  <c r="IT88" i="1"/>
  <c r="IT20" i="1"/>
  <c r="IU20" i="1"/>
  <c r="IV20" i="1"/>
  <c r="IT138" i="1"/>
  <c r="IU324" i="1"/>
  <c r="IV324" i="1"/>
  <c r="HW336" i="1"/>
  <c r="HX336" i="1"/>
  <c r="IS354" i="1"/>
  <c r="IU354" i="1"/>
  <c r="IV354" i="1"/>
  <c r="IT354" i="1"/>
  <c r="IU45" i="1"/>
  <c r="IV45" i="1"/>
  <c r="IT45" i="1"/>
  <c r="IU210" i="1"/>
  <c r="IV210" i="1"/>
  <c r="IT210" i="1"/>
  <c r="IU275" i="1"/>
  <c r="IV275" i="1"/>
  <c r="IT275" i="1"/>
  <c r="IT24" i="1"/>
  <c r="IU24" i="1"/>
  <c r="IV24" i="1"/>
  <c r="IT52" i="1"/>
  <c r="IU52" i="1"/>
  <c r="IV52" i="1"/>
  <c r="IS203" i="1"/>
  <c r="IU223" i="1"/>
  <c r="IV223" i="1"/>
  <c r="IT223" i="1"/>
  <c r="IT49" i="1"/>
  <c r="IU49" i="1"/>
  <c r="IV49" i="1"/>
  <c r="IT92" i="1"/>
  <c r="IU92" i="1"/>
  <c r="IV92" i="1"/>
  <c r="IU212" i="1"/>
  <c r="IV212" i="1"/>
  <c r="IT212" i="1"/>
  <c r="IT310" i="1"/>
  <c r="IU310" i="1"/>
  <c r="IV310" i="1"/>
  <c r="IT14" i="1"/>
  <c r="IU14" i="1"/>
  <c r="IV14" i="1"/>
  <c r="IT47" i="1"/>
  <c r="IU47" i="1"/>
  <c r="IV47" i="1"/>
  <c r="IT119" i="1"/>
  <c r="IU119" i="1"/>
  <c r="IV119" i="1"/>
  <c r="IS91" i="1"/>
  <c r="IT193" i="1"/>
  <c r="IU193" i="1"/>
  <c r="IV193" i="1"/>
  <c r="IU199" i="1"/>
  <c r="IV199" i="1"/>
  <c r="IT199" i="1"/>
  <c r="IU271" i="1"/>
  <c r="IV271" i="1"/>
  <c r="IT271" i="1"/>
  <c r="IT284" i="1"/>
  <c r="IU284" i="1"/>
  <c r="IV284" i="1"/>
  <c r="IT292" i="1"/>
  <c r="IU292" i="1"/>
  <c r="IV292" i="1"/>
  <c r="IT296" i="1"/>
  <c r="IU296" i="1"/>
  <c r="IV296" i="1"/>
  <c r="IT306" i="1"/>
  <c r="IU306" i="1"/>
  <c r="IV306" i="1"/>
  <c r="IT280" i="1"/>
  <c r="IU280" i="1"/>
  <c r="IV280" i="1"/>
  <c r="IU282" i="1"/>
  <c r="IV282" i="1"/>
  <c r="IT282" i="1"/>
  <c r="IU286" i="1"/>
  <c r="IV286" i="1"/>
  <c r="IT286" i="1"/>
  <c r="IU294" i="1"/>
  <c r="IV294" i="1"/>
  <c r="IT294" i="1"/>
  <c r="IT298" i="1"/>
  <c r="IU298" i="1"/>
  <c r="IV298" i="1"/>
  <c r="IU302" i="1"/>
  <c r="IV302" i="1"/>
  <c r="IT302" i="1"/>
  <c r="IS331" i="1"/>
  <c r="IU321" i="1"/>
  <c r="IV321" i="1"/>
  <c r="IT321" i="1"/>
  <c r="IU85" i="1"/>
  <c r="IV85" i="1"/>
  <c r="IT85" i="1"/>
  <c r="IU336" i="1"/>
  <c r="IV336" i="1"/>
  <c r="IT336" i="1"/>
  <c r="IT179" i="1"/>
  <c r="IU179" i="1"/>
  <c r="IV179" i="1"/>
  <c r="IU263" i="1"/>
  <c r="IV263" i="1"/>
  <c r="IT263" i="1"/>
  <c r="IU288" i="1"/>
  <c r="IV288" i="1"/>
  <c r="IT288" i="1"/>
  <c r="IT300" i="1"/>
  <c r="IU300" i="1"/>
  <c r="IV300" i="1"/>
  <c r="IT290" i="1"/>
  <c r="IU290" i="1"/>
  <c r="IV290" i="1"/>
  <c r="IU28" i="1"/>
  <c r="IV28" i="1"/>
  <c r="IT28" i="1"/>
  <c r="IU36" i="1"/>
  <c r="IV36" i="1"/>
  <c r="IT36" i="1"/>
  <c r="IU38" i="1"/>
  <c r="IV38" i="1"/>
  <c r="IT38" i="1"/>
  <c r="IU185" i="1"/>
  <c r="IV185" i="1"/>
  <c r="IT185" i="1"/>
  <c r="IU33" i="1"/>
  <c r="IV33" i="1"/>
  <c r="IT33" i="1"/>
  <c r="IT75" i="1"/>
  <c r="IU75" i="1"/>
  <c r="IV75" i="1"/>
  <c r="IS87" i="1"/>
  <c r="IT177" i="1"/>
  <c r="IU177" i="1"/>
  <c r="IV177" i="1"/>
  <c r="IS265" i="1"/>
  <c r="IT37" i="1"/>
  <c r="IU37" i="1"/>
  <c r="IV37" i="1"/>
  <c r="IU100" i="1"/>
  <c r="IV100" i="1"/>
  <c r="IT100" i="1"/>
  <c r="IT96" i="1"/>
  <c r="IU96" i="1"/>
  <c r="IV96" i="1"/>
  <c r="IT105" i="1"/>
  <c r="IU105" i="1"/>
  <c r="IV105" i="1"/>
  <c r="IU253" i="1"/>
  <c r="IV253" i="1"/>
  <c r="IT253" i="1"/>
  <c r="IT332" i="1"/>
  <c r="IU332" i="1"/>
  <c r="IV332" i="1"/>
  <c r="IT12" i="1"/>
  <c r="IU12" i="1"/>
  <c r="IV12" i="1"/>
  <c r="IU30" i="1"/>
  <c r="IV30" i="1"/>
  <c r="IT30" i="1"/>
  <c r="IT143" i="1"/>
  <c r="IU98" i="1"/>
  <c r="IV98" i="1"/>
  <c r="IT195" i="1"/>
  <c r="IT340" i="1"/>
  <c r="IT162" i="1"/>
  <c r="IT114" i="1"/>
  <c r="IT228" i="1"/>
  <c r="IU150" i="1"/>
  <c r="IV150" i="1"/>
  <c r="IU41" i="1"/>
  <c r="IV41" i="1"/>
  <c r="IU191" i="1"/>
  <c r="IV191" i="1"/>
  <c r="IT43" i="1"/>
  <c r="IU207" i="1"/>
  <c r="IV207" i="1"/>
  <c r="IT44" i="1"/>
  <c r="IT140" i="1"/>
  <c r="IU66" i="1"/>
  <c r="IV66" i="1"/>
  <c r="IT160" i="1"/>
  <c r="IT120" i="1"/>
  <c r="IT315" i="1"/>
  <c r="IS64" i="1"/>
  <c r="IS74" i="1"/>
  <c r="IS78" i="1"/>
  <c r="IS82" i="1"/>
  <c r="IU136" i="1"/>
  <c r="IV136" i="1"/>
  <c r="IT84" i="1"/>
  <c r="IU40" i="1"/>
  <c r="IV40" i="1"/>
  <c r="IT76" i="1"/>
  <c r="IU184" i="1"/>
  <c r="IV184" i="1"/>
  <c r="IS32" i="1"/>
  <c r="IU112" i="1"/>
  <c r="IV112" i="1"/>
  <c r="IT112" i="1"/>
  <c r="IS42" i="1"/>
  <c r="IS54" i="1"/>
  <c r="IS58" i="1"/>
  <c r="IS213" i="1"/>
  <c r="IK331" i="1"/>
  <c r="IL331" i="1"/>
  <c r="HW331" i="1"/>
  <c r="HX331" i="1"/>
  <c r="IQ331" i="1"/>
  <c r="IR331" i="1"/>
  <c r="IK309" i="1"/>
  <c r="IL309" i="1"/>
  <c r="IQ309" i="1"/>
  <c r="IR309" i="1"/>
  <c r="IO309" i="1"/>
  <c r="IP309" i="1"/>
  <c r="HW309" i="1"/>
  <c r="HX309" i="1"/>
  <c r="IS309" i="1"/>
  <c r="IS303" i="1"/>
  <c r="IS299" i="1"/>
  <c r="IK297" i="1"/>
  <c r="IL297" i="1"/>
  <c r="IM297" i="1"/>
  <c r="IN297" i="1"/>
  <c r="HW297" i="1"/>
  <c r="HX297" i="1"/>
  <c r="IO297" i="1"/>
  <c r="IP297" i="1"/>
  <c r="IS295" i="1"/>
  <c r="IS291" i="1"/>
  <c r="IK281" i="1"/>
  <c r="IL281" i="1"/>
  <c r="IM281" i="1"/>
  <c r="IN281" i="1"/>
  <c r="HW281" i="1"/>
  <c r="HX281" i="1"/>
  <c r="IS281" i="1"/>
  <c r="IK274" i="1"/>
  <c r="IL274" i="1"/>
  <c r="HW274" i="1"/>
  <c r="HX274" i="1"/>
  <c r="IO274" i="1"/>
  <c r="IP274" i="1"/>
  <c r="IM274" i="1"/>
  <c r="IN274" i="1"/>
  <c r="IS274" i="1"/>
  <c r="IS272" i="1"/>
  <c r="IK265" i="1"/>
  <c r="IL265" i="1"/>
  <c r="IO265" i="1"/>
  <c r="IP265" i="1"/>
  <c r="IQ265" i="1"/>
  <c r="IR265" i="1"/>
  <c r="IS242" i="1"/>
  <c r="IK227" i="1"/>
  <c r="IL227" i="1"/>
  <c r="IS227" i="1"/>
  <c r="HW227" i="1"/>
  <c r="HX227" i="1"/>
  <c r="IQ227" i="1"/>
  <c r="IR227" i="1"/>
  <c r="IS144" i="1"/>
  <c r="IS204" i="1"/>
  <c r="IS225" i="1"/>
  <c r="IK325" i="1"/>
  <c r="IL325" i="1"/>
  <c r="IS325" i="1"/>
  <c r="IQ325" i="1"/>
  <c r="IR325" i="1"/>
  <c r="IO325" i="1"/>
  <c r="IP325" i="1"/>
  <c r="HW325" i="1"/>
  <c r="HX325" i="1"/>
  <c r="IK316" i="1"/>
  <c r="IL316" i="1"/>
  <c r="IO316" i="1"/>
  <c r="IP316" i="1"/>
  <c r="HW316" i="1"/>
  <c r="HX316" i="1"/>
  <c r="IS307" i="1"/>
  <c r="IS293" i="1"/>
  <c r="IK289" i="1"/>
  <c r="IL289" i="1"/>
  <c r="IM289" i="1"/>
  <c r="IN289" i="1"/>
  <c r="HW289" i="1"/>
  <c r="HX289" i="1"/>
  <c r="IS287" i="1"/>
  <c r="IK283" i="1"/>
  <c r="IL283" i="1"/>
  <c r="IO283" i="1"/>
  <c r="IP283" i="1"/>
  <c r="HW283" i="1"/>
  <c r="HX283" i="1"/>
  <c r="IQ283" i="1"/>
  <c r="IR283" i="1"/>
  <c r="IM283" i="1"/>
  <c r="IN283" i="1"/>
  <c r="IS283" i="1"/>
  <c r="IS279" i="1"/>
  <c r="IK269" i="1"/>
  <c r="IL269" i="1"/>
  <c r="IQ269" i="1"/>
  <c r="IR269" i="1"/>
  <c r="HW269" i="1"/>
  <c r="HX269" i="1"/>
  <c r="IM269" i="1"/>
  <c r="IN269" i="1"/>
  <c r="IS269" i="1"/>
  <c r="IO269" i="1"/>
  <c r="IP269" i="1"/>
  <c r="IK251" i="1"/>
  <c r="IL251" i="1"/>
  <c r="IM251" i="1"/>
  <c r="IN251" i="1"/>
  <c r="IS251" i="1"/>
  <c r="IQ251" i="1"/>
  <c r="IR251" i="1"/>
  <c r="IK246" i="1"/>
  <c r="IL246" i="1"/>
  <c r="IM246" i="1"/>
  <c r="IN246" i="1"/>
  <c r="IS246" i="1"/>
  <c r="IK235" i="1"/>
  <c r="IL235" i="1"/>
  <c r="IM235" i="1"/>
  <c r="IN235" i="1"/>
  <c r="HW235" i="1"/>
  <c r="HX235" i="1"/>
  <c r="IO235" i="1"/>
  <c r="IP235" i="1"/>
  <c r="IQ235" i="1"/>
  <c r="IR235" i="1"/>
  <c r="IK234" i="1"/>
  <c r="IL234" i="1"/>
  <c r="HW234" i="1"/>
  <c r="HX234" i="1"/>
  <c r="IO234" i="1"/>
  <c r="IP234" i="1"/>
  <c r="IS234" i="1"/>
  <c r="IK83" i="1"/>
  <c r="IL83" i="1"/>
  <c r="IM83" i="1"/>
  <c r="IN83" i="1"/>
  <c r="IS83" i="1"/>
  <c r="IQ83" i="1"/>
  <c r="IR83" i="1"/>
  <c r="HW83" i="1"/>
  <c r="HX83" i="1"/>
  <c r="IO83" i="1"/>
  <c r="IP83" i="1"/>
  <c r="IK330" i="1"/>
  <c r="IL330" i="1"/>
  <c r="IO330" i="1"/>
  <c r="IP330" i="1"/>
  <c r="IM330" i="1"/>
  <c r="IN330" i="1"/>
  <c r="IS330" i="1"/>
  <c r="IS326" i="1"/>
  <c r="IS322" i="1"/>
  <c r="IS289" i="1"/>
  <c r="IK264" i="1"/>
  <c r="IL264" i="1"/>
  <c r="IO264" i="1"/>
  <c r="IP264" i="1"/>
  <c r="IQ264" i="1"/>
  <c r="IR264" i="1"/>
  <c r="HW264" i="1"/>
  <c r="HX264" i="1"/>
  <c r="IM264" i="1"/>
  <c r="IN264" i="1"/>
  <c r="IS259" i="1"/>
  <c r="IK258" i="1"/>
  <c r="IL258" i="1"/>
  <c r="IM258" i="1"/>
  <c r="IN258" i="1"/>
  <c r="IS258" i="1"/>
  <c r="IK254" i="1"/>
  <c r="IL254" i="1"/>
  <c r="IM254" i="1"/>
  <c r="IN254" i="1"/>
  <c r="HW254" i="1"/>
  <c r="HX254" i="1"/>
  <c r="IQ254" i="1"/>
  <c r="IR254" i="1"/>
  <c r="IS254" i="1"/>
  <c r="IK181" i="1"/>
  <c r="IL181" i="1"/>
  <c r="IM181" i="1"/>
  <c r="IN181" i="1"/>
  <c r="IQ181" i="1"/>
  <c r="IR181" i="1"/>
  <c r="HW181" i="1"/>
  <c r="HX181" i="1"/>
  <c r="IO181" i="1"/>
  <c r="IP181" i="1"/>
  <c r="IK174" i="1"/>
  <c r="IL174" i="1"/>
  <c r="HW174" i="1"/>
  <c r="HX174" i="1"/>
  <c r="IQ174" i="1"/>
  <c r="IR174" i="1"/>
  <c r="IM174" i="1"/>
  <c r="IN174" i="1"/>
  <c r="IS174" i="1"/>
  <c r="IO174" i="1"/>
  <c r="IP174" i="1"/>
  <c r="IK153" i="1"/>
  <c r="IL153" i="1"/>
  <c r="IM153" i="1"/>
  <c r="IN153" i="1"/>
  <c r="IS153" i="1"/>
  <c r="IQ153" i="1"/>
  <c r="IR153" i="1"/>
  <c r="IS149" i="1"/>
  <c r="IS156" i="1"/>
  <c r="IS168" i="1"/>
  <c r="IK308" i="1"/>
  <c r="IL308" i="1"/>
  <c r="IS308" i="1"/>
  <c r="IO308" i="1"/>
  <c r="IP308" i="1"/>
  <c r="HW308" i="1"/>
  <c r="HX308" i="1"/>
  <c r="IS261" i="1"/>
  <c r="IK238" i="1"/>
  <c r="IL238" i="1"/>
  <c r="IS238" i="1"/>
  <c r="IO238" i="1"/>
  <c r="IP238" i="1"/>
  <c r="IQ238" i="1"/>
  <c r="IR238" i="1"/>
  <c r="IM333" i="1"/>
  <c r="IN333" i="1"/>
  <c r="IS333" i="1"/>
  <c r="IQ334" i="1"/>
  <c r="IR334" i="1"/>
  <c r="IM334" i="1"/>
  <c r="IN334" i="1"/>
  <c r="IS334" i="1"/>
  <c r="IO328" i="1"/>
  <c r="IP328" i="1"/>
  <c r="IS328" i="1"/>
  <c r="IM323" i="1"/>
  <c r="IN323" i="1"/>
  <c r="IS323" i="1"/>
  <c r="IK320" i="1"/>
  <c r="IL320" i="1"/>
  <c r="HW320" i="1"/>
  <c r="HX320" i="1"/>
  <c r="IO320" i="1"/>
  <c r="IP320" i="1"/>
  <c r="IS320" i="1"/>
  <c r="IK304" i="1"/>
  <c r="IL304" i="1"/>
  <c r="IS304" i="1"/>
  <c r="HW304" i="1"/>
  <c r="HX304" i="1"/>
  <c r="IK285" i="1"/>
  <c r="IL285" i="1"/>
  <c r="IS285" i="1"/>
  <c r="HW285" i="1"/>
  <c r="HX285" i="1"/>
  <c r="IK278" i="1"/>
  <c r="IL278" i="1"/>
  <c r="IS278" i="1"/>
  <c r="IQ278" i="1"/>
  <c r="IR278" i="1"/>
  <c r="IK276" i="1"/>
  <c r="IL276" i="1"/>
  <c r="IS276" i="1"/>
  <c r="IQ276" i="1"/>
  <c r="IR276" i="1"/>
  <c r="IK270" i="1"/>
  <c r="IL270" i="1"/>
  <c r="IO270" i="1"/>
  <c r="IP270" i="1"/>
  <c r="IO266" i="1"/>
  <c r="IP266" i="1"/>
  <c r="IO252" i="1"/>
  <c r="IP252" i="1"/>
  <c r="IS252" i="1"/>
  <c r="IK240" i="1"/>
  <c r="IL240" i="1"/>
  <c r="HW240" i="1"/>
  <c r="HX240" i="1"/>
  <c r="IM240" i="1"/>
  <c r="IN240" i="1"/>
  <c r="IS240" i="1"/>
  <c r="IO240" i="1"/>
  <c r="IP240" i="1"/>
  <c r="IK237" i="1"/>
  <c r="IL237" i="1"/>
  <c r="IM237" i="1"/>
  <c r="IN237" i="1"/>
  <c r="IK233" i="1"/>
  <c r="IL233" i="1"/>
  <c r="IM233" i="1"/>
  <c r="IN233" i="1"/>
  <c r="IS233" i="1"/>
  <c r="IK221" i="1"/>
  <c r="IL221" i="1"/>
  <c r="IM221" i="1"/>
  <c r="IN221" i="1"/>
  <c r="IK173" i="1"/>
  <c r="IL173" i="1"/>
  <c r="IM173" i="1"/>
  <c r="IN173" i="1"/>
  <c r="IS173" i="1"/>
  <c r="IQ173" i="1"/>
  <c r="IR173" i="1"/>
  <c r="HW173" i="1"/>
  <c r="HX173" i="1"/>
  <c r="IO173" i="1"/>
  <c r="IP173" i="1"/>
  <c r="IK81" i="1"/>
  <c r="IL81" i="1"/>
  <c r="HW81" i="1"/>
  <c r="HX81" i="1"/>
  <c r="IM81" i="1"/>
  <c r="IN81" i="1"/>
  <c r="IQ81" i="1"/>
  <c r="IR81" i="1"/>
  <c r="IO81" i="1"/>
  <c r="IP81" i="1"/>
  <c r="IQ333" i="1"/>
  <c r="IR333" i="1"/>
  <c r="HW333" i="1"/>
  <c r="HX333" i="1"/>
  <c r="IM327" i="1"/>
  <c r="IN327" i="1"/>
  <c r="IS327" i="1"/>
  <c r="HW323" i="1"/>
  <c r="HX323" i="1"/>
  <c r="IK317" i="1"/>
  <c r="IL317" i="1"/>
  <c r="IS317" i="1"/>
  <c r="HW317" i="1"/>
  <c r="HX317" i="1"/>
  <c r="IK312" i="1"/>
  <c r="IL312" i="1"/>
  <c r="IS312" i="1"/>
  <c r="IO312" i="1"/>
  <c r="IP312" i="1"/>
  <c r="IM311" i="1"/>
  <c r="IN311" i="1"/>
  <c r="IS311" i="1"/>
  <c r="HW301" i="1"/>
  <c r="HX301" i="1"/>
  <c r="HW293" i="1"/>
  <c r="HX293" i="1"/>
  <c r="IK267" i="1"/>
  <c r="IL267" i="1"/>
  <c r="IS267" i="1"/>
  <c r="IO267" i="1"/>
  <c r="IP267" i="1"/>
  <c r="IK247" i="1"/>
  <c r="IL247" i="1"/>
  <c r="IM247" i="1"/>
  <c r="IN247" i="1"/>
  <c r="IS247" i="1"/>
  <c r="IO247" i="1"/>
  <c r="IP247" i="1"/>
  <c r="IK244" i="1"/>
  <c r="IL244" i="1"/>
  <c r="HW244" i="1"/>
  <c r="HX244" i="1"/>
  <c r="IM244" i="1"/>
  <c r="IN244" i="1"/>
  <c r="IS244" i="1"/>
  <c r="IO244" i="1"/>
  <c r="IP244" i="1"/>
  <c r="IK224" i="1"/>
  <c r="IL224" i="1"/>
  <c r="IS224" i="1"/>
  <c r="HW224" i="1"/>
  <c r="HX224" i="1"/>
  <c r="IK217" i="1"/>
  <c r="IL217" i="1"/>
  <c r="IM217" i="1"/>
  <c r="IN217" i="1"/>
  <c r="IK215" i="1"/>
  <c r="IL215" i="1"/>
  <c r="IM215" i="1"/>
  <c r="IN215" i="1"/>
  <c r="IO215" i="1"/>
  <c r="IP215" i="1"/>
  <c r="IK157" i="1"/>
  <c r="IL157" i="1"/>
  <c r="IM157" i="1"/>
  <c r="IN157" i="1"/>
  <c r="IQ157" i="1"/>
  <c r="IR157" i="1"/>
  <c r="HW157" i="1"/>
  <c r="HX157" i="1"/>
  <c r="IO157" i="1"/>
  <c r="IP157" i="1"/>
  <c r="IK93" i="1"/>
  <c r="IL93" i="1"/>
  <c r="IM93" i="1"/>
  <c r="IN93" i="1"/>
  <c r="IS93" i="1"/>
  <c r="IQ93" i="1"/>
  <c r="IR93" i="1"/>
  <c r="HW93" i="1"/>
  <c r="HX93" i="1"/>
  <c r="IO93" i="1"/>
  <c r="IP93" i="1"/>
  <c r="IK70" i="1"/>
  <c r="IL70" i="1"/>
  <c r="IS70" i="1"/>
  <c r="HW70" i="1"/>
  <c r="HX70" i="1"/>
  <c r="IK305" i="1"/>
  <c r="IL305" i="1"/>
  <c r="IS305" i="1"/>
  <c r="HW305" i="1"/>
  <c r="HX305" i="1"/>
  <c r="IK266" i="1"/>
  <c r="IL266" i="1"/>
  <c r="IM266" i="1"/>
  <c r="IN266" i="1"/>
  <c r="IS266" i="1"/>
  <c r="IQ266" i="1"/>
  <c r="IR266" i="1"/>
  <c r="IK262" i="1"/>
  <c r="IL262" i="1"/>
  <c r="HW262" i="1"/>
  <c r="HX262" i="1"/>
  <c r="IM262" i="1"/>
  <c r="IN262" i="1"/>
  <c r="IS262" i="1"/>
  <c r="IK249" i="1"/>
  <c r="IL249" i="1"/>
  <c r="IM249" i="1"/>
  <c r="IN249" i="1"/>
  <c r="IS249" i="1"/>
  <c r="IK248" i="1"/>
  <c r="IL248" i="1"/>
  <c r="IS248" i="1"/>
  <c r="IO248" i="1"/>
  <c r="IP248" i="1"/>
  <c r="HW247" i="1"/>
  <c r="HX247" i="1"/>
  <c r="IK158" i="1"/>
  <c r="IL158" i="1"/>
  <c r="IS158" i="1"/>
  <c r="HW158" i="1"/>
  <c r="HX158" i="1"/>
  <c r="IK127" i="1"/>
  <c r="IL127" i="1"/>
  <c r="IM127" i="1"/>
  <c r="IN127" i="1"/>
  <c r="IQ127" i="1"/>
  <c r="IR127" i="1"/>
  <c r="HW127" i="1"/>
  <c r="HX127" i="1"/>
  <c r="IS127" i="1"/>
  <c r="IO127" i="1"/>
  <c r="IP127" i="1"/>
  <c r="IK260" i="1"/>
  <c r="IL260" i="1"/>
  <c r="IS260" i="1"/>
  <c r="IQ260" i="1"/>
  <c r="IR260" i="1"/>
  <c r="IK250" i="1"/>
  <c r="IL250" i="1"/>
  <c r="IM250" i="1"/>
  <c r="IN250" i="1"/>
  <c r="IS250" i="1"/>
  <c r="IQ250" i="1"/>
  <c r="IR250" i="1"/>
  <c r="IK241" i="1"/>
  <c r="IL241" i="1"/>
  <c r="IM241" i="1"/>
  <c r="IN241" i="1"/>
  <c r="IS241" i="1"/>
  <c r="IM226" i="1"/>
  <c r="IN226" i="1"/>
  <c r="IS226" i="1"/>
  <c r="HW222" i="1"/>
  <c r="HX222" i="1"/>
  <c r="IO214" i="1"/>
  <c r="IP214" i="1"/>
  <c r="IK189" i="1"/>
  <c r="IL189" i="1"/>
  <c r="IM189" i="1"/>
  <c r="IN189" i="1"/>
  <c r="IS189" i="1"/>
  <c r="IQ189" i="1"/>
  <c r="IR189" i="1"/>
  <c r="HW189" i="1"/>
  <c r="HX189" i="1"/>
  <c r="IK125" i="1"/>
  <c r="IL125" i="1"/>
  <c r="IS125" i="1"/>
  <c r="IQ125" i="1"/>
  <c r="IR125" i="1"/>
  <c r="IK101" i="1"/>
  <c r="IL101" i="1"/>
  <c r="IM101" i="1"/>
  <c r="IN101" i="1"/>
  <c r="HW101" i="1"/>
  <c r="HX101" i="1"/>
  <c r="IS101" i="1"/>
  <c r="IK58" i="1"/>
  <c r="IL58" i="1"/>
  <c r="HW58" i="1"/>
  <c r="HX58" i="1"/>
  <c r="IK256" i="1"/>
  <c r="IL256" i="1"/>
  <c r="IS256" i="1"/>
  <c r="IQ256" i="1"/>
  <c r="IR256" i="1"/>
  <c r="IK239" i="1"/>
  <c r="IL239" i="1"/>
  <c r="IS239" i="1"/>
  <c r="HW239" i="1"/>
  <c r="HX239" i="1"/>
  <c r="IK230" i="1"/>
  <c r="IL230" i="1"/>
  <c r="IS230" i="1"/>
  <c r="IQ230" i="1"/>
  <c r="IR230" i="1"/>
  <c r="IK219" i="1"/>
  <c r="IL219" i="1"/>
  <c r="IS219" i="1"/>
  <c r="IO219" i="1"/>
  <c r="IP219" i="1"/>
  <c r="IQ214" i="1"/>
  <c r="IR214" i="1"/>
  <c r="IM214" i="1"/>
  <c r="IN214" i="1"/>
  <c r="IS214" i="1"/>
  <c r="IK201" i="1"/>
  <c r="IL201" i="1"/>
  <c r="HW201" i="1"/>
  <c r="HX201" i="1"/>
  <c r="IM201" i="1"/>
  <c r="IN201" i="1"/>
  <c r="IS201" i="1"/>
  <c r="IK121" i="1"/>
  <c r="IL121" i="1"/>
  <c r="IM121" i="1"/>
  <c r="IN121" i="1"/>
  <c r="IQ121" i="1"/>
  <c r="IR121" i="1"/>
  <c r="HW121" i="1"/>
  <c r="HX121" i="1"/>
  <c r="IK111" i="1"/>
  <c r="IL111" i="1"/>
  <c r="IM111" i="1"/>
  <c r="IN111" i="1"/>
  <c r="IS111" i="1"/>
  <c r="IK89" i="1"/>
  <c r="IL89" i="1"/>
  <c r="IM89" i="1"/>
  <c r="IN89" i="1"/>
  <c r="IS89" i="1"/>
  <c r="IQ89" i="1"/>
  <c r="IR89" i="1"/>
  <c r="HW89" i="1"/>
  <c r="HX89" i="1"/>
  <c r="IS81" i="1"/>
  <c r="IK59" i="1"/>
  <c r="IL59" i="1"/>
  <c r="IM59" i="1"/>
  <c r="IN59" i="1"/>
  <c r="IS59" i="1"/>
  <c r="IQ59" i="1"/>
  <c r="IR59" i="1"/>
  <c r="IO59" i="1"/>
  <c r="IP59" i="1"/>
  <c r="HW59" i="1"/>
  <c r="HX59" i="1"/>
  <c r="IK218" i="1"/>
  <c r="IL218" i="1"/>
  <c r="IS218" i="1"/>
  <c r="HW218" i="1"/>
  <c r="HX218" i="1"/>
  <c r="IK206" i="1"/>
  <c r="IL206" i="1"/>
  <c r="IO206" i="1"/>
  <c r="IP206" i="1"/>
  <c r="IS205" i="1"/>
  <c r="IK203" i="1"/>
  <c r="IL203" i="1"/>
  <c r="IO203" i="1"/>
  <c r="IP203" i="1"/>
  <c r="IQ203" i="1"/>
  <c r="IR203" i="1"/>
  <c r="IK166" i="1"/>
  <c r="IL166" i="1"/>
  <c r="IS166" i="1"/>
  <c r="HW166" i="1"/>
  <c r="HX166" i="1"/>
  <c r="IK165" i="1"/>
  <c r="IL165" i="1"/>
  <c r="IM165" i="1"/>
  <c r="IN165" i="1"/>
  <c r="IS165" i="1"/>
  <c r="IQ165" i="1"/>
  <c r="IR165" i="1"/>
  <c r="HW165" i="1"/>
  <c r="HX165" i="1"/>
  <c r="IK141" i="1"/>
  <c r="IL141" i="1"/>
  <c r="IM141" i="1"/>
  <c r="IN141" i="1"/>
  <c r="IS141" i="1"/>
  <c r="IQ141" i="1"/>
  <c r="IR141" i="1"/>
  <c r="IK116" i="1"/>
  <c r="IL116" i="1"/>
  <c r="IM116" i="1"/>
  <c r="IN116" i="1"/>
  <c r="IK104" i="1"/>
  <c r="IL104" i="1"/>
  <c r="IM104" i="1"/>
  <c r="IN104" i="1"/>
  <c r="IS104" i="1"/>
  <c r="IQ104" i="1"/>
  <c r="IR104" i="1"/>
  <c r="IK77" i="1"/>
  <c r="IL77" i="1"/>
  <c r="IO77" i="1"/>
  <c r="IP77" i="1"/>
  <c r="HW77" i="1"/>
  <c r="HX77" i="1"/>
  <c r="IK17" i="1"/>
  <c r="IL17" i="1"/>
  <c r="IM17" i="1"/>
  <c r="IN17" i="1"/>
  <c r="IQ17" i="1"/>
  <c r="IR17" i="1"/>
  <c r="HW17" i="1"/>
  <c r="HX17" i="1"/>
  <c r="IO17" i="1"/>
  <c r="IP17" i="1"/>
  <c r="IQ205" i="1"/>
  <c r="IR205" i="1"/>
  <c r="IM205" i="1"/>
  <c r="IN205" i="1"/>
  <c r="IQ197" i="1"/>
  <c r="IR197" i="1"/>
  <c r="IM197" i="1"/>
  <c r="IN197" i="1"/>
  <c r="IS197" i="1"/>
  <c r="IQ185" i="1"/>
  <c r="IR185" i="1"/>
  <c r="IQ183" i="1"/>
  <c r="IR183" i="1"/>
  <c r="IM183" i="1"/>
  <c r="IN183" i="1"/>
  <c r="IS183" i="1"/>
  <c r="IQ177" i="1"/>
  <c r="IR177" i="1"/>
  <c r="IQ171" i="1"/>
  <c r="IR171" i="1"/>
  <c r="IM171" i="1"/>
  <c r="IN171" i="1"/>
  <c r="IS171" i="1"/>
  <c r="IQ163" i="1"/>
  <c r="IR163" i="1"/>
  <c r="IM163" i="1"/>
  <c r="IN163" i="1"/>
  <c r="IS163" i="1"/>
  <c r="IQ155" i="1"/>
  <c r="IR155" i="1"/>
  <c r="IM155" i="1"/>
  <c r="IN155" i="1"/>
  <c r="IS155" i="1"/>
  <c r="IO154" i="1"/>
  <c r="IP154" i="1"/>
  <c r="IS154" i="1"/>
  <c r="HW143" i="1"/>
  <c r="HX143" i="1"/>
  <c r="IQ135" i="1"/>
  <c r="IR135" i="1"/>
  <c r="IM135" i="1"/>
  <c r="IN135" i="1"/>
  <c r="HW135" i="1"/>
  <c r="HX135" i="1"/>
  <c r="IS135" i="1"/>
  <c r="HW129" i="1"/>
  <c r="HX129" i="1"/>
  <c r="IQ123" i="1"/>
  <c r="IR123" i="1"/>
  <c r="IM123" i="1"/>
  <c r="IN123" i="1"/>
  <c r="IS123" i="1"/>
  <c r="IQ109" i="1"/>
  <c r="IR109" i="1"/>
  <c r="IM109" i="1"/>
  <c r="IN109" i="1"/>
  <c r="HW103" i="1"/>
  <c r="HX103" i="1"/>
  <c r="IS103" i="1"/>
  <c r="IO102" i="1"/>
  <c r="IP102" i="1"/>
  <c r="IQ95" i="1"/>
  <c r="IR95" i="1"/>
  <c r="IM95" i="1"/>
  <c r="IN95" i="1"/>
  <c r="IO91" i="1"/>
  <c r="IP91" i="1"/>
  <c r="IO87" i="1"/>
  <c r="IP87" i="1"/>
  <c r="IM65" i="1"/>
  <c r="IN65" i="1"/>
  <c r="IS65" i="1"/>
  <c r="IK61" i="1"/>
  <c r="IL61" i="1"/>
  <c r="IS61" i="1"/>
  <c r="HW61" i="1"/>
  <c r="HX61" i="1"/>
  <c r="IK57" i="1"/>
  <c r="IL57" i="1"/>
  <c r="IS57" i="1"/>
  <c r="HW57" i="1"/>
  <c r="HX57" i="1"/>
  <c r="IK69" i="1"/>
  <c r="IL69" i="1"/>
  <c r="IS69" i="1"/>
  <c r="HW69" i="1"/>
  <c r="HX69" i="1"/>
  <c r="HW55" i="1"/>
  <c r="HX55" i="1"/>
  <c r="IQ55" i="1"/>
  <c r="IR55" i="1"/>
  <c r="IO55" i="1"/>
  <c r="IP55" i="1"/>
  <c r="IK18" i="1"/>
  <c r="IL18" i="1"/>
  <c r="IM18" i="1"/>
  <c r="IN18" i="1"/>
  <c r="IS18" i="1"/>
  <c r="IQ129" i="1"/>
  <c r="IR129" i="1"/>
  <c r="IS129" i="1"/>
  <c r="IM129" i="1"/>
  <c r="IN129" i="1"/>
  <c r="IM107" i="1"/>
  <c r="IN107" i="1"/>
  <c r="IS107" i="1"/>
  <c r="IQ103" i="1"/>
  <c r="IR103" i="1"/>
  <c r="IM103" i="1"/>
  <c r="IN103" i="1"/>
  <c r="IQ85" i="1"/>
  <c r="IR85" i="1"/>
  <c r="IQ69" i="1"/>
  <c r="IR69" i="1"/>
  <c r="IK67" i="1"/>
  <c r="IL67" i="1"/>
  <c r="IM67" i="1"/>
  <c r="IN67" i="1"/>
  <c r="IS67" i="1"/>
  <c r="IQ67" i="1"/>
  <c r="IR67" i="1"/>
  <c r="IO65" i="1"/>
  <c r="IP65" i="1"/>
  <c r="IK62" i="1"/>
  <c r="IL62" i="1"/>
  <c r="IS62" i="1"/>
  <c r="HW62" i="1"/>
  <c r="HX62" i="1"/>
  <c r="IM55" i="1"/>
  <c r="IN55" i="1"/>
  <c r="IS55" i="1"/>
  <c r="IQ51" i="1"/>
  <c r="IR51" i="1"/>
  <c r="HW51" i="1"/>
  <c r="HX51" i="1"/>
  <c r="IO48" i="1"/>
  <c r="IP48" i="1"/>
  <c r="IS48" i="1"/>
  <c r="HW48" i="1"/>
  <c r="HX48" i="1"/>
  <c r="IK10" i="1"/>
  <c r="IL10" i="1"/>
  <c r="IO10" i="1"/>
  <c r="IP10" i="1"/>
  <c r="IM10" i="1"/>
  <c r="IN10" i="1"/>
  <c r="IS10" i="1"/>
  <c r="IK46" i="1"/>
  <c r="IL46" i="1"/>
  <c r="IM46" i="1"/>
  <c r="IN46" i="1"/>
  <c r="IQ46" i="1"/>
  <c r="IR46" i="1"/>
  <c r="IK26" i="1"/>
  <c r="IL26" i="1"/>
  <c r="IM26" i="1"/>
  <c r="IN26" i="1"/>
  <c r="IK25" i="1"/>
  <c r="IL25" i="1"/>
  <c r="IM25" i="1"/>
  <c r="IN25" i="1"/>
  <c r="IQ25" i="1"/>
  <c r="IR25" i="1"/>
  <c r="HW25" i="1"/>
  <c r="HX25" i="1"/>
  <c r="IK11" i="1"/>
  <c r="IL11" i="1"/>
  <c r="IS11" i="1"/>
  <c r="HW11" i="1"/>
  <c r="HX11" i="1"/>
  <c r="IO11" i="1"/>
  <c r="IP11" i="1"/>
  <c r="IK39" i="1"/>
  <c r="IL39" i="1"/>
  <c r="IM39" i="1"/>
  <c r="IN39" i="1"/>
  <c r="IQ39" i="1"/>
  <c r="IR39" i="1"/>
  <c r="IK35" i="1"/>
  <c r="IL35" i="1"/>
  <c r="IM35" i="1"/>
  <c r="IN35" i="1"/>
  <c r="IQ35" i="1"/>
  <c r="IR35" i="1"/>
  <c r="HW35" i="1"/>
  <c r="HX35" i="1"/>
  <c r="IO25" i="1"/>
  <c r="IP25" i="1"/>
  <c r="IQ31" i="1"/>
  <c r="IR31" i="1"/>
  <c r="IM31" i="1"/>
  <c r="IN31" i="1"/>
  <c r="IS31" i="1"/>
  <c r="IQ23" i="1"/>
  <c r="IR23" i="1"/>
  <c r="IM23" i="1"/>
  <c r="IN23" i="1"/>
  <c r="IS23" i="1"/>
  <c r="IQ15" i="1"/>
  <c r="IR15" i="1"/>
  <c r="IM15" i="1"/>
  <c r="IN15" i="1"/>
  <c r="IS15" i="1"/>
  <c r="IK337" i="1"/>
  <c r="IL337" i="1"/>
  <c r="IM337" i="1"/>
  <c r="IN337" i="1"/>
  <c r="IS337" i="1"/>
  <c r="IM339" i="1"/>
  <c r="IN339" i="1"/>
  <c r="IQ339" i="1"/>
  <c r="IR339" i="1"/>
  <c r="HW339" i="1"/>
  <c r="HX339" i="1"/>
  <c r="IK339" i="1"/>
  <c r="IL339" i="1"/>
  <c r="IS341" i="1"/>
  <c r="IQ37" i="1"/>
  <c r="IR37" i="1"/>
  <c r="IM13" i="1"/>
  <c r="IN13" i="1"/>
  <c r="IS13" i="1"/>
  <c r="IO339" i="1"/>
  <c r="IP339" i="1"/>
  <c r="IQ342" i="1"/>
  <c r="IR342" i="1"/>
  <c r="IS342" i="1"/>
  <c r="IO344" i="1"/>
  <c r="IP344" i="1"/>
  <c r="HW344" i="1"/>
  <c r="HX344" i="1"/>
  <c r="IM344" i="1"/>
  <c r="IN344" i="1"/>
  <c r="IQ344" i="1"/>
  <c r="IR344" i="1"/>
  <c r="IK344" i="1"/>
  <c r="IL344" i="1"/>
  <c r="IM352" i="1"/>
  <c r="IN352" i="1"/>
  <c r="IS352" i="1"/>
  <c r="HW352" i="1"/>
  <c r="HX352" i="1"/>
  <c r="IQ352" i="1"/>
  <c r="IR352" i="1"/>
  <c r="IO352" i="1"/>
  <c r="IP352" i="1"/>
  <c r="IK352" i="1"/>
  <c r="IL352" i="1"/>
  <c r="IK355" i="1"/>
  <c r="IL355" i="1"/>
  <c r="IO355" i="1"/>
  <c r="IP355" i="1"/>
  <c r="HW355" i="1"/>
  <c r="HX355" i="1"/>
  <c r="IQ355" i="1"/>
  <c r="IR355" i="1"/>
  <c r="IM349" i="1"/>
  <c r="IN349" i="1"/>
  <c r="IQ349" i="1"/>
  <c r="IR349" i="1"/>
  <c r="HW349" i="1"/>
  <c r="HX349" i="1"/>
  <c r="IS349" i="1"/>
  <c r="IK349" i="1"/>
  <c r="IL349" i="1"/>
  <c r="IO349" i="1"/>
  <c r="IP349" i="1"/>
  <c r="IS350" i="1"/>
  <c r="IS353" i="1"/>
  <c r="IM355" i="1"/>
  <c r="IN355" i="1"/>
  <c r="IO345" i="1"/>
  <c r="IP345" i="1"/>
  <c r="IS345" i="1"/>
  <c r="HW350" i="1"/>
  <c r="HX350" i="1"/>
  <c r="IQ350" i="1"/>
  <c r="IR350" i="1"/>
  <c r="IM351" i="1"/>
  <c r="IN351" i="1"/>
  <c r="IK356" i="1"/>
  <c r="IL356" i="1"/>
  <c r="IS356" i="1"/>
  <c r="IK351" i="1"/>
  <c r="IL351" i="1"/>
  <c r="IS351" i="1"/>
  <c r="HW351" i="1"/>
  <c r="HX351" i="1"/>
  <c r="IQ354" i="1"/>
  <c r="IR354" i="1"/>
  <c r="IU356" i="1"/>
  <c r="IV356" i="1"/>
  <c r="IT356" i="1"/>
  <c r="IT48" i="1"/>
  <c r="IU48" i="1"/>
  <c r="IV48" i="1"/>
  <c r="IU104" i="1"/>
  <c r="IV104" i="1"/>
  <c r="IT104" i="1"/>
  <c r="IU70" i="1"/>
  <c r="IV70" i="1"/>
  <c r="IT70" i="1"/>
  <c r="IT308" i="1"/>
  <c r="IU308" i="1"/>
  <c r="IV308" i="1"/>
  <c r="IU325" i="1"/>
  <c r="IV325" i="1"/>
  <c r="IT325" i="1"/>
  <c r="IT11" i="1"/>
  <c r="IU11" i="1"/>
  <c r="IV11" i="1"/>
  <c r="IT351" i="1"/>
  <c r="IU351" i="1"/>
  <c r="IV351" i="1"/>
  <c r="IT239" i="1"/>
  <c r="IU239" i="1"/>
  <c r="IV239" i="1"/>
  <c r="IU226" i="1"/>
  <c r="IV226" i="1"/>
  <c r="IT226" i="1"/>
  <c r="IU250" i="1"/>
  <c r="IV250" i="1"/>
  <c r="IT250" i="1"/>
  <c r="IT327" i="1"/>
  <c r="IU327" i="1"/>
  <c r="IV327" i="1"/>
  <c r="IT240" i="1"/>
  <c r="IU240" i="1"/>
  <c r="IV240" i="1"/>
  <c r="IT276" i="1"/>
  <c r="IU276" i="1"/>
  <c r="IV276" i="1"/>
  <c r="IU285" i="1"/>
  <c r="IV285" i="1"/>
  <c r="IT285" i="1"/>
  <c r="IT251" i="1"/>
  <c r="IU251" i="1"/>
  <c r="IV251" i="1"/>
  <c r="IU283" i="1"/>
  <c r="IV283" i="1"/>
  <c r="IT283" i="1"/>
  <c r="IU309" i="1"/>
  <c r="IV309" i="1"/>
  <c r="IT309" i="1"/>
  <c r="IT345" i="1"/>
  <c r="IU345" i="1"/>
  <c r="IV345" i="1"/>
  <c r="IT154" i="1"/>
  <c r="IU154" i="1"/>
  <c r="IV154" i="1"/>
  <c r="IU218" i="1"/>
  <c r="IV218" i="1"/>
  <c r="IT218" i="1"/>
  <c r="IT248" i="1"/>
  <c r="IU248" i="1"/>
  <c r="IV248" i="1"/>
  <c r="IU234" i="1"/>
  <c r="IV234" i="1"/>
  <c r="IT234" i="1"/>
  <c r="IT274" i="1"/>
  <c r="IU274" i="1"/>
  <c r="IV274" i="1"/>
  <c r="IT62" i="1"/>
  <c r="IU62" i="1"/>
  <c r="IV62" i="1"/>
  <c r="IT311" i="1"/>
  <c r="IU311" i="1"/>
  <c r="IV311" i="1"/>
  <c r="IU254" i="1"/>
  <c r="IV254" i="1"/>
  <c r="IT254" i="1"/>
  <c r="IU129" i="1"/>
  <c r="IV129" i="1"/>
  <c r="IT129" i="1"/>
  <c r="IU125" i="1"/>
  <c r="IV125" i="1"/>
  <c r="IT125" i="1"/>
  <c r="IT238" i="1"/>
  <c r="IU238" i="1"/>
  <c r="IV238" i="1"/>
  <c r="IU103" i="1"/>
  <c r="IV103" i="1"/>
  <c r="IT103" i="1"/>
  <c r="IU267" i="1"/>
  <c r="IV267" i="1"/>
  <c r="IT267" i="1"/>
  <c r="IU252" i="1"/>
  <c r="IV252" i="1"/>
  <c r="IT252" i="1"/>
  <c r="IU320" i="1"/>
  <c r="IV320" i="1"/>
  <c r="IT320" i="1"/>
  <c r="IU269" i="1"/>
  <c r="IV269" i="1"/>
  <c r="IT269" i="1"/>
  <c r="IT189" i="1"/>
  <c r="IU189" i="1"/>
  <c r="IV189" i="1"/>
  <c r="IU247" i="1"/>
  <c r="IV247" i="1"/>
  <c r="IT247" i="1"/>
  <c r="IT173" i="1"/>
  <c r="IU173" i="1"/>
  <c r="IV173" i="1"/>
  <c r="IT174" i="1"/>
  <c r="IU174" i="1"/>
  <c r="IV174" i="1"/>
  <c r="IU58" i="1"/>
  <c r="IV58" i="1"/>
  <c r="IT58" i="1"/>
  <c r="IU265" i="1"/>
  <c r="IV265" i="1"/>
  <c r="IT265" i="1"/>
  <c r="IT91" i="1"/>
  <c r="IU91" i="1"/>
  <c r="IV91" i="1"/>
  <c r="IU353" i="1"/>
  <c r="IV353" i="1"/>
  <c r="IT353" i="1"/>
  <c r="IS344" i="1"/>
  <c r="IT341" i="1"/>
  <c r="IU341" i="1"/>
  <c r="IV341" i="1"/>
  <c r="IS339" i="1"/>
  <c r="IS35" i="1"/>
  <c r="IS26" i="1"/>
  <c r="IT55" i="1"/>
  <c r="IU55" i="1"/>
  <c r="IV55" i="1"/>
  <c r="IT69" i="1"/>
  <c r="IU69" i="1"/>
  <c r="IV69" i="1"/>
  <c r="IU61" i="1"/>
  <c r="IV61" i="1"/>
  <c r="IT61" i="1"/>
  <c r="IS95" i="1"/>
  <c r="IS109" i="1"/>
  <c r="IU163" i="1"/>
  <c r="IV163" i="1"/>
  <c r="IT163" i="1"/>
  <c r="IU197" i="1"/>
  <c r="IV197" i="1"/>
  <c r="IT197" i="1"/>
  <c r="IU111" i="1"/>
  <c r="IV111" i="1"/>
  <c r="IT111" i="1"/>
  <c r="IS121" i="1"/>
  <c r="IU219" i="1"/>
  <c r="IV219" i="1"/>
  <c r="IT219" i="1"/>
  <c r="IU260" i="1"/>
  <c r="IV260" i="1"/>
  <c r="IT260" i="1"/>
  <c r="IU305" i="1"/>
  <c r="IV305" i="1"/>
  <c r="IT305" i="1"/>
  <c r="IS217" i="1"/>
  <c r="IT278" i="1"/>
  <c r="IU278" i="1"/>
  <c r="IV278" i="1"/>
  <c r="IU304" i="1"/>
  <c r="IV304" i="1"/>
  <c r="IT304" i="1"/>
  <c r="IT323" i="1"/>
  <c r="IU323" i="1"/>
  <c r="IV323" i="1"/>
  <c r="IT333" i="1"/>
  <c r="IU333" i="1"/>
  <c r="IV333" i="1"/>
  <c r="IT149" i="1"/>
  <c r="IU149" i="1"/>
  <c r="IV149" i="1"/>
  <c r="IS181" i="1"/>
  <c r="IT259" i="1"/>
  <c r="IU259" i="1"/>
  <c r="IV259" i="1"/>
  <c r="IU326" i="1"/>
  <c r="IV326" i="1"/>
  <c r="IT326" i="1"/>
  <c r="IT279" i="1"/>
  <c r="IU279" i="1"/>
  <c r="IV279" i="1"/>
  <c r="IT291" i="1"/>
  <c r="IU291" i="1"/>
  <c r="IV291" i="1"/>
  <c r="IS297" i="1"/>
  <c r="IT82" i="1"/>
  <c r="IU82" i="1"/>
  <c r="IV82" i="1"/>
  <c r="IT349" i="1"/>
  <c r="IU349" i="1"/>
  <c r="IV349" i="1"/>
  <c r="IT23" i="1"/>
  <c r="IU23" i="1"/>
  <c r="IV23" i="1"/>
  <c r="IT67" i="1"/>
  <c r="IU67" i="1"/>
  <c r="IV67" i="1"/>
  <c r="IU183" i="1"/>
  <c r="IV183" i="1"/>
  <c r="IT183" i="1"/>
  <c r="IU59" i="1"/>
  <c r="IV59" i="1"/>
  <c r="IT59" i="1"/>
  <c r="IT262" i="1"/>
  <c r="IU262" i="1"/>
  <c r="IV262" i="1"/>
  <c r="IT312" i="1"/>
  <c r="IU312" i="1"/>
  <c r="IV312" i="1"/>
  <c r="IU330" i="1"/>
  <c r="IV330" i="1"/>
  <c r="IT330" i="1"/>
  <c r="IT295" i="1"/>
  <c r="IU295" i="1"/>
  <c r="IV295" i="1"/>
  <c r="IU32" i="1"/>
  <c r="IV32" i="1"/>
  <c r="IT32" i="1"/>
  <c r="IU87" i="1"/>
  <c r="IV87" i="1"/>
  <c r="IT87" i="1"/>
  <c r="IT203" i="1"/>
  <c r="IU203" i="1"/>
  <c r="IV203" i="1"/>
  <c r="IT350" i="1"/>
  <c r="IU350" i="1"/>
  <c r="IV350" i="1"/>
  <c r="IU13" i="1"/>
  <c r="IV13" i="1"/>
  <c r="IT13" i="1"/>
  <c r="IS25" i="1"/>
  <c r="IT18" i="1"/>
  <c r="IU18" i="1"/>
  <c r="IV18" i="1"/>
  <c r="IU57" i="1"/>
  <c r="IV57" i="1"/>
  <c r="IT57" i="1"/>
  <c r="IU123" i="1"/>
  <c r="IV123" i="1"/>
  <c r="IT123" i="1"/>
  <c r="IT155" i="1"/>
  <c r="IU155" i="1"/>
  <c r="IV155" i="1"/>
  <c r="IU171" i="1"/>
  <c r="IV171" i="1"/>
  <c r="IT171" i="1"/>
  <c r="IU141" i="1"/>
  <c r="IV141" i="1"/>
  <c r="IT141" i="1"/>
  <c r="IT165" i="1"/>
  <c r="IU165" i="1"/>
  <c r="IV165" i="1"/>
  <c r="IT89" i="1"/>
  <c r="IU89" i="1"/>
  <c r="IV89" i="1"/>
  <c r="IU201" i="1"/>
  <c r="IV201" i="1"/>
  <c r="IT201" i="1"/>
  <c r="IU230" i="1"/>
  <c r="IV230" i="1"/>
  <c r="IT230" i="1"/>
  <c r="IT256" i="1"/>
  <c r="IU256" i="1"/>
  <c r="IV256" i="1"/>
  <c r="IU241" i="1"/>
  <c r="IV241" i="1"/>
  <c r="IT241" i="1"/>
  <c r="IT127" i="1"/>
  <c r="IU127" i="1"/>
  <c r="IV127" i="1"/>
  <c r="IU93" i="1"/>
  <c r="IV93" i="1"/>
  <c r="IT93" i="1"/>
  <c r="IS215" i="1"/>
  <c r="IU334" i="1"/>
  <c r="IV334" i="1"/>
  <c r="IT334" i="1"/>
  <c r="IU168" i="1"/>
  <c r="IV168" i="1"/>
  <c r="IT168" i="1"/>
  <c r="IU153" i="1"/>
  <c r="IV153" i="1"/>
  <c r="IT153" i="1"/>
  <c r="IT258" i="1"/>
  <c r="IU258" i="1"/>
  <c r="IV258" i="1"/>
  <c r="IS264" i="1"/>
  <c r="IT287" i="1"/>
  <c r="IU287" i="1"/>
  <c r="IV287" i="1"/>
  <c r="IT293" i="1"/>
  <c r="IU293" i="1"/>
  <c r="IV293" i="1"/>
  <c r="IS316" i="1"/>
  <c r="IT204" i="1"/>
  <c r="IU204" i="1"/>
  <c r="IV204" i="1"/>
  <c r="IU272" i="1"/>
  <c r="IV272" i="1"/>
  <c r="IT272" i="1"/>
  <c r="IU299" i="1"/>
  <c r="IV299" i="1"/>
  <c r="IT299" i="1"/>
  <c r="IU54" i="1"/>
  <c r="IV54" i="1"/>
  <c r="IT54" i="1"/>
  <c r="IU74" i="1"/>
  <c r="IV74" i="1"/>
  <c r="IT74" i="1"/>
  <c r="IU352" i="1"/>
  <c r="IV352" i="1"/>
  <c r="IT352" i="1"/>
  <c r="IT337" i="1"/>
  <c r="IU337" i="1"/>
  <c r="IV337" i="1"/>
  <c r="IU10" i="1"/>
  <c r="IV10" i="1"/>
  <c r="IT10" i="1"/>
  <c r="IU65" i="1"/>
  <c r="IV65" i="1"/>
  <c r="IT65" i="1"/>
  <c r="IU135" i="1"/>
  <c r="IV135" i="1"/>
  <c r="IT135" i="1"/>
  <c r="IU166" i="1"/>
  <c r="IV166" i="1"/>
  <c r="IT166" i="1"/>
  <c r="IT205" i="1"/>
  <c r="IU205" i="1"/>
  <c r="IV205" i="1"/>
  <c r="IU214" i="1"/>
  <c r="IV214" i="1"/>
  <c r="IT214" i="1"/>
  <c r="IU101" i="1"/>
  <c r="IV101" i="1"/>
  <c r="IT101" i="1"/>
  <c r="IU266" i="1"/>
  <c r="IV266" i="1"/>
  <c r="IT266" i="1"/>
  <c r="IU244" i="1"/>
  <c r="IV244" i="1"/>
  <c r="IT244" i="1"/>
  <c r="IU233" i="1"/>
  <c r="IV233" i="1"/>
  <c r="IT233" i="1"/>
  <c r="IT328" i="1"/>
  <c r="IU328" i="1"/>
  <c r="IV328" i="1"/>
  <c r="IT261" i="1"/>
  <c r="IU261" i="1"/>
  <c r="IV261" i="1"/>
  <c r="IU289" i="1"/>
  <c r="IV289" i="1"/>
  <c r="IT289" i="1"/>
  <c r="IT246" i="1"/>
  <c r="IU246" i="1"/>
  <c r="IV246" i="1"/>
  <c r="IT225" i="1"/>
  <c r="IU225" i="1"/>
  <c r="IV225" i="1"/>
  <c r="IU242" i="1"/>
  <c r="IV242" i="1"/>
  <c r="IT242" i="1"/>
  <c r="IT281" i="1"/>
  <c r="IU281" i="1"/>
  <c r="IV281" i="1"/>
  <c r="IT78" i="1"/>
  <c r="IU78" i="1"/>
  <c r="IV78" i="1"/>
  <c r="IU331" i="1"/>
  <c r="IV331" i="1"/>
  <c r="IT331" i="1"/>
  <c r="IS355" i="1"/>
  <c r="IT342" i="1"/>
  <c r="IU342" i="1"/>
  <c r="IV342" i="1"/>
  <c r="IU15" i="1"/>
  <c r="IV15" i="1"/>
  <c r="IT15" i="1"/>
  <c r="IT31" i="1"/>
  <c r="IU31" i="1"/>
  <c r="IV31" i="1"/>
  <c r="IS39" i="1"/>
  <c r="IS46" i="1"/>
  <c r="IU107" i="1"/>
  <c r="IV107" i="1"/>
  <c r="IT107" i="1"/>
  <c r="IS17" i="1"/>
  <c r="IS77" i="1"/>
  <c r="IS116" i="1"/>
  <c r="IT81" i="1"/>
  <c r="IU81" i="1"/>
  <c r="IV81" i="1"/>
  <c r="IT158" i="1"/>
  <c r="IU158" i="1"/>
  <c r="IV158" i="1"/>
  <c r="IU249" i="1"/>
  <c r="IV249" i="1"/>
  <c r="IT249" i="1"/>
  <c r="IS157" i="1"/>
  <c r="IU224" i="1"/>
  <c r="IV224" i="1"/>
  <c r="IT224" i="1"/>
  <c r="IU317" i="1"/>
  <c r="IV317" i="1"/>
  <c r="IT317" i="1"/>
  <c r="IS221" i="1"/>
  <c r="IS237" i="1"/>
  <c r="IT156" i="1"/>
  <c r="IU156" i="1"/>
  <c r="IV156" i="1"/>
  <c r="IT322" i="1"/>
  <c r="IU322" i="1"/>
  <c r="IV322" i="1"/>
  <c r="IT83" i="1"/>
  <c r="IU83" i="1"/>
  <c r="IV83" i="1"/>
  <c r="IS235" i="1"/>
  <c r="IU307" i="1"/>
  <c r="IV307" i="1"/>
  <c r="IT307" i="1"/>
  <c r="IT144" i="1"/>
  <c r="IU144" i="1"/>
  <c r="IV144" i="1"/>
  <c r="IU227" i="1"/>
  <c r="IV227" i="1"/>
  <c r="IT227" i="1"/>
  <c r="IU303" i="1"/>
  <c r="IV303" i="1"/>
  <c r="IT303" i="1"/>
  <c r="IT213" i="1"/>
  <c r="IU213" i="1"/>
  <c r="IV213" i="1"/>
  <c r="IT42" i="1"/>
  <c r="IU42" i="1"/>
  <c r="IV42" i="1"/>
  <c r="IT64" i="1"/>
  <c r="IU64" i="1"/>
  <c r="IV64" i="1"/>
  <c r="IT121" i="1"/>
  <c r="IU121" i="1"/>
  <c r="IV121" i="1"/>
  <c r="IU17" i="1"/>
  <c r="IV17" i="1"/>
  <c r="IT17" i="1"/>
  <c r="IT39" i="1"/>
  <c r="IU39" i="1"/>
  <c r="IV39" i="1"/>
  <c r="IU316" i="1"/>
  <c r="IV316" i="1"/>
  <c r="IT316" i="1"/>
  <c r="IU109" i="1"/>
  <c r="IV109" i="1"/>
  <c r="IT109" i="1"/>
  <c r="IT26" i="1"/>
  <c r="IU26" i="1"/>
  <c r="IV26" i="1"/>
  <c r="IT95" i="1"/>
  <c r="IU95" i="1"/>
  <c r="IV95" i="1"/>
  <c r="IU344" i="1"/>
  <c r="IV344" i="1"/>
  <c r="IT344" i="1"/>
  <c r="IT221" i="1"/>
  <c r="IU221" i="1"/>
  <c r="IV221" i="1"/>
  <c r="IU116" i="1"/>
  <c r="IV116" i="1"/>
  <c r="IT116" i="1"/>
  <c r="IU215" i="1"/>
  <c r="IV215" i="1"/>
  <c r="IT215" i="1"/>
  <c r="IT297" i="1"/>
  <c r="IU297" i="1"/>
  <c r="IV297" i="1"/>
  <c r="IU217" i="1"/>
  <c r="IV217" i="1"/>
  <c r="IT217" i="1"/>
  <c r="IU339" i="1"/>
  <c r="IV339" i="1"/>
  <c r="IT339" i="1"/>
  <c r="IU237" i="1"/>
  <c r="IV237" i="1"/>
  <c r="IT237" i="1"/>
  <c r="IT264" i="1"/>
  <c r="IU264" i="1"/>
  <c r="IV264" i="1"/>
  <c r="IT35" i="1"/>
  <c r="IU35" i="1"/>
  <c r="IV35" i="1"/>
  <c r="IT235" i="1"/>
  <c r="IU235" i="1"/>
  <c r="IV235" i="1"/>
  <c r="IU157" i="1"/>
  <c r="IV157" i="1"/>
  <c r="IT157" i="1"/>
  <c r="IU77" i="1"/>
  <c r="IV77" i="1"/>
  <c r="IT77" i="1"/>
  <c r="IU46" i="1"/>
  <c r="IV46" i="1"/>
  <c r="IT46" i="1"/>
  <c r="IU355" i="1"/>
  <c r="IV355" i="1"/>
  <c r="IT355" i="1"/>
  <c r="IT25" i="1"/>
  <c r="IU25" i="1"/>
  <c r="IV25" i="1"/>
  <c r="IU181" i="1"/>
  <c r="IV181" i="1"/>
  <c r="IT181" i="1"/>
</calcChain>
</file>

<file path=xl/sharedStrings.xml><?xml version="1.0" encoding="utf-8"?>
<sst xmlns="http://schemas.openxmlformats.org/spreadsheetml/2006/main" count="20413" uniqueCount="823">
  <si>
    <t>Subphylum/
Class</t>
  </si>
  <si>
    <t>Nematoda (phylum)</t>
  </si>
  <si>
    <t>Hydrozoa</t>
  </si>
  <si>
    <t>Enopla</t>
  </si>
  <si>
    <t>Turbellaria</t>
  </si>
  <si>
    <t>Oligochaeta</t>
  </si>
  <si>
    <t>Hirudinea</t>
  </si>
  <si>
    <t>Ostracoda</t>
  </si>
  <si>
    <t>Gastropoda</t>
  </si>
  <si>
    <t>Pelecypoda</t>
  </si>
  <si>
    <t>Malacostraca</t>
  </si>
  <si>
    <t>Insecta</t>
  </si>
  <si>
    <t>Order</t>
  </si>
  <si>
    <t>Hydroida</t>
  </si>
  <si>
    <t>Hoplonemertea</t>
  </si>
  <si>
    <t>Tricladida</t>
  </si>
  <si>
    <t>Haplotaxida</t>
  </si>
  <si>
    <t>Tubificida</t>
  </si>
  <si>
    <t>Lumbriculida</t>
  </si>
  <si>
    <t>Pharyngobdellida</t>
  </si>
  <si>
    <t>Rhynchobdellida</t>
  </si>
  <si>
    <t>Basommatophora</t>
  </si>
  <si>
    <t>Bassomatophora</t>
  </si>
  <si>
    <t>Bivalvia</t>
  </si>
  <si>
    <t>Veneroida</t>
  </si>
  <si>
    <t>Amphipoda</t>
  </si>
  <si>
    <t>Decapoda</t>
  </si>
  <si>
    <t>Isopoda</t>
  </si>
  <si>
    <t>Hydracarina</t>
  </si>
  <si>
    <t>Collembola</t>
  </si>
  <si>
    <t>Ephemeroptera</t>
  </si>
  <si>
    <t>Odonata</t>
  </si>
  <si>
    <t>Plecoptera</t>
  </si>
  <si>
    <t>Hemiptera</t>
  </si>
  <si>
    <t>Lepidoptera</t>
  </si>
  <si>
    <t>Megaloptera</t>
  </si>
  <si>
    <t>Trichoptera</t>
  </si>
  <si>
    <t>Coleoptera</t>
  </si>
  <si>
    <t>Diptera</t>
  </si>
  <si>
    <t>Family</t>
  </si>
  <si>
    <t>Hydridae</t>
  </si>
  <si>
    <t>Tetrastemmatidae</t>
  </si>
  <si>
    <t>Planariidae</t>
  </si>
  <si>
    <t>Enchytraeidae</t>
  </si>
  <si>
    <t>Lumbricidae</t>
  </si>
  <si>
    <t>Naididae</t>
  </si>
  <si>
    <t>Tubificidae</t>
  </si>
  <si>
    <t>Lumbriculidae</t>
  </si>
  <si>
    <t>Erpobdellidae</t>
  </si>
  <si>
    <t>Haemopidae</t>
  </si>
  <si>
    <t>Glossiphoniidae</t>
  </si>
  <si>
    <t>Ancylidae</t>
  </si>
  <si>
    <t>Lymnaeidae</t>
  </si>
  <si>
    <t>Physidae</t>
  </si>
  <si>
    <t>Planorbidae</t>
  </si>
  <si>
    <t>Corbiculidae</t>
  </si>
  <si>
    <t>Sphaeriidae</t>
  </si>
  <si>
    <t>Crangonyctidae</t>
  </si>
  <si>
    <t>Gammaridae</t>
  </si>
  <si>
    <t>Cambaridae</t>
  </si>
  <si>
    <t>Asellidae</t>
  </si>
  <si>
    <t>Isotomatidae</t>
  </si>
  <si>
    <t>Sminthuridae</t>
  </si>
  <si>
    <t>Baetidae</t>
  </si>
  <si>
    <t>Caenidae</t>
  </si>
  <si>
    <t>Ephemerellidae</t>
  </si>
  <si>
    <t>Heptageniidae</t>
  </si>
  <si>
    <t>Aeshnidae</t>
  </si>
  <si>
    <t>Calopterygidae</t>
  </si>
  <si>
    <t>Coenagrionidae</t>
  </si>
  <si>
    <t>Gomphidae</t>
  </si>
  <si>
    <t>Libellulidae</t>
  </si>
  <si>
    <t>Nemouridae</t>
  </si>
  <si>
    <t>Corixidae</t>
  </si>
  <si>
    <t>Gerridae</t>
  </si>
  <si>
    <t>Noctuidae</t>
  </si>
  <si>
    <t>Pyralidae</t>
  </si>
  <si>
    <t>Corydalidae</t>
  </si>
  <si>
    <t>Sialidae</t>
  </si>
  <si>
    <t>Hydropsychidae</t>
  </si>
  <si>
    <t>Hydroptilidae</t>
  </si>
  <si>
    <t>Leptoceridae</t>
  </si>
  <si>
    <t>Philopotamidae</t>
  </si>
  <si>
    <t>Dytiscidae</t>
  </si>
  <si>
    <t>Elmidae</t>
  </si>
  <si>
    <t>Haliplidae</t>
  </si>
  <si>
    <t>Hydrophilidae</t>
  </si>
  <si>
    <t>Psephenidae</t>
  </si>
  <si>
    <t>Ptilodactylidae</t>
  </si>
  <si>
    <t>Tenebrionidae</t>
  </si>
  <si>
    <t>Anthericidae</t>
  </si>
  <si>
    <t>Ceratopogonidae</t>
  </si>
  <si>
    <t>Chironomidae</t>
  </si>
  <si>
    <t>Cuculidae</t>
  </si>
  <si>
    <t>Dixidae</t>
  </si>
  <si>
    <t>Dolichopodidae</t>
  </si>
  <si>
    <t>Empididae</t>
  </si>
  <si>
    <t>Ephydridae</t>
  </si>
  <si>
    <t>Psychodidae</t>
  </si>
  <si>
    <t>Simuliidae</t>
  </si>
  <si>
    <t>Syrphidae</t>
  </si>
  <si>
    <t>Tabanidae</t>
  </si>
  <si>
    <t>Tipulidae</t>
  </si>
  <si>
    <t>Genus</t>
  </si>
  <si>
    <t>Hydra</t>
  </si>
  <si>
    <t>Prostoma</t>
  </si>
  <si>
    <t>Cura</t>
  </si>
  <si>
    <t>Erpodella</t>
  </si>
  <si>
    <t>Mooreobdella</t>
  </si>
  <si>
    <t>Haemopis</t>
  </si>
  <si>
    <t>Ferrissia</t>
  </si>
  <si>
    <t>Fossaria</t>
  </si>
  <si>
    <t>Physella</t>
  </si>
  <si>
    <t>Gyraulus</t>
  </si>
  <si>
    <t>Helisoma</t>
  </si>
  <si>
    <t>Menetus</t>
  </si>
  <si>
    <t>Planorbella</t>
  </si>
  <si>
    <t>Promenetus</t>
  </si>
  <si>
    <t>Corbicula</t>
  </si>
  <si>
    <t>Pisidium</t>
  </si>
  <si>
    <t>Sphaerium</t>
  </si>
  <si>
    <t>Crangonyx</t>
  </si>
  <si>
    <t>Stygobromus</t>
  </si>
  <si>
    <t>Gammarus</t>
  </si>
  <si>
    <t>Stygonectes</t>
  </si>
  <si>
    <t>Orconectes</t>
  </si>
  <si>
    <t>Caecidotea</t>
  </si>
  <si>
    <t>Lirceus</t>
  </si>
  <si>
    <t>Isotomurus</t>
  </si>
  <si>
    <t>Sminthurides</t>
  </si>
  <si>
    <t>Baetis</t>
  </si>
  <si>
    <t>Caenis</t>
  </si>
  <si>
    <t>Heptagenia</t>
  </si>
  <si>
    <t>Stenacron</t>
  </si>
  <si>
    <t>Stenonema</t>
  </si>
  <si>
    <t>Aeshna</t>
  </si>
  <si>
    <t>Boyeria</t>
  </si>
  <si>
    <t>Calopteryx</t>
  </si>
  <si>
    <t>Argia</t>
  </si>
  <si>
    <t>Enallagma</t>
  </si>
  <si>
    <t>Ischnura</t>
  </si>
  <si>
    <t>Nehalennia</t>
  </si>
  <si>
    <t>Pachydiplax</t>
  </si>
  <si>
    <t>Amphinemura</t>
  </si>
  <si>
    <t>Hesperocorixa</t>
  </si>
  <si>
    <t>Gerris</t>
  </si>
  <si>
    <t>Crambus</t>
  </si>
  <si>
    <t>Corydalus</t>
  </si>
  <si>
    <t>Sialis</t>
  </si>
  <si>
    <t>Ceratopsyche</t>
  </si>
  <si>
    <t>Cheumatopsyche</t>
  </si>
  <si>
    <t>Hydropsyche</t>
  </si>
  <si>
    <t>Potamyia</t>
  </si>
  <si>
    <t>Hydroptila</t>
  </si>
  <si>
    <t>Leucotrichia</t>
  </si>
  <si>
    <t>Ceraclea</t>
  </si>
  <si>
    <t>Dolophilodes</t>
  </si>
  <si>
    <t>Agabus</t>
  </si>
  <si>
    <t>Copelatus</t>
  </si>
  <si>
    <t>Dytiscus</t>
  </si>
  <si>
    <t>Ancyronyx</t>
  </si>
  <si>
    <t>Dubiraphia</t>
  </si>
  <si>
    <t>Macronychus</t>
  </si>
  <si>
    <t>Optioservus</t>
  </si>
  <si>
    <t>Stenelmis</t>
  </si>
  <si>
    <t>Haliplus</t>
  </si>
  <si>
    <t>Berosus</t>
  </si>
  <si>
    <t>Tropisternus</t>
  </si>
  <si>
    <t>Psephenus</t>
  </si>
  <si>
    <t>Anchytarsus</t>
  </si>
  <si>
    <t>Dasyhelea</t>
  </si>
  <si>
    <r>
      <t xml:space="preserve">SF </t>
    </r>
    <r>
      <rPr>
        <i/>
        <sz val="10"/>
        <rFont val="Arial"/>
        <family val="2"/>
      </rPr>
      <t>Orthocladiinae</t>
    </r>
  </si>
  <si>
    <r>
      <t xml:space="preserve">SF </t>
    </r>
    <r>
      <rPr>
        <i/>
        <sz val="10"/>
        <rFont val="Arial"/>
        <family val="2"/>
      </rPr>
      <t>Tanypodinae</t>
    </r>
  </si>
  <si>
    <r>
      <t xml:space="preserve">TR </t>
    </r>
    <r>
      <rPr>
        <i/>
        <sz val="10"/>
        <rFont val="Arial"/>
        <family val="2"/>
      </rPr>
      <t>Chironomini</t>
    </r>
  </si>
  <si>
    <t>Ablabesmyia</t>
  </si>
  <si>
    <t>Alotanypus</t>
  </si>
  <si>
    <t>Apsectrotanypus</t>
  </si>
  <si>
    <t>Brillia</t>
  </si>
  <si>
    <t>Camptocladius</t>
  </si>
  <si>
    <t>Cardiocladius</t>
  </si>
  <si>
    <t>Chaetocladius</t>
  </si>
  <si>
    <t>Chironomus</t>
  </si>
  <si>
    <t>Conchapelopia</t>
  </si>
  <si>
    <t>Corynoneura</t>
  </si>
  <si>
    <t>Cricotopus</t>
  </si>
  <si>
    <t>Cricotopus/Orthocladius</t>
  </si>
  <si>
    <t>Diamesa</t>
  </si>
  <si>
    <t>Dicrotendipes</t>
  </si>
  <si>
    <t>Endochironomus</t>
  </si>
  <si>
    <t>Heterotrissocladius</t>
  </si>
  <si>
    <t>Hydrobaenus</t>
  </si>
  <si>
    <t>Larsia</t>
  </si>
  <si>
    <t>Limnophyes</t>
  </si>
  <si>
    <t>Micropsectra</t>
  </si>
  <si>
    <t>Microtendipes</t>
  </si>
  <si>
    <t>Nanocladius</t>
  </si>
  <si>
    <t>Natarsia</t>
  </si>
  <si>
    <t>Orthocladius</t>
  </si>
  <si>
    <t>Parachironomus</t>
  </si>
  <si>
    <t>Paracricotopus</t>
  </si>
  <si>
    <t>Parakiefferiella</t>
  </si>
  <si>
    <t>Parametriocnemus</t>
  </si>
  <si>
    <t>Paramerina</t>
  </si>
  <si>
    <t>Paraphaenocladius</t>
  </si>
  <si>
    <t>Paratanytarsus</t>
  </si>
  <si>
    <t>Phaenopsectra</t>
  </si>
  <si>
    <t>Polypedilum</t>
  </si>
  <si>
    <t>Prodiamesa</t>
  </si>
  <si>
    <t>Pseudosmittia</t>
  </si>
  <si>
    <t>Rheocricotopus</t>
  </si>
  <si>
    <t>Rheopelopia</t>
  </si>
  <si>
    <t>Rheotanytarsus</t>
  </si>
  <si>
    <t>Smittia</t>
  </si>
  <si>
    <t>Stenochironomus</t>
  </si>
  <si>
    <t>Tanytarsus</t>
  </si>
  <si>
    <t>Telopelopia</t>
  </si>
  <si>
    <t>Thienemanniella</t>
  </si>
  <si>
    <t>Thienemannimyia grp sp</t>
  </si>
  <si>
    <t>Tribelos</t>
  </si>
  <si>
    <t>Trissopelopia</t>
  </si>
  <si>
    <t>Tvetenia</t>
  </si>
  <si>
    <t>Zalutschia</t>
  </si>
  <si>
    <t>Zavrelimyia</t>
  </si>
  <si>
    <t>Culex</t>
  </si>
  <si>
    <t>Dixella</t>
  </si>
  <si>
    <t>Hemerodromia</t>
  </si>
  <si>
    <t>Pericoma</t>
  </si>
  <si>
    <t>Psychoda</t>
  </si>
  <si>
    <t>Cnephia</t>
  </si>
  <si>
    <t>Simulium</t>
  </si>
  <si>
    <t>Antocha</t>
  </si>
  <si>
    <t>Dicranota</t>
  </si>
  <si>
    <t>Erioptera</t>
  </si>
  <si>
    <t>Limonia</t>
  </si>
  <si>
    <t>Tipula</t>
  </si>
  <si>
    <t>TolVal (Old)</t>
  </si>
  <si>
    <t>TolVal (New)</t>
  </si>
  <si>
    <t>FFG</t>
  </si>
  <si>
    <t>Predator</t>
  </si>
  <si>
    <t>Collector</t>
  </si>
  <si>
    <t>Scraper</t>
  </si>
  <si>
    <t>Filterer</t>
  </si>
  <si>
    <t>Shredder</t>
  </si>
  <si>
    <t>Piercer</t>
  </si>
  <si>
    <t>Habit</t>
  </si>
  <si>
    <t>sp</t>
  </si>
  <si>
    <t>bu</t>
  </si>
  <si>
    <t>cn</t>
  </si>
  <si>
    <t>cb</t>
  </si>
  <si>
    <t>sw, cn</t>
  </si>
  <si>
    <t>sw, cb, cn</t>
  </si>
  <si>
    <t>cn, sp, sw</t>
  </si>
  <si>
    <t>cn, sw</t>
  </si>
  <si>
    <t>cb, sp</t>
  </si>
  <si>
    <t>cn, cb, sp</t>
  </si>
  <si>
    <t>sp, cn</t>
  </si>
  <si>
    <t>sw</t>
  </si>
  <si>
    <t>sk</t>
  </si>
  <si>
    <t>cn, cb</t>
  </si>
  <si>
    <t>bu, cb, cn</t>
  </si>
  <si>
    <t>sp, cb</t>
  </si>
  <si>
    <t>sw, dv</t>
  </si>
  <si>
    <t>cn, sp</t>
  </si>
  <si>
    <t>sw, dv, cb</t>
  </si>
  <si>
    <t>sp, bu</t>
  </si>
  <si>
    <t>bu,sp</t>
  </si>
  <si>
    <t>bu, sp</t>
  </si>
  <si>
    <t>bu, cn</t>
  </si>
  <si>
    <t>cn, bu</t>
  </si>
  <si>
    <t>cb, cn</t>
  </si>
  <si>
    <t>lentic</t>
  </si>
  <si>
    <t>Station ID</t>
  </si>
  <si>
    <t>Stream_Name</t>
  </si>
  <si>
    <t>Stratum</t>
  </si>
  <si>
    <t>Sample Date</t>
  </si>
  <si>
    <t>START_LAT</t>
  </si>
  <si>
    <t>START_LON</t>
  </si>
  <si>
    <t>END_LAT</t>
  </si>
  <si>
    <t>END_LON</t>
  </si>
  <si>
    <t>Total</t>
  </si>
  <si>
    <t>Total taxa</t>
  </si>
  <si>
    <t>Score</t>
  </si>
  <si>
    <t>EPT taxa</t>
  </si>
  <si>
    <t>Ephemeroptera taxa</t>
  </si>
  <si>
    <t>Diptera taxa</t>
  </si>
  <si>
    <t>% Ephemeroptera</t>
  </si>
  <si>
    <t>% Tanytarsini of Chironomidae</t>
  </si>
  <si>
    <t>Intolerant taxa</t>
  </si>
  <si>
    <t>% Collectors</t>
  </si>
  <si>
    <t>Beck's Biotic Index</t>
  </si>
  <si>
    <t>Number of scraper taxa</t>
  </si>
  <si>
    <t>% Clingers</t>
  </si>
  <si>
    <t>% Intolerant Urban</t>
  </si>
  <si>
    <t>% Chironomidae</t>
  </si>
  <si>
    <t>% Climbers</t>
  </si>
  <si>
    <t>BIBI Score</t>
  </si>
  <si>
    <t>BIBI Rating</t>
  </si>
  <si>
    <t>% URI</t>
  </si>
  <si>
    <t>% URI Rating</t>
  </si>
  <si>
    <t>Gwynns Falls</t>
  </si>
  <si>
    <t>NCP</t>
  </si>
  <si>
    <t xml:space="preserve">Dead Run </t>
  </si>
  <si>
    <t>Maidens Choice Run</t>
  </si>
  <si>
    <t>Western Run</t>
  </si>
  <si>
    <t>Stony Run</t>
  </si>
  <si>
    <t>Herring Run</t>
  </si>
  <si>
    <t>Chinquapin Run</t>
  </si>
  <si>
    <t>Moores Run</t>
  </si>
  <si>
    <t>CP</t>
  </si>
  <si>
    <t>Jones Falls</t>
  </si>
  <si>
    <t>Powder Mill Run</t>
  </si>
  <si>
    <t>Biddison Run</t>
  </si>
  <si>
    <t>Armistead Creek</t>
  </si>
  <si>
    <t>Argonne Run</t>
  </si>
  <si>
    <t>Mt. Pleasant Run</t>
  </si>
  <si>
    <t>FR01</t>
  </si>
  <si>
    <t>Callibaetis</t>
  </si>
  <si>
    <t>Procloeon</t>
  </si>
  <si>
    <t>Hydroporus</t>
  </si>
  <si>
    <t>sw, cb</t>
  </si>
  <si>
    <t>Laccophilus</t>
  </si>
  <si>
    <t>Scirtidae</t>
  </si>
  <si>
    <t>Cyphon</t>
  </si>
  <si>
    <t>Trichocorixa</t>
  </si>
  <si>
    <t>Notonectidae</t>
  </si>
  <si>
    <t>Notonecta</t>
  </si>
  <si>
    <t>JOFT66</t>
  </si>
  <si>
    <t>JOFT72</t>
  </si>
  <si>
    <t>WERT03</t>
  </si>
  <si>
    <t>WERT21</t>
  </si>
  <si>
    <t>Diplectrona</t>
  </si>
  <si>
    <t>Sympotthastia</t>
  </si>
  <si>
    <t>Prosimilium</t>
  </si>
  <si>
    <t>Psectrocladius</t>
  </si>
  <si>
    <t>Stegopterna</t>
  </si>
  <si>
    <t>Ochrotrichia</t>
  </si>
  <si>
    <t>Trepobates</t>
  </si>
  <si>
    <t>Placobdella</t>
  </si>
  <si>
    <t>Veliidae</t>
  </si>
  <si>
    <t>Microvelia</t>
  </si>
  <si>
    <t>Helobdella</t>
  </si>
  <si>
    <t>GWFT23</t>
  </si>
  <si>
    <t>MCCT64</t>
  </si>
  <si>
    <t>Meropelopia</t>
  </si>
  <si>
    <t>Procladius</t>
  </si>
  <si>
    <t>MCCT47</t>
  </si>
  <si>
    <t>MCCT62</t>
  </si>
  <si>
    <t>DERT09</t>
  </si>
  <si>
    <t>East Stony Run</t>
  </si>
  <si>
    <t>Western Run Trib 21</t>
  </si>
  <si>
    <t>Station BFID</t>
  </si>
  <si>
    <t>Time</t>
  </si>
  <si>
    <t>pH</t>
  </si>
  <si>
    <t>D.O. (mg/L)</t>
  </si>
  <si>
    <t>BCY106</t>
  </si>
  <si>
    <t>BCY107</t>
  </si>
  <si>
    <t>BCY108</t>
  </si>
  <si>
    <t>BCY110</t>
  </si>
  <si>
    <t>BCY112</t>
  </si>
  <si>
    <t>BCY114</t>
  </si>
  <si>
    <t>BCY115</t>
  </si>
  <si>
    <t>BCY116</t>
  </si>
  <si>
    <t>BCY117</t>
  </si>
  <si>
    <t>BCY118</t>
  </si>
  <si>
    <t>BCY119</t>
  </si>
  <si>
    <t>MR03</t>
  </si>
  <si>
    <t>HAMT01</t>
  </si>
  <si>
    <t>HAMT02</t>
  </si>
  <si>
    <t>HR07</t>
  </si>
  <si>
    <t>PM414</t>
  </si>
  <si>
    <t>PM421</t>
  </si>
  <si>
    <t>PM440</t>
  </si>
  <si>
    <t>PM441</t>
  </si>
  <si>
    <t>DR260</t>
  </si>
  <si>
    <t>DR262</t>
  </si>
  <si>
    <t>DR267</t>
  </si>
  <si>
    <t>DR288</t>
  </si>
  <si>
    <t>DR289</t>
  </si>
  <si>
    <t>MC191</t>
  </si>
  <si>
    <t>MC202</t>
  </si>
  <si>
    <t>MC206</t>
  </si>
  <si>
    <t>MC213</t>
  </si>
  <si>
    <t>MC214</t>
  </si>
  <si>
    <t>MC215</t>
  </si>
  <si>
    <t>MC233</t>
  </si>
  <si>
    <t>GF57</t>
  </si>
  <si>
    <t>GF070</t>
  </si>
  <si>
    <t>GF071</t>
  </si>
  <si>
    <t>GF109</t>
  </si>
  <si>
    <t>GF125</t>
  </si>
  <si>
    <t>GF126</t>
  </si>
  <si>
    <t>GF137</t>
  </si>
  <si>
    <t>GF138</t>
  </si>
  <si>
    <t>GF139</t>
  </si>
  <si>
    <t>GF153</t>
  </si>
  <si>
    <t>GF166</t>
  </si>
  <si>
    <t>GF169</t>
  </si>
  <si>
    <t>GF174</t>
  </si>
  <si>
    <t>GF176</t>
  </si>
  <si>
    <t>DR02</t>
  </si>
  <si>
    <t>BR01</t>
  </si>
  <si>
    <t>BR02</t>
  </si>
  <si>
    <t>AC06</t>
  </si>
  <si>
    <t>AC17</t>
  </si>
  <si>
    <t>BR48</t>
  </si>
  <si>
    <t>BR63</t>
  </si>
  <si>
    <t>BR76</t>
  </si>
  <si>
    <t>CR92</t>
  </si>
  <si>
    <t>CR110</t>
  </si>
  <si>
    <t>CR111</t>
  </si>
  <si>
    <t>CR123</t>
  </si>
  <si>
    <t>HR168</t>
  </si>
  <si>
    <t>HR171</t>
  </si>
  <si>
    <t>HR190</t>
  </si>
  <si>
    <t>HR204</t>
  </si>
  <si>
    <t>HR214</t>
  </si>
  <si>
    <t>HR224</t>
  </si>
  <si>
    <t>HR224R</t>
  </si>
  <si>
    <t>HR225</t>
  </si>
  <si>
    <t>HR265</t>
  </si>
  <si>
    <t>HR270</t>
  </si>
  <si>
    <t>HR274</t>
  </si>
  <si>
    <t>HR275</t>
  </si>
  <si>
    <t>HR279</t>
  </si>
  <si>
    <t>HR283</t>
  </si>
  <si>
    <t>HR286</t>
  </si>
  <si>
    <t>HRR464</t>
  </si>
  <si>
    <t>HRR479</t>
  </si>
  <si>
    <t>MR313</t>
  </si>
  <si>
    <t>MR330</t>
  </si>
  <si>
    <t>MR337</t>
  </si>
  <si>
    <t>MR339</t>
  </si>
  <si>
    <t>MR346</t>
  </si>
  <si>
    <t>HR06</t>
  </si>
  <si>
    <t>JF02</t>
  </si>
  <si>
    <t>PM03</t>
  </si>
  <si>
    <t>WR485</t>
  </si>
  <si>
    <t>WR540</t>
  </si>
  <si>
    <t>WR559</t>
  </si>
  <si>
    <t>WR803</t>
  </si>
  <si>
    <t>WR988</t>
  </si>
  <si>
    <t>WR1183</t>
  </si>
  <si>
    <t>WR1264</t>
  </si>
  <si>
    <t>SR262</t>
  </si>
  <si>
    <t>SR263</t>
  </si>
  <si>
    <t>SR417</t>
  </si>
  <si>
    <t>SR513</t>
  </si>
  <si>
    <t>SR678</t>
  </si>
  <si>
    <t>SR679</t>
  </si>
  <si>
    <t>SR859</t>
  </si>
  <si>
    <t>SR860</t>
  </si>
  <si>
    <t>SR964</t>
  </si>
  <si>
    <t>SR1211</t>
  </si>
  <si>
    <t>JF530</t>
  </si>
  <si>
    <t>JF607</t>
  </si>
  <si>
    <t>JF610</t>
  </si>
  <si>
    <t>JF1000</t>
  </si>
  <si>
    <t>JF1045</t>
  </si>
  <si>
    <t>JF1160</t>
  </si>
  <si>
    <t>JF1215</t>
  </si>
  <si>
    <t>JF1335</t>
  </si>
  <si>
    <t>JF1445</t>
  </si>
  <si>
    <t>JF1628</t>
  </si>
  <si>
    <t>JF1718</t>
  </si>
  <si>
    <t>JF1725</t>
  </si>
  <si>
    <t>JF1803</t>
  </si>
  <si>
    <t>DR97</t>
  </si>
  <si>
    <t>DR398</t>
  </si>
  <si>
    <t>DR491</t>
  </si>
  <si>
    <t>DR532</t>
  </si>
  <si>
    <t>MC160</t>
  </si>
  <si>
    <t>MC430</t>
  </si>
  <si>
    <t>MC629</t>
  </si>
  <si>
    <t>MC631</t>
  </si>
  <si>
    <t>MC818</t>
  </si>
  <si>
    <t>GF468</t>
  </si>
  <si>
    <t>GF506</t>
  </si>
  <si>
    <t>GF1551</t>
  </si>
  <si>
    <t>Cond (umhos)</t>
  </si>
  <si>
    <t>Temp (C)</t>
  </si>
  <si>
    <t>Cryptolabis</t>
  </si>
  <si>
    <t>Dryopidae</t>
  </si>
  <si>
    <t>Helichus</t>
  </si>
  <si>
    <t>Radix</t>
  </si>
  <si>
    <t>Chimarra</t>
  </si>
  <si>
    <t>Hydrochus</t>
  </si>
  <si>
    <t>Aedes</t>
  </si>
  <si>
    <t>Einfeldia</t>
  </si>
  <si>
    <t>Krenopelopia</t>
  </si>
  <si>
    <t>SF Chironominae</t>
  </si>
  <si>
    <t>Eukiefferiella</t>
  </si>
  <si>
    <t>Psectrotanypus</t>
  </si>
  <si>
    <t>Total Collectors</t>
  </si>
  <si>
    <t>Total Climbers</t>
  </si>
  <si>
    <t>Total Intolerant</t>
  </si>
  <si>
    <t>% Intolerant</t>
  </si>
  <si>
    <t>Total Clingers</t>
  </si>
  <si>
    <t>Number of Scraper taxa</t>
  </si>
  <si>
    <t>Intolerant Taxa</t>
  </si>
  <si>
    <t>Tolerant</t>
  </si>
  <si>
    <t>Tolerant taxa</t>
  </si>
  <si>
    <t>% tolerant</t>
  </si>
  <si>
    <t>Peck's Branch</t>
  </si>
  <si>
    <t>Nilotanypus</t>
  </si>
  <si>
    <t>Mt Pleasant Run</t>
  </si>
  <si>
    <t>Moores Run Trib</t>
  </si>
  <si>
    <t>Platysmittia</t>
  </si>
  <si>
    <t>Ormosia</t>
  </si>
  <si>
    <t>Parasmittia</t>
  </si>
  <si>
    <t>Instream Habitat</t>
  </si>
  <si>
    <t>Epifaunal Substrate</t>
  </si>
  <si>
    <t>Velocity/Depth Diversity</t>
  </si>
  <si>
    <t>Pool/Glide/Eddy Quality</t>
  </si>
  <si>
    <t>Extent (m)</t>
  </si>
  <si>
    <t>Riffle/Run Quality</t>
  </si>
  <si>
    <t>Embeddedness (%)</t>
  </si>
  <si>
    <t>6 Stream Velocity and Depth Combinations</t>
  </si>
  <si>
    <t>7 Channel Flow Status Mean</t>
  </si>
  <si>
    <t xml:space="preserve">1 Attachment Site </t>
  </si>
  <si>
    <t xml:space="preserve">2 Embeddedness </t>
  </si>
  <si>
    <t xml:space="preserve">3 Shelter for Fish </t>
  </si>
  <si>
    <t>4 Channel Alteration</t>
  </si>
  <si>
    <t>5 Sediment Deposition</t>
  </si>
  <si>
    <t xml:space="preserve">8 Bank Vegetative Protection Left </t>
  </si>
  <si>
    <t xml:space="preserve">8 Bank Vegetative Protection Right </t>
  </si>
  <si>
    <t xml:space="preserve">9 Condition of Banks Left </t>
  </si>
  <si>
    <t xml:space="preserve">9 Condition of Banks Right </t>
  </si>
  <si>
    <t xml:space="preserve">10 Riparian Vegetative Zone Width Left </t>
  </si>
  <si>
    <t xml:space="preserve">10 Riparian Vegetative Zone Width Right </t>
  </si>
  <si>
    <t>Landuse (Y/N)</t>
  </si>
  <si>
    <t>Road Culvert</t>
  </si>
  <si>
    <t>Stream Gradient</t>
  </si>
  <si>
    <t>Concrete (m)</t>
  </si>
  <si>
    <t>Gabion (m)</t>
  </si>
  <si>
    <t>Rip-Rap (m)</t>
  </si>
  <si>
    <t>Earthen Berm (m)</t>
  </si>
  <si>
    <t>Dredge Spoil (m)</t>
  </si>
  <si>
    <t>Pipe Culvert (m)</t>
  </si>
  <si>
    <t>Riparian Vegetation</t>
  </si>
  <si>
    <t>Buffer Break Types (M = minor; S = severe)</t>
  </si>
  <si>
    <t>Vernal Pool</t>
  </si>
  <si>
    <t>Sampleability</t>
  </si>
  <si>
    <t>Benthic Habitat Sampled</t>
  </si>
  <si>
    <t>Dist._NR (m)</t>
  </si>
  <si>
    <t>Trash Rating</t>
  </si>
  <si>
    <t>Old Field</t>
  </si>
  <si>
    <t>Deciduous Forest</t>
  </si>
  <si>
    <t>Coniferous Forest</t>
  </si>
  <si>
    <t>Wetland</t>
  </si>
  <si>
    <t>Surface Mine</t>
  </si>
  <si>
    <t>Landfill</t>
  </si>
  <si>
    <t>Residential</t>
  </si>
  <si>
    <t>Commercial/Industrial</t>
  </si>
  <si>
    <t>Cropland</t>
  </si>
  <si>
    <t>Pasture</t>
  </si>
  <si>
    <t>Orchard/Vineyard/Nursery</t>
  </si>
  <si>
    <t>Golf Course</t>
  </si>
  <si>
    <t>Present (Y/N)</t>
  </si>
  <si>
    <t>Sampleable? (Y/N)</t>
  </si>
  <si>
    <t>Width (m)</t>
  </si>
  <si>
    <t>Length (m)</t>
  </si>
  <si>
    <t>Location (m)</t>
  </si>
  <si>
    <t>Height (m)</t>
  </si>
  <si>
    <t>Channelization (Y/N)</t>
  </si>
  <si>
    <t>LB</t>
  </si>
  <si>
    <t>Bottom</t>
  </si>
  <si>
    <t>RB</t>
  </si>
  <si>
    <t>Width LB</t>
  </si>
  <si>
    <t>Width RB</t>
  </si>
  <si>
    <t>Adj. Land Cover LB</t>
  </si>
  <si>
    <t>Adj. Land Cover RB</t>
  </si>
  <si>
    <t>Vegetation Type LB</t>
  </si>
  <si>
    <t>Vegetation Type RB</t>
  </si>
  <si>
    <t>Buffer Breaks LB (Y/N)</t>
  </si>
  <si>
    <t>Buffer Breaks RB (Y/N)</t>
  </si>
  <si>
    <t>Storm Drain LB</t>
  </si>
  <si>
    <t>Storm Drain RB</t>
  </si>
  <si>
    <t>Tile Drain LB</t>
  </si>
  <si>
    <t>Tile Drain RB</t>
  </si>
  <si>
    <t>Impervious Drainage LB</t>
  </si>
  <si>
    <t>Impervious Drainage RB</t>
  </si>
  <si>
    <t>Gully LB</t>
  </si>
  <si>
    <t>Gully RB</t>
  </si>
  <si>
    <t>Orchard LB</t>
  </si>
  <si>
    <t>Orchard RB</t>
  </si>
  <si>
    <t>Crop LB</t>
  </si>
  <si>
    <t>Crop RB</t>
  </si>
  <si>
    <t>Pasture LB</t>
  </si>
  <si>
    <t>Pasture RB</t>
  </si>
  <si>
    <t>New Construction LB</t>
  </si>
  <si>
    <t>New Construction RB</t>
  </si>
  <si>
    <t>Dirt Road LB</t>
  </si>
  <si>
    <t>Dirt Road RB</t>
  </si>
  <si>
    <t>Gravel Road LB</t>
  </si>
  <si>
    <t>Gravel Road RB</t>
  </si>
  <si>
    <t>Raw Sewage LB</t>
  </si>
  <si>
    <t>Raw Sewage RB</t>
  </si>
  <si>
    <t>Railroad LB</t>
  </si>
  <si>
    <t>Railroad RB</t>
  </si>
  <si>
    <t>Stream Width 0 m</t>
  </si>
  <si>
    <t>Stream Width 75 m</t>
  </si>
  <si>
    <t>Straight Line (m)</t>
  </si>
  <si>
    <t>Within transect? (Y/N)</t>
  </si>
  <si>
    <t>VP ID</t>
  </si>
  <si>
    <t>Dimensions (m)x(m)</t>
  </si>
  <si>
    <t>Max Depth</t>
  </si>
  <si>
    <t>Landscape Setting (U or F)</t>
  </si>
  <si>
    <t>Landuse</t>
  </si>
  <si>
    <t>Fish?</t>
  </si>
  <si>
    <t>Anostraca?</t>
  </si>
  <si>
    <t>Benthos</t>
  </si>
  <si>
    <t>Habitat Assessment</t>
  </si>
  <si>
    <t>Water Quality</t>
  </si>
  <si>
    <t>Riffle</t>
  </si>
  <si>
    <t>Leaf Pack</t>
  </si>
  <si>
    <t>Undercut Banks</t>
  </si>
  <si>
    <t>Root Wads/Woody Debris</t>
  </si>
  <si>
    <t>Macrophytes</t>
  </si>
  <si>
    <t>Other</t>
  </si>
  <si>
    <t>Herpetofauna (Y/N)</t>
  </si>
  <si>
    <t>Mussels (Y/N)</t>
  </si>
  <si>
    <t>Crayfish (Y/N)</t>
  </si>
  <si>
    <t>Crayfish Burrows</t>
  </si>
  <si>
    <t>N</t>
  </si>
  <si>
    <t>Y</t>
  </si>
  <si>
    <t>FR</t>
  </si>
  <si>
    <t>Y, M, R</t>
  </si>
  <si>
    <t>S</t>
  </si>
  <si>
    <t>HO</t>
  </si>
  <si>
    <t>Y, R, G</t>
  </si>
  <si>
    <t>O, M, G</t>
  </si>
  <si>
    <t>O, M, Y, R</t>
  </si>
  <si>
    <t>M</t>
  </si>
  <si>
    <t>M, Y, R</t>
  </si>
  <si>
    <t>PV</t>
  </si>
  <si>
    <t>R, Y</t>
  </si>
  <si>
    <t>R, Y, M</t>
  </si>
  <si>
    <t>L, M, Y, R</t>
  </si>
  <si>
    <t>O, M</t>
  </si>
  <si>
    <t>G, Y, R, M</t>
  </si>
  <si>
    <t>R, Y, M, L</t>
  </si>
  <si>
    <t>M, Y, R, G</t>
  </si>
  <si>
    <t>G, R, Y, M</t>
  </si>
  <si>
    <t>M, Y</t>
  </si>
  <si>
    <t>M, R</t>
  </si>
  <si>
    <t>LN</t>
  </si>
  <si>
    <t>Y, M</t>
  </si>
  <si>
    <t>L, O, Y</t>
  </si>
  <si>
    <t>R, Y, G</t>
  </si>
  <si>
    <t>O, Y, M, R</t>
  </si>
  <si>
    <t>M, Y, L</t>
  </si>
  <si>
    <t>O</t>
  </si>
  <si>
    <t>O, L</t>
  </si>
  <si>
    <t>L, O</t>
  </si>
  <si>
    <t>L, Y, M</t>
  </si>
  <si>
    <t>L, O, Y, R</t>
  </si>
  <si>
    <t>G, O, Y</t>
  </si>
  <si>
    <t>M, Y, O, R</t>
  </si>
  <si>
    <t>G, M, Y, O</t>
  </si>
  <si>
    <t>R, Y, M, G</t>
  </si>
  <si>
    <t>L</t>
  </si>
  <si>
    <t>EM</t>
  </si>
  <si>
    <t>O, M, Y</t>
  </si>
  <si>
    <t>M, L, R</t>
  </si>
  <si>
    <t>Y, M, G</t>
  </si>
  <si>
    <t>Y, R, L</t>
  </si>
  <si>
    <t>PK</t>
  </si>
  <si>
    <t>M, Y, N</t>
  </si>
  <si>
    <t>M, O, Y</t>
  </si>
  <si>
    <t>R, Y, M, O</t>
  </si>
  <si>
    <t>Y, O, L</t>
  </si>
  <si>
    <t>M, Y, R, L</t>
  </si>
  <si>
    <t>M, R, Y</t>
  </si>
  <si>
    <t>M, L</t>
  </si>
  <si>
    <t>Y, L</t>
  </si>
  <si>
    <t>OF</t>
  </si>
  <si>
    <t>LW</t>
  </si>
  <si>
    <t>O, Y, M, L</t>
  </si>
  <si>
    <t>M, O, Y, L</t>
  </si>
  <si>
    <t>M, R, L</t>
  </si>
  <si>
    <t>G, R, Y</t>
  </si>
  <si>
    <t>O, M, Y, L</t>
  </si>
  <si>
    <t>G, Y</t>
  </si>
  <si>
    <t>G, Y, M, O</t>
  </si>
  <si>
    <t>Y, M, L</t>
  </si>
  <si>
    <t>Y, G</t>
  </si>
  <si>
    <t>G, Y, M, L</t>
  </si>
  <si>
    <t>G, Y, L</t>
  </si>
  <si>
    <t>G, Y, M</t>
  </si>
  <si>
    <t>O, Y</t>
  </si>
  <si>
    <t>G, R, Y, L</t>
  </si>
  <si>
    <t>G, Y, R, L</t>
  </si>
  <si>
    <t>G, Y. R, L</t>
  </si>
  <si>
    <t>M, Y, G, R</t>
  </si>
  <si>
    <t>O, Y, R, M</t>
  </si>
  <si>
    <t>R, M, Y, O</t>
  </si>
  <si>
    <t>M, Y, R, O</t>
  </si>
  <si>
    <t>Y, M, R, G</t>
  </si>
  <si>
    <t>O, Y, M, F</t>
  </si>
  <si>
    <t>Y, M, O, G</t>
  </si>
  <si>
    <t>Y, M, R, O</t>
  </si>
  <si>
    <t>Y, R, M, G</t>
  </si>
  <si>
    <t>GR</t>
  </si>
  <si>
    <t>G, M</t>
  </si>
  <si>
    <t>O, M, L</t>
  </si>
  <si>
    <t>Y, M, O</t>
  </si>
  <si>
    <t>Y, M, O, L</t>
  </si>
  <si>
    <t>M, L, R, Y</t>
  </si>
  <si>
    <t>M, O, L</t>
  </si>
  <si>
    <t>M, O</t>
  </si>
  <si>
    <t>M, Y, R, F</t>
  </si>
  <si>
    <t>M, Y, L, R</t>
  </si>
  <si>
    <t>M, Y, F, G</t>
  </si>
  <si>
    <t>L, M, O, G</t>
  </si>
  <si>
    <t>Y, O, M</t>
  </si>
  <si>
    <t>L, M, Y, O</t>
  </si>
  <si>
    <t>L, M, O, Y</t>
  </si>
  <si>
    <t>X.</t>
  </si>
  <si>
    <t>X</t>
  </si>
  <si>
    <t>L, Y</t>
  </si>
  <si>
    <t>Y, R, M</t>
  </si>
  <si>
    <t>G, Y, M, R</t>
  </si>
  <si>
    <t>Y, M, G, R</t>
  </si>
  <si>
    <t xml:space="preserve">Y, M O, G </t>
  </si>
  <si>
    <t>Y, G, M, R</t>
  </si>
  <si>
    <t>?</t>
  </si>
  <si>
    <t>TG</t>
  </si>
  <si>
    <t>G, Y, A, M</t>
  </si>
  <si>
    <t>G, L, Y</t>
  </si>
  <si>
    <t>G</t>
  </si>
  <si>
    <t>G, Y, O</t>
  </si>
  <si>
    <t>G, M, Y, R</t>
  </si>
  <si>
    <t>RR</t>
  </si>
  <si>
    <t>R, G, Y</t>
  </si>
  <si>
    <t>G, R, L, Y</t>
  </si>
  <si>
    <t>O, M, YM R</t>
  </si>
  <si>
    <t>Y, M, O, R</t>
  </si>
  <si>
    <t>Y, M, R, B</t>
  </si>
  <si>
    <t>Y, R</t>
  </si>
  <si>
    <t>Y, R, G, L</t>
  </si>
  <si>
    <t>Y, R, M, B</t>
  </si>
  <si>
    <t>R, Y, O</t>
  </si>
  <si>
    <t>R, Y, O, L</t>
  </si>
  <si>
    <t>L, G, R, Y</t>
  </si>
  <si>
    <t>R, Y, O, G</t>
  </si>
  <si>
    <t>R, Y, O, M</t>
  </si>
  <si>
    <t>R, L, Y</t>
  </si>
  <si>
    <t>R, Y, G, L</t>
  </si>
  <si>
    <t>R, Y, O,G</t>
  </si>
  <si>
    <t>G, R, Y, O</t>
  </si>
  <si>
    <t>R, Y, L, M</t>
  </si>
  <si>
    <t>G, L, R, Y</t>
  </si>
  <si>
    <t>L, R, Y, O</t>
  </si>
  <si>
    <t>L, R, Y</t>
  </si>
  <si>
    <t>L, Y, M, O</t>
  </si>
  <si>
    <t>L, Y, M, R</t>
  </si>
  <si>
    <t>R, Y, G, M</t>
  </si>
  <si>
    <t>R, Y, L</t>
  </si>
  <si>
    <t>R, G, Y, M</t>
  </si>
  <si>
    <t>R, G, Y, O</t>
  </si>
  <si>
    <t>Vegetation Types</t>
  </si>
  <si>
    <t>Grasses/Forbes</t>
  </si>
  <si>
    <t>R</t>
  </si>
  <si>
    <t>Regen Deciduous/Shrubs (&lt;4" DBH (Diameter at Breast Height)</t>
  </si>
  <si>
    <t>Young Deciduous (4-12" DBH)</t>
  </si>
  <si>
    <t>Mature Deciduous (12-24" DBH)</t>
  </si>
  <si>
    <t>Old Deciduous (&gt;24" DBH)</t>
  </si>
  <si>
    <t>A</t>
  </si>
  <si>
    <t>Regen Coniferous (&lt;4" DBH)</t>
  </si>
  <si>
    <t>B</t>
  </si>
  <si>
    <t>Young Coniferous (4-12" DBH)</t>
  </si>
  <si>
    <t>C</t>
  </si>
  <si>
    <t>Mature Coniferous (12-24" DBH)</t>
  </si>
  <si>
    <t>D</t>
  </si>
  <si>
    <t>Old Coniferous (&gt;24" DBH)</t>
  </si>
  <si>
    <t>Lawn</t>
  </si>
  <si>
    <t>Riparian Buffer Zone/Adjacent Land Cover Types</t>
  </si>
  <si>
    <t>Forest</t>
  </si>
  <si>
    <t>Emergent Vegetation</t>
  </si>
  <si>
    <t>Mowed Lawn</t>
  </si>
  <si>
    <t>Tall Grass</t>
  </si>
  <si>
    <t>LO</t>
  </si>
  <si>
    <t>Logged Area</t>
  </si>
  <si>
    <t>SL</t>
  </si>
  <si>
    <t>Bare Soil</t>
  </si>
  <si>
    <t>Railroad</t>
  </si>
  <si>
    <t>Paved Road</t>
  </si>
  <si>
    <t>Parking Lot/Industrial/Commercial</t>
  </si>
  <si>
    <t>Gravel Road</t>
  </si>
  <si>
    <t>DI</t>
  </si>
  <si>
    <t>Dirt Road</t>
  </si>
  <si>
    <t>PA</t>
  </si>
  <si>
    <t>OR</t>
  </si>
  <si>
    <t>Orchard</t>
  </si>
  <si>
    <t>Crop Land</t>
  </si>
  <si>
    <t>Housing</t>
  </si>
  <si>
    <t>Sampleability Codes</t>
  </si>
  <si>
    <t>s</t>
  </si>
  <si>
    <t>Sampleable</t>
  </si>
  <si>
    <t>Dry Stream Bed</t>
  </si>
  <si>
    <t>Too Deep</t>
  </si>
  <si>
    <t>Marsh, no defined channel</t>
  </si>
  <si>
    <t>Excessive Riparian Vegetation</t>
  </si>
  <si>
    <t>Impoundment</t>
  </si>
  <si>
    <t>Tidally Influenced</t>
  </si>
  <si>
    <t>Permission Denied</t>
  </si>
  <si>
    <t>Unsafe (Describe in Comments</t>
  </si>
  <si>
    <t>Beaver</t>
  </si>
  <si>
    <t>Other ___________________</t>
  </si>
  <si>
    <t>Taken from Maryland Biological Stream Survey Sampling Manual</t>
  </si>
  <si>
    <t>WERT24</t>
  </si>
  <si>
    <t>STONY RUN</t>
  </si>
  <si>
    <t>JONES FALLS</t>
  </si>
  <si>
    <t>JOFT211</t>
  </si>
  <si>
    <t>WESTERN RUN</t>
  </si>
  <si>
    <t>STRT49</t>
  </si>
  <si>
    <t>WERT39</t>
  </si>
  <si>
    <t>JOFT175</t>
  </si>
  <si>
    <t>911r</t>
  </si>
  <si>
    <t>905r</t>
  </si>
  <si>
    <t>SF Orthocladiinae</t>
  </si>
  <si>
    <t>SF Tanypodinae</t>
  </si>
  <si>
    <t>TR Chironomini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</si>
</sst>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7" formatCode="h:mm;@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0" fontId="0" fillId="2" borderId="1" xfId="0" applyFill="1" applyBorder="1" applyAlignme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0" fillId="0" borderId="0" xfId="0" applyAlignment="1"/>
    <xf numFmtId="0" fontId="2" fillId="0" borderId="0" xfId="0" applyFont="1" applyAlignment="1"/>
    <xf numFmtId="1" fontId="0" fillId="0" borderId="0" xfId="0" applyNumberFormat="1" applyFill="1" applyBorder="1" applyAlignment="1"/>
    <xf numFmtId="0" fontId="0" fillId="0" borderId="0" xfId="0" applyFill="1" applyBorder="1" applyAlignment="1"/>
    <xf numFmtId="164" fontId="0" fillId="0" borderId="0" xfId="0" applyNumberFormat="1" applyAlignment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" fillId="0" borderId="0" xfId="0" applyFont="1"/>
    <xf numFmtId="1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1" fillId="0" borderId="0" xfId="0" applyFont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Alignment="1">
      <alignment wrapText="1"/>
    </xf>
    <xf numFmtId="14" fontId="2" fillId="0" borderId="0" xfId="0" applyNumberFormat="1" applyFont="1"/>
    <xf numFmtId="1" fontId="0" fillId="0" borderId="0" xfId="0" applyNumberFormat="1" applyAlignment="1"/>
    <xf numFmtId="0" fontId="0" fillId="3" borderId="0" xfId="0" applyFill="1"/>
    <xf numFmtId="165" fontId="0" fillId="0" borderId="0" xfId="0" applyNumberFormat="1" applyFill="1" applyBorder="1"/>
    <xf numFmtId="0" fontId="2" fillId="0" borderId="0" xfId="0" applyFont="1" applyProtection="1">
      <protection locked="0"/>
    </xf>
    <xf numFmtId="14" fontId="2" fillId="0" borderId="0" xfId="0" applyNumberFormat="1" applyFont="1" applyProtection="1">
      <protection locked="0"/>
    </xf>
    <xf numFmtId="165" fontId="0" fillId="0" borderId="0" xfId="0" applyNumberFormat="1" applyFill="1"/>
    <xf numFmtId="164" fontId="0" fillId="3" borderId="0" xfId="0" applyNumberFormat="1" applyFill="1"/>
    <xf numFmtId="165" fontId="0" fillId="0" borderId="0" xfId="0" applyNumberFormat="1"/>
    <xf numFmtId="1" fontId="0" fillId="3" borderId="0" xfId="0" applyNumberFormat="1" applyFill="1"/>
    <xf numFmtId="1" fontId="0" fillId="3" borderId="0" xfId="0" applyNumberFormat="1" applyFill="1" applyAlignment="1"/>
    <xf numFmtId="0" fontId="5" fillId="0" borderId="0" xfId="0" applyFon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" fontId="0" fillId="0" borderId="0" xfId="0" applyNumberFormat="1" applyBorder="1"/>
    <xf numFmtId="1" fontId="6" fillId="0" borderId="0" xfId="0" applyNumberFormat="1" applyFont="1" applyBorder="1"/>
    <xf numFmtId="165" fontId="0" fillId="0" borderId="0" xfId="0" applyNumberFormat="1" applyBorder="1"/>
    <xf numFmtId="165" fontId="6" fillId="0" borderId="0" xfId="0" applyNumberFormat="1" applyFont="1" applyBorder="1"/>
    <xf numFmtId="0" fontId="7" fillId="0" borderId="0" xfId="0" applyFont="1" applyFill="1" applyBorder="1" applyAlignment="1"/>
    <xf numFmtId="165" fontId="0" fillId="0" borderId="0" xfId="0" applyNumberFormat="1" applyFont="1" applyFill="1" applyBorder="1"/>
    <xf numFmtId="0" fontId="7" fillId="0" borderId="0" xfId="0" applyFont="1" applyProtection="1">
      <protection locked="0"/>
    </xf>
    <xf numFmtId="0" fontId="7" fillId="0" borderId="0" xfId="0" applyFont="1"/>
    <xf numFmtId="1" fontId="2" fillId="0" borderId="0" xfId="0" applyNumberFormat="1" applyFont="1"/>
    <xf numFmtId="0" fontId="3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3" fillId="0" borderId="0" xfId="0" applyFont="1" applyProtection="1">
      <protection locked="0"/>
    </xf>
    <xf numFmtId="0" fontId="2" fillId="3" borderId="0" xfId="0" applyFont="1" applyFill="1"/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4" fontId="2" fillId="0" borderId="1" xfId="0" applyNumberFormat="1" applyFont="1" applyBorder="1"/>
    <xf numFmtId="167" fontId="2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9" fillId="0" borderId="1" xfId="0" applyFont="1" applyFill="1" applyBorder="1" applyAlignment="1">
      <alignment wrapText="1"/>
    </xf>
    <xf numFmtId="167" fontId="2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2" fontId="2" fillId="0" borderId="1" xfId="0" applyNumberFormat="1" applyFont="1" applyFill="1" applyBorder="1" applyAlignment="1">
      <alignment wrapText="1"/>
    </xf>
    <xf numFmtId="0" fontId="2" fillId="0" borderId="1" xfId="0" applyFont="1" applyBorder="1" applyProtection="1">
      <protection locked="0"/>
    </xf>
    <xf numFmtId="0" fontId="9" fillId="0" borderId="1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67" fontId="2" fillId="0" borderId="1" xfId="0" applyNumberFormat="1" applyFont="1" applyBorder="1" applyProtection="1">
      <protection locked="0"/>
    </xf>
    <xf numFmtId="0" fontId="2" fillId="0" borderId="1" xfId="0" applyFont="1" applyBorder="1"/>
    <xf numFmtId="0" fontId="9" fillId="0" borderId="1" xfId="0" applyFont="1" applyBorder="1"/>
    <xf numFmtId="167" fontId="2" fillId="0" borderId="1" xfId="0" applyNumberFormat="1" applyFont="1" applyFill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Protection="1">
      <protection locked="0"/>
    </xf>
    <xf numFmtId="1" fontId="3" fillId="0" borderId="1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9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2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" fontId="3" fillId="0" borderId="0" xfId="0" applyNumberFormat="1" applyFont="1" applyBorder="1"/>
    <xf numFmtId="1" fontId="9" fillId="0" borderId="0" xfId="0" applyNumberFormat="1" applyFont="1" applyBorder="1"/>
    <xf numFmtId="0" fontId="3" fillId="0" borderId="0" xfId="0" applyFont="1" applyBorder="1" applyProtection="1">
      <protection locked="0"/>
    </xf>
    <xf numFmtId="14" fontId="2" fillId="0" borderId="0" xfId="0" applyNumberFormat="1" applyFont="1" applyBorder="1"/>
    <xf numFmtId="0" fontId="2" fillId="3" borderId="0" xfId="0" applyFont="1" applyFill="1" applyBorder="1"/>
    <xf numFmtId="0" fontId="0" fillId="3" borderId="0" xfId="0" applyFill="1" applyBorder="1"/>
    <xf numFmtId="0" fontId="0" fillId="5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3" borderId="0" xfId="0" applyFill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1" fontId="0" fillId="0" borderId="2" xfId="0" applyNumberFormat="1" applyFill="1" applyBorder="1"/>
    <xf numFmtId="165" fontId="0" fillId="0" borderId="1" xfId="0" applyNumberFormat="1" applyBorder="1"/>
    <xf numFmtId="165" fontId="0" fillId="0" borderId="1" xfId="0" applyNumberFormat="1" applyFont="1" applyFill="1" applyBorder="1"/>
    <xf numFmtId="165" fontId="0" fillId="0" borderId="1" xfId="0" applyNumberFormat="1" applyFill="1" applyBorder="1"/>
    <xf numFmtId="165" fontId="6" fillId="0" borderId="1" xfId="0" applyNumberFormat="1" applyFont="1" applyBorder="1"/>
    <xf numFmtId="0" fontId="7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1" fontId="9" fillId="0" borderId="1" xfId="0" quotePrefix="1" applyNumberFormat="1" applyFont="1" applyBorder="1" applyAlignment="1">
      <alignment horizontal="center" wrapText="1"/>
    </xf>
    <xf numFmtId="1" fontId="10" fillId="0" borderId="1" xfId="0" quotePrefix="1" applyNumberFormat="1" applyFont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/>
    <xf numFmtId="0" fontId="0" fillId="8" borderId="1" xfId="0" applyFill="1" applyBorder="1"/>
    <xf numFmtId="0" fontId="11" fillId="0" borderId="0" xfId="0" applyFont="1" applyFill="1"/>
    <xf numFmtId="0" fontId="3" fillId="0" borderId="1" xfId="0" applyFont="1" applyBorder="1" applyAlignment="1">
      <alignment horizontal="right" vertical="center"/>
    </xf>
    <xf numFmtId="0" fontId="12" fillId="0" borderId="0" xfId="0" applyFont="1"/>
    <xf numFmtId="0" fontId="12" fillId="0" borderId="0" xfId="0" applyFont="1" applyBorder="1"/>
    <xf numFmtId="1" fontId="12" fillId="0" borderId="0" xfId="0" applyNumberFormat="1" applyFont="1"/>
    <xf numFmtId="0" fontId="1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2" fillId="0" borderId="0" xfId="0" applyNumberFormat="1" applyFont="1"/>
    <xf numFmtId="167" fontId="2" fillId="0" borderId="0" xfId="0" applyNumberFormat="1" applyFont="1" applyFill="1" applyBorder="1"/>
    <xf numFmtId="2" fontId="12" fillId="0" borderId="0" xfId="0" applyNumberFormat="1" applyFont="1" applyFill="1" applyBorder="1"/>
    <xf numFmtId="0" fontId="12" fillId="0" borderId="0" xfId="0" applyFont="1" applyFill="1" applyBorder="1"/>
    <xf numFmtId="167" fontId="2" fillId="0" borderId="0" xfId="0" applyNumberFormat="1" applyFont="1" applyBorder="1"/>
    <xf numFmtId="2" fontId="12" fillId="0" borderId="0" xfId="0" applyNumberFormat="1" applyFont="1" applyBorder="1"/>
    <xf numFmtId="2" fontId="2" fillId="0" borderId="0" xfId="0" applyNumberFormat="1" applyFont="1" applyFill="1" applyBorder="1" applyAlignment="1">
      <alignment wrapText="1"/>
    </xf>
    <xf numFmtId="0" fontId="6" fillId="0" borderId="0" xfId="0" applyFont="1" applyProtection="1">
      <protection locked="0"/>
    </xf>
    <xf numFmtId="167" fontId="2" fillId="0" borderId="0" xfId="0" applyNumberFormat="1" applyFont="1" applyBorder="1" applyProtection="1">
      <protection locked="0"/>
    </xf>
    <xf numFmtId="0" fontId="6" fillId="0" borderId="0" xfId="0" applyFont="1"/>
    <xf numFmtId="167" fontId="2" fillId="0" borderId="0" xfId="0" applyNumberFormat="1" applyFont="1" applyFill="1" applyBorder="1" applyProtection="1">
      <protection locked="0"/>
    </xf>
    <xf numFmtId="165" fontId="12" fillId="0" borderId="0" xfId="0" applyNumberFormat="1" applyFont="1" applyFill="1" applyBorder="1"/>
    <xf numFmtId="165" fontId="12" fillId="0" borderId="0" xfId="0" applyNumberFormat="1" applyFont="1" applyFill="1"/>
    <xf numFmtId="1" fontId="12" fillId="0" borderId="0" xfId="0" applyNumberFormat="1" applyFont="1" applyBorder="1"/>
    <xf numFmtId="165" fontId="12" fillId="0" borderId="0" xfId="0" applyNumberFormat="1" applyFont="1" applyBorder="1"/>
    <xf numFmtId="0" fontId="2" fillId="0" borderId="0" xfId="0" applyFont="1" applyFill="1"/>
    <xf numFmtId="0" fontId="6" fillId="0" borderId="0" xfId="0" applyFont="1" applyFill="1" applyBorder="1" applyAlignment="1"/>
    <xf numFmtId="167" fontId="12" fillId="0" borderId="0" xfId="0" applyNumberFormat="1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12" fillId="0" borderId="0" xfId="0" applyNumberFormat="1" applyFont="1" applyFill="1" applyBorder="1"/>
    <xf numFmtId="14" fontId="12" fillId="0" borderId="0" xfId="0" applyNumberFormat="1" applyFont="1" applyFill="1" applyBorder="1"/>
    <xf numFmtId="1" fontId="12" fillId="0" borderId="1" xfId="0" applyNumberFormat="1" applyFont="1" applyFill="1" applyBorder="1"/>
    <xf numFmtId="0" fontId="12" fillId="0" borderId="1" xfId="0" applyFont="1" applyBorder="1"/>
    <xf numFmtId="14" fontId="12" fillId="0" borderId="1" xfId="0" applyNumberFormat="1" applyFont="1" applyFill="1" applyBorder="1"/>
    <xf numFmtId="165" fontId="12" fillId="0" borderId="1" xfId="0" applyNumberFormat="1" applyFont="1" applyFill="1" applyBorder="1"/>
    <xf numFmtId="0" fontId="6" fillId="0" borderId="1" xfId="0" applyFont="1" applyFill="1" applyBorder="1" applyAlignment="1"/>
    <xf numFmtId="165" fontId="12" fillId="0" borderId="1" xfId="0" applyNumberFormat="1" applyFont="1" applyBorder="1"/>
    <xf numFmtId="1" fontId="12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selection activeCell="E27" sqref="E27"/>
    </sheetView>
  </sheetViews>
  <sheetFormatPr defaultRowHeight="12.75" x14ac:dyDescent="0.2"/>
  <cols>
    <col min="1" max="1" width="17.42578125" bestFit="1" customWidth="1"/>
    <col min="2" max="2" width="15.7109375" bestFit="1" customWidth="1"/>
    <col min="3" max="3" width="16" bestFit="1" customWidth="1"/>
    <col min="4" max="4" width="21.5703125" bestFit="1" customWidth="1"/>
    <col min="5" max="5" width="10.7109375" bestFit="1" customWidth="1"/>
    <col min="6" max="6" width="11.42578125" bestFit="1" customWidth="1"/>
    <col min="7" max="7" width="8.42578125" bestFit="1" customWidth="1"/>
    <col min="8" max="8" width="9.5703125" bestFit="1" customWidth="1"/>
  </cols>
  <sheetData>
    <row r="1" spans="1:8" x14ac:dyDescent="0.2">
      <c r="A1" t="s">
        <v>0</v>
      </c>
      <c r="B1" t="s">
        <v>12</v>
      </c>
      <c r="C1" t="s">
        <v>39</v>
      </c>
      <c r="D1" t="s">
        <v>103</v>
      </c>
      <c r="E1" t="s">
        <v>235</v>
      </c>
      <c r="F1" t="s">
        <v>236</v>
      </c>
      <c r="G1" t="s">
        <v>237</v>
      </c>
      <c r="H1" t="s">
        <v>244</v>
      </c>
    </row>
    <row r="2" spans="1:8" x14ac:dyDescent="0.2">
      <c r="A2" t="s">
        <v>1</v>
      </c>
    </row>
    <row r="3" spans="1:8" x14ac:dyDescent="0.2">
      <c r="A3" t="s">
        <v>2</v>
      </c>
      <c r="B3" t="s">
        <v>13</v>
      </c>
      <c r="C3" t="s">
        <v>40</v>
      </c>
      <c r="D3" t="s">
        <v>104</v>
      </c>
    </row>
    <row r="4" spans="1:8" x14ac:dyDescent="0.2">
      <c r="A4" t="s">
        <v>3</v>
      </c>
      <c r="B4" t="s">
        <v>14</v>
      </c>
      <c r="C4" t="s">
        <v>41</v>
      </c>
      <c r="D4" t="s">
        <v>105</v>
      </c>
      <c r="F4">
        <v>7.3</v>
      </c>
      <c r="G4" t="s">
        <v>238</v>
      </c>
    </row>
    <row r="5" spans="1:8" x14ac:dyDescent="0.2">
      <c r="A5" t="s">
        <v>4</v>
      </c>
      <c r="E5">
        <v>4</v>
      </c>
      <c r="F5">
        <v>4</v>
      </c>
      <c r="G5" t="s">
        <v>238</v>
      </c>
      <c r="H5" t="s">
        <v>245</v>
      </c>
    </row>
    <row r="6" spans="1:8" x14ac:dyDescent="0.2">
      <c r="A6" t="s">
        <v>4</v>
      </c>
      <c r="B6" t="s">
        <v>15</v>
      </c>
      <c r="C6" t="s">
        <v>42</v>
      </c>
      <c r="F6">
        <v>8.4</v>
      </c>
      <c r="G6" t="s">
        <v>238</v>
      </c>
      <c r="H6" t="s">
        <v>245</v>
      </c>
    </row>
    <row r="7" spans="1:8" x14ac:dyDescent="0.2">
      <c r="A7" t="s">
        <v>4</v>
      </c>
      <c r="B7" t="s">
        <v>15</v>
      </c>
      <c r="C7" t="s">
        <v>42</v>
      </c>
      <c r="D7" t="s">
        <v>106</v>
      </c>
      <c r="F7">
        <v>6.5</v>
      </c>
      <c r="H7" t="s">
        <v>245</v>
      </c>
    </row>
    <row r="8" spans="1:8" x14ac:dyDescent="0.2">
      <c r="A8" t="s">
        <v>5</v>
      </c>
      <c r="E8">
        <v>10</v>
      </c>
      <c r="F8">
        <v>10</v>
      </c>
      <c r="G8" t="s">
        <v>239</v>
      </c>
      <c r="H8" t="s">
        <v>246</v>
      </c>
    </row>
    <row r="9" spans="1:8" x14ac:dyDescent="0.2">
      <c r="A9" t="s">
        <v>5</v>
      </c>
      <c r="B9" t="s">
        <v>16</v>
      </c>
      <c r="C9" t="s">
        <v>43</v>
      </c>
      <c r="E9">
        <v>10</v>
      </c>
      <c r="F9">
        <v>9.1</v>
      </c>
      <c r="G9" t="s">
        <v>239</v>
      </c>
      <c r="H9" t="s">
        <v>246</v>
      </c>
    </row>
    <row r="10" spans="1:8" x14ac:dyDescent="0.2">
      <c r="A10" t="s">
        <v>5</v>
      </c>
      <c r="B10" t="s">
        <v>16</v>
      </c>
      <c r="C10" t="s">
        <v>44</v>
      </c>
      <c r="E10">
        <v>10</v>
      </c>
    </row>
    <row r="11" spans="1:8" x14ac:dyDescent="0.2">
      <c r="A11" t="s">
        <v>5</v>
      </c>
      <c r="B11" t="s">
        <v>16</v>
      </c>
      <c r="C11" t="s">
        <v>45</v>
      </c>
      <c r="E11">
        <v>10</v>
      </c>
      <c r="F11">
        <v>8.5</v>
      </c>
      <c r="G11" t="s">
        <v>239</v>
      </c>
      <c r="H11" t="s">
        <v>246</v>
      </c>
    </row>
    <row r="12" spans="1:8" x14ac:dyDescent="0.2">
      <c r="A12" t="s">
        <v>5</v>
      </c>
      <c r="B12" t="s">
        <v>17</v>
      </c>
      <c r="C12" t="s">
        <v>46</v>
      </c>
      <c r="E12">
        <v>10</v>
      </c>
      <c r="F12">
        <v>8.4</v>
      </c>
      <c r="G12" t="s">
        <v>239</v>
      </c>
      <c r="H12" t="s">
        <v>247</v>
      </c>
    </row>
    <row r="13" spans="1:8" x14ac:dyDescent="0.2">
      <c r="A13" t="s">
        <v>5</v>
      </c>
      <c r="B13" t="s">
        <v>18</v>
      </c>
      <c r="C13" t="s">
        <v>47</v>
      </c>
      <c r="E13">
        <v>10</v>
      </c>
      <c r="F13">
        <v>6.6</v>
      </c>
      <c r="G13" t="s">
        <v>239</v>
      </c>
      <c r="H13" t="s">
        <v>246</v>
      </c>
    </row>
    <row r="14" spans="1:8" x14ac:dyDescent="0.2">
      <c r="A14" t="s">
        <v>6</v>
      </c>
      <c r="G14" t="s">
        <v>238</v>
      </c>
      <c r="H14" t="s">
        <v>245</v>
      </c>
    </row>
    <row r="15" spans="1:8" x14ac:dyDescent="0.2">
      <c r="A15" t="s">
        <v>6</v>
      </c>
      <c r="B15" t="s">
        <v>19</v>
      </c>
      <c r="C15" t="s">
        <v>48</v>
      </c>
      <c r="F15">
        <v>10</v>
      </c>
      <c r="G15" t="s">
        <v>238</v>
      </c>
    </row>
    <row r="16" spans="1:8" x14ac:dyDescent="0.2">
      <c r="A16" t="s">
        <v>6</v>
      </c>
      <c r="B16" t="s">
        <v>19</v>
      </c>
      <c r="C16" t="s">
        <v>48</v>
      </c>
      <c r="D16" t="s">
        <v>107</v>
      </c>
    </row>
    <row r="17" spans="1:8" x14ac:dyDescent="0.2">
      <c r="A17" t="s">
        <v>6</v>
      </c>
      <c r="B17" t="s">
        <v>19</v>
      </c>
      <c r="C17" t="s">
        <v>48</v>
      </c>
      <c r="D17" t="s">
        <v>108</v>
      </c>
      <c r="E17">
        <v>8</v>
      </c>
      <c r="F17">
        <v>8</v>
      </c>
      <c r="G17" t="s">
        <v>238</v>
      </c>
      <c r="H17" t="s">
        <v>245</v>
      </c>
    </row>
    <row r="18" spans="1:8" x14ac:dyDescent="0.2">
      <c r="A18" t="s">
        <v>6</v>
      </c>
      <c r="B18" t="s">
        <v>19</v>
      </c>
      <c r="C18" t="s">
        <v>49</v>
      </c>
      <c r="D18" t="s">
        <v>109</v>
      </c>
    </row>
    <row r="19" spans="1:8" x14ac:dyDescent="0.2">
      <c r="A19" t="s">
        <v>6</v>
      </c>
      <c r="B19" t="s">
        <v>20</v>
      </c>
      <c r="C19" t="s">
        <v>50</v>
      </c>
      <c r="F19">
        <v>6</v>
      </c>
      <c r="G19" t="s">
        <v>238</v>
      </c>
      <c r="H19" t="s">
        <v>245</v>
      </c>
    </row>
    <row r="20" spans="1:8" x14ac:dyDescent="0.2">
      <c r="A20" t="s">
        <v>6</v>
      </c>
      <c r="B20" t="s">
        <v>20</v>
      </c>
      <c r="C20" t="s">
        <v>50</v>
      </c>
      <c r="D20" t="s">
        <v>340</v>
      </c>
      <c r="F20">
        <v>6</v>
      </c>
      <c r="G20" t="s">
        <v>238</v>
      </c>
      <c r="H20" t="s">
        <v>245</v>
      </c>
    </row>
    <row r="21" spans="1:8" x14ac:dyDescent="0.2">
      <c r="A21" t="s">
        <v>6</v>
      </c>
      <c r="B21" t="s">
        <v>20</v>
      </c>
      <c r="C21" t="s">
        <v>50</v>
      </c>
      <c r="D21" t="s">
        <v>337</v>
      </c>
      <c r="F21">
        <v>6</v>
      </c>
      <c r="G21" t="s">
        <v>238</v>
      </c>
    </row>
    <row r="22" spans="1:8" x14ac:dyDescent="0.2">
      <c r="A22" t="s">
        <v>7</v>
      </c>
    </row>
    <row r="23" spans="1:8" x14ac:dyDescent="0.2">
      <c r="A23" t="s">
        <v>8</v>
      </c>
      <c r="B23" t="s">
        <v>21</v>
      </c>
      <c r="C23" t="s">
        <v>51</v>
      </c>
      <c r="D23" t="s">
        <v>110</v>
      </c>
      <c r="E23">
        <v>7</v>
      </c>
      <c r="F23">
        <v>7</v>
      </c>
      <c r="G23" t="s">
        <v>240</v>
      </c>
      <c r="H23" t="s">
        <v>248</v>
      </c>
    </row>
    <row r="24" spans="1:8" x14ac:dyDescent="0.2">
      <c r="A24" t="s">
        <v>8</v>
      </c>
      <c r="B24" t="s">
        <v>21</v>
      </c>
      <c r="C24" t="s">
        <v>52</v>
      </c>
      <c r="D24" t="s">
        <v>111</v>
      </c>
      <c r="E24">
        <v>8</v>
      </c>
      <c r="F24">
        <v>6.9</v>
      </c>
      <c r="G24" t="s">
        <v>240</v>
      </c>
      <c r="H24" t="s">
        <v>248</v>
      </c>
    </row>
    <row r="25" spans="1:8" x14ac:dyDescent="0.2">
      <c r="A25" t="s">
        <v>8</v>
      </c>
      <c r="B25" t="s">
        <v>21</v>
      </c>
      <c r="C25" t="s">
        <v>52</v>
      </c>
      <c r="D25" t="s">
        <v>483</v>
      </c>
      <c r="F25">
        <v>6.9</v>
      </c>
      <c r="G25" t="s">
        <v>239</v>
      </c>
      <c r="H25" t="s">
        <v>248</v>
      </c>
    </row>
    <row r="26" spans="1:8" x14ac:dyDescent="0.2">
      <c r="A26" t="s">
        <v>8</v>
      </c>
      <c r="B26" t="s">
        <v>21</v>
      </c>
      <c r="C26" t="s">
        <v>53</v>
      </c>
      <c r="D26" t="s">
        <v>112</v>
      </c>
      <c r="E26">
        <v>8</v>
      </c>
      <c r="F26">
        <v>7</v>
      </c>
      <c r="G26" t="s">
        <v>240</v>
      </c>
      <c r="H26" t="s">
        <v>248</v>
      </c>
    </row>
    <row r="27" spans="1:8" x14ac:dyDescent="0.2">
      <c r="A27" t="s">
        <v>8</v>
      </c>
      <c r="B27" t="s">
        <v>21</v>
      </c>
      <c r="C27" t="s">
        <v>54</v>
      </c>
      <c r="E27">
        <v>7</v>
      </c>
      <c r="F27">
        <v>7.6</v>
      </c>
      <c r="G27" t="s">
        <v>240</v>
      </c>
      <c r="H27" t="s">
        <v>248</v>
      </c>
    </row>
    <row r="28" spans="1:8" x14ac:dyDescent="0.2">
      <c r="A28" t="s">
        <v>8</v>
      </c>
      <c r="B28" t="s">
        <v>21</v>
      </c>
      <c r="C28" t="s">
        <v>54</v>
      </c>
      <c r="D28" t="s">
        <v>113</v>
      </c>
      <c r="E28">
        <v>8</v>
      </c>
      <c r="F28">
        <v>7.6</v>
      </c>
      <c r="G28" t="s">
        <v>240</v>
      </c>
      <c r="H28" t="s">
        <v>248</v>
      </c>
    </row>
    <row r="29" spans="1:8" x14ac:dyDescent="0.2">
      <c r="A29" t="s">
        <v>8</v>
      </c>
      <c r="B29" t="s">
        <v>21</v>
      </c>
      <c r="C29" t="s">
        <v>54</v>
      </c>
      <c r="D29" t="s">
        <v>114</v>
      </c>
      <c r="E29">
        <v>6</v>
      </c>
      <c r="F29">
        <v>7.6</v>
      </c>
      <c r="G29" t="s">
        <v>240</v>
      </c>
      <c r="H29" t="s">
        <v>248</v>
      </c>
    </row>
    <row r="30" spans="1:8" x14ac:dyDescent="0.2">
      <c r="A30" t="s">
        <v>8</v>
      </c>
      <c r="B30" t="s">
        <v>21</v>
      </c>
      <c r="C30" t="s">
        <v>54</v>
      </c>
      <c r="D30" t="s">
        <v>115</v>
      </c>
      <c r="E30">
        <v>8</v>
      </c>
      <c r="F30">
        <v>7.6</v>
      </c>
      <c r="G30" t="s">
        <v>240</v>
      </c>
      <c r="H30" t="s">
        <v>248</v>
      </c>
    </row>
    <row r="31" spans="1:8" x14ac:dyDescent="0.2">
      <c r="A31" t="s">
        <v>8</v>
      </c>
      <c r="B31" t="s">
        <v>22</v>
      </c>
      <c r="C31" t="s">
        <v>54</v>
      </c>
      <c r="D31" t="s">
        <v>116</v>
      </c>
      <c r="E31">
        <v>7</v>
      </c>
      <c r="F31">
        <v>7.6</v>
      </c>
      <c r="G31" t="s">
        <v>240</v>
      </c>
      <c r="H31" t="s">
        <v>248</v>
      </c>
    </row>
    <row r="32" spans="1:8" x14ac:dyDescent="0.2">
      <c r="A32" t="s">
        <v>8</v>
      </c>
      <c r="B32" t="s">
        <v>22</v>
      </c>
      <c r="C32" t="s">
        <v>54</v>
      </c>
      <c r="D32" t="s">
        <v>117</v>
      </c>
      <c r="E32">
        <v>7</v>
      </c>
      <c r="F32">
        <v>7.6</v>
      </c>
      <c r="G32" t="s">
        <v>240</v>
      </c>
      <c r="H32" t="s">
        <v>248</v>
      </c>
    </row>
    <row r="33" spans="1:8" x14ac:dyDescent="0.2">
      <c r="A33" t="s">
        <v>8</v>
      </c>
      <c r="B33" t="s">
        <v>23</v>
      </c>
    </row>
    <row r="34" spans="1:8" x14ac:dyDescent="0.2">
      <c r="A34" t="s">
        <v>9</v>
      </c>
      <c r="B34" t="s">
        <v>24</v>
      </c>
      <c r="C34" t="s">
        <v>55</v>
      </c>
      <c r="D34" t="s">
        <v>118</v>
      </c>
      <c r="E34">
        <v>6</v>
      </c>
      <c r="F34">
        <v>6</v>
      </c>
      <c r="G34" t="s">
        <v>241</v>
      </c>
      <c r="H34" t="s">
        <v>246</v>
      </c>
    </row>
    <row r="35" spans="1:8" x14ac:dyDescent="0.2">
      <c r="A35" t="s">
        <v>9</v>
      </c>
      <c r="B35" t="s">
        <v>24</v>
      </c>
      <c r="C35" t="s">
        <v>56</v>
      </c>
      <c r="D35" t="s">
        <v>119</v>
      </c>
      <c r="E35">
        <v>8</v>
      </c>
      <c r="F35">
        <v>5.7</v>
      </c>
      <c r="G35" t="s">
        <v>241</v>
      </c>
      <c r="H35" t="s">
        <v>246</v>
      </c>
    </row>
    <row r="36" spans="1:8" x14ac:dyDescent="0.2">
      <c r="A36" t="s">
        <v>9</v>
      </c>
      <c r="B36" t="s">
        <v>24</v>
      </c>
      <c r="C36" t="s">
        <v>56</v>
      </c>
      <c r="D36" t="s">
        <v>120</v>
      </c>
      <c r="E36">
        <v>8</v>
      </c>
      <c r="F36">
        <v>5.5</v>
      </c>
      <c r="G36" t="s">
        <v>241</v>
      </c>
      <c r="H36" t="s">
        <v>246</v>
      </c>
    </row>
    <row r="37" spans="1:8" x14ac:dyDescent="0.2">
      <c r="A37" t="s">
        <v>10</v>
      </c>
      <c r="B37" t="s">
        <v>25</v>
      </c>
      <c r="C37" t="s">
        <v>57</v>
      </c>
      <c r="F37">
        <v>6.5</v>
      </c>
    </row>
    <row r="38" spans="1:8" x14ac:dyDescent="0.2">
      <c r="A38" t="s">
        <v>10</v>
      </c>
      <c r="B38" t="s">
        <v>25</v>
      </c>
      <c r="C38" t="s">
        <v>57</v>
      </c>
      <c r="D38" t="s">
        <v>121</v>
      </c>
      <c r="E38">
        <v>4</v>
      </c>
      <c r="F38">
        <v>6.7</v>
      </c>
      <c r="G38" t="s">
        <v>239</v>
      </c>
      <c r="H38" t="s">
        <v>245</v>
      </c>
    </row>
    <row r="39" spans="1:8" x14ac:dyDescent="0.2">
      <c r="A39" t="s">
        <v>10</v>
      </c>
      <c r="B39" t="s">
        <v>25</v>
      </c>
      <c r="C39" t="s">
        <v>57</v>
      </c>
      <c r="D39" t="s">
        <v>122</v>
      </c>
    </row>
    <row r="40" spans="1:8" x14ac:dyDescent="0.2">
      <c r="A40" t="s">
        <v>10</v>
      </c>
      <c r="B40" t="s">
        <v>25</v>
      </c>
      <c r="C40" t="s">
        <v>58</v>
      </c>
      <c r="D40" t="s">
        <v>123</v>
      </c>
      <c r="E40">
        <v>6</v>
      </c>
      <c r="F40">
        <v>6.7</v>
      </c>
      <c r="G40" t="s">
        <v>242</v>
      </c>
      <c r="H40" t="s">
        <v>245</v>
      </c>
    </row>
    <row r="41" spans="1:8" x14ac:dyDescent="0.2">
      <c r="A41" t="s">
        <v>10</v>
      </c>
      <c r="B41" t="s">
        <v>25</v>
      </c>
      <c r="C41" t="s">
        <v>58</v>
      </c>
      <c r="D41" t="s">
        <v>124</v>
      </c>
      <c r="E41">
        <v>6</v>
      </c>
      <c r="F41">
        <v>9.3000000000000007</v>
      </c>
      <c r="G41" t="s">
        <v>242</v>
      </c>
      <c r="H41" t="s">
        <v>245</v>
      </c>
    </row>
    <row r="42" spans="1:8" x14ac:dyDescent="0.2">
      <c r="A42" t="s">
        <v>10</v>
      </c>
      <c r="B42" t="s">
        <v>26</v>
      </c>
      <c r="C42" t="s">
        <v>59</v>
      </c>
      <c r="E42">
        <v>6</v>
      </c>
      <c r="F42">
        <v>2.8</v>
      </c>
      <c r="G42" t="s">
        <v>242</v>
      </c>
      <c r="H42" t="s">
        <v>245</v>
      </c>
    </row>
    <row r="43" spans="1:8" x14ac:dyDescent="0.2">
      <c r="A43" t="s">
        <v>10</v>
      </c>
      <c r="B43" t="s">
        <v>26</v>
      </c>
      <c r="C43" t="s">
        <v>59</v>
      </c>
      <c r="D43" t="s">
        <v>125</v>
      </c>
      <c r="E43">
        <v>6</v>
      </c>
      <c r="F43">
        <v>2.8</v>
      </c>
      <c r="G43" t="s">
        <v>242</v>
      </c>
      <c r="H43" t="s">
        <v>245</v>
      </c>
    </row>
    <row r="44" spans="1:8" x14ac:dyDescent="0.2">
      <c r="A44" t="s">
        <v>10</v>
      </c>
      <c r="B44" t="s">
        <v>27</v>
      </c>
      <c r="C44" t="s">
        <v>60</v>
      </c>
      <c r="F44">
        <v>3.3</v>
      </c>
    </row>
    <row r="45" spans="1:8" x14ac:dyDescent="0.2">
      <c r="A45" t="s">
        <v>10</v>
      </c>
      <c r="B45" t="s">
        <v>27</v>
      </c>
      <c r="C45" t="s">
        <v>60</v>
      </c>
      <c r="D45" t="s">
        <v>126</v>
      </c>
      <c r="E45">
        <v>8</v>
      </c>
      <c r="F45">
        <v>2.6</v>
      </c>
      <c r="G45" t="s">
        <v>239</v>
      </c>
      <c r="H45" t="s">
        <v>245</v>
      </c>
    </row>
    <row r="46" spans="1:8" x14ac:dyDescent="0.2">
      <c r="A46" t="s">
        <v>10</v>
      </c>
      <c r="B46" t="s">
        <v>27</v>
      </c>
      <c r="C46" t="s">
        <v>60</v>
      </c>
      <c r="D46" t="s">
        <v>127</v>
      </c>
      <c r="E46">
        <v>8</v>
      </c>
      <c r="F46">
        <v>3.3</v>
      </c>
      <c r="G46" t="s">
        <v>239</v>
      </c>
      <c r="H46" t="s">
        <v>245</v>
      </c>
    </row>
    <row r="47" spans="1:8" x14ac:dyDescent="0.2">
      <c r="B47" t="s">
        <v>28</v>
      </c>
    </row>
    <row r="48" spans="1:8" x14ac:dyDescent="0.2">
      <c r="A48" t="s">
        <v>11</v>
      </c>
      <c r="B48" t="s">
        <v>29</v>
      </c>
      <c r="F48">
        <v>6</v>
      </c>
    </row>
    <row r="49" spans="1:8" x14ac:dyDescent="0.2">
      <c r="A49" t="s">
        <v>11</v>
      </c>
      <c r="B49" t="s">
        <v>29</v>
      </c>
      <c r="C49" t="s">
        <v>61</v>
      </c>
      <c r="D49" t="s">
        <v>128</v>
      </c>
      <c r="F49">
        <v>4.8</v>
      </c>
    </row>
    <row r="50" spans="1:8" x14ac:dyDescent="0.2">
      <c r="A50" t="s">
        <v>11</v>
      </c>
      <c r="B50" t="s">
        <v>29</v>
      </c>
      <c r="C50" t="s">
        <v>62</v>
      </c>
      <c r="D50" t="s">
        <v>129</v>
      </c>
    </row>
    <row r="51" spans="1:8" x14ac:dyDescent="0.2">
      <c r="A51" t="s">
        <v>11</v>
      </c>
      <c r="B51" t="s">
        <v>30</v>
      </c>
      <c r="F51">
        <v>2.9</v>
      </c>
      <c r="G51" t="s">
        <v>239</v>
      </c>
    </row>
    <row r="52" spans="1:8" x14ac:dyDescent="0.2">
      <c r="A52" t="s">
        <v>11</v>
      </c>
      <c r="B52" t="s">
        <v>30</v>
      </c>
      <c r="C52" t="s">
        <v>63</v>
      </c>
      <c r="F52">
        <v>2.2999999999999998</v>
      </c>
      <c r="G52" t="s">
        <v>239</v>
      </c>
      <c r="H52" t="s">
        <v>249</v>
      </c>
    </row>
    <row r="53" spans="1:8" x14ac:dyDescent="0.2">
      <c r="A53" t="s">
        <v>11</v>
      </c>
      <c r="B53" t="s">
        <v>30</v>
      </c>
      <c r="C53" t="s">
        <v>63</v>
      </c>
      <c r="D53" t="s">
        <v>130</v>
      </c>
      <c r="E53">
        <v>6</v>
      </c>
      <c r="F53">
        <v>3.9</v>
      </c>
      <c r="G53" t="s">
        <v>239</v>
      </c>
      <c r="H53" t="s">
        <v>250</v>
      </c>
    </row>
    <row r="54" spans="1:8" x14ac:dyDescent="0.2">
      <c r="A54" t="s">
        <v>11</v>
      </c>
      <c r="B54" t="s">
        <v>30</v>
      </c>
      <c r="C54" t="s">
        <v>63</v>
      </c>
      <c r="D54" t="s">
        <v>316</v>
      </c>
      <c r="F54">
        <v>2.2999999999999998</v>
      </c>
      <c r="G54" t="s">
        <v>239</v>
      </c>
      <c r="H54" t="s">
        <v>249</v>
      </c>
    </row>
    <row r="55" spans="1:8" x14ac:dyDescent="0.2">
      <c r="A55" t="s">
        <v>11</v>
      </c>
      <c r="B55" t="s">
        <v>30</v>
      </c>
      <c r="C55" t="s">
        <v>63</v>
      </c>
      <c r="D55" t="s">
        <v>317</v>
      </c>
      <c r="F55">
        <v>2.2999999999999998</v>
      </c>
      <c r="G55" t="s">
        <v>239</v>
      </c>
      <c r="H55" t="s">
        <v>249</v>
      </c>
    </row>
    <row r="56" spans="1:8" x14ac:dyDescent="0.2">
      <c r="A56" t="s">
        <v>11</v>
      </c>
      <c r="B56" t="s">
        <v>30</v>
      </c>
      <c r="F56">
        <v>2.9</v>
      </c>
      <c r="G56" t="s">
        <v>239</v>
      </c>
    </row>
    <row r="57" spans="1:8" x14ac:dyDescent="0.2">
      <c r="A57" t="s">
        <v>11</v>
      </c>
      <c r="B57" t="s">
        <v>30</v>
      </c>
      <c r="C57" t="s">
        <v>64</v>
      </c>
      <c r="D57" t="s">
        <v>131</v>
      </c>
      <c r="E57">
        <v>7</v>
      </c>
      <c r="F57">
        <v>2.1</v>
      </c>
      <c r="G57" t="s">
        <v>239</v>
      </c>
      <c r="H57" t="s">
        <v>245</v>
      </c>
    </row>
    <row r="58" spans="1:8" x14ac:dyDescent="0.2">
      <c r="A58" t="s">
        <v>11</v>
      </c>
      <c r="B58" t="s">
        <v>30</v>
      </c>
      <c r="C58" t="s">
        <v>65</v>
      </c>
      <c r="F58">
        <v>2.6</v>
      </c>
      <c r="G58" t="s">
        <v>240</v>
      </c>
      <c r="H58" t="s">
        <v>251</v>
      </c>
    </row>
    <row r="59" spans="1:8" x14ac:dyDescent="0.2">
      <c r="A59" t="s">
        <v>11</v>
      </c>
      <c r="B59" t="s">
        <v>30</v>
      </c>
      <c r="C59" t="s">
        <v>66</v>
      </c>
      <c r="F59">
        <v>2.6</v>
      </c>
      <c r="G59" t="s">
        <v>240</v>
      </c>
      <c r="H59" t="s">
        <v>247</v>
      </c>
    </row>
    <row r="60" spans="1:8" x14ac:dyDescent="0.2">
      <c r="A60" t="s">
        <v>11</v>
      </c>
      <c r="B60" t="s">
        <v>30</v>
      </c>
      <c r="C60" t="s">
        <v>66</v>
      </c>
      <c r="D60" t="s">
        <v>132</v>
      </c>
      <c r="E60">
        <v>4</v>
      </c>
      <c r="F60">
        <v>2.6</v>
      </c>
      <c r="G60" t="s">
        <v>240</v>
      </c>
      <c r="H60" t="s">
        <v>252</v>
      </c>
    </row>
    <row r="61" spans="1:8" x14ac:dyDescent="0.2">
      <c r="A61" t="s">
        <v>11</v>
      </c>
      <c r="B61" t="s">
        <v>30</v>
      </c>
      <c r="C61" t="s">
        <v>66</v>
      </c>
      <c r="D61" t="s">
        <v>133</v>
      </c>
      <c r="E61">
        <v>4</v>
      </c>
      <c r="F61">
        <v>2</v>
      </c>
      <c r="G61" t="s">
        <v>239</v>
      </c>
      <c r="H61" t="s">
        <v>247</v>
      </c>
    </row>
    <row r="62" spans="1:8" x14ac:dyDescent="0.2">
      <c r="A62" t="s">
        <v>11</v>
      </c>
      <c r="B62" t="s">
        <v>30</v>
      </c>
      <c r="C62" t="s">
        <v>66</v>
      </c>
      <c r="D62" t="s">
        <v>134</v>
      </c>
      <c r="E62">
        <v>4</v>
      </c>
      <c r="F62">
        <v>4.5999999999999996</v>
      </c>
      <c r="G62" t="s">
        <v>240</v>
      </c>
      <c r="H62" t="s">
        <v>247</v>
      </c>
    </row>
    <row r="63" spans="1:8" x14ac:dyDescent="0.2">
      <c r="A63" t="s">
        <v>11</v>
      </c>
      <c r="B63" t="s">
        <v>31</v>
      </c>
      <c r="C63" t="s">
        <v>67</v>
      </c>
      <c r="F63">
        <v>6.2</v>
      </c>
      <c r="G63" t="s">
        <v>238</v>
      </c>
      <c r="H63" t="s">
        <v>248</v>
      </c>
    </row>
    <row r="64" spans="1:8" x14ac:dyDescent="0.2">
      <c r="A64" t="s">
        <v>11</v>
      </c>
      <c r="B64" t="s">
        <v>31</v>
      </c>
      <c r="C64" t="s">
        <v>67</v>
      </c>
      <c r="D64" t="s">
        <v>135</v>
      </c>
    </row>
    <row r="65" spans="1:8" x14ac:dyDescent="0.2">
      <c r="A65" t="s">
        <v>11</v>
      </c>
      <c r="B65" t="s">
        <v>31</v>
      </c>
      <c r="C65" t="s">
        <v>67</v>
      </c>
      <c r="D65" t="s">
        <v>136</v>
      </c>
      <c r="E65">
        <v>2</v>
      </c>
      <c r="F65">
        <v>6.3</v>
      </c>
      <c r="G65" t="s">
        <v>238</v>
      </c>
      <c r="H65" t="s">
        <v>253</v>
      </c>
    </row>
    <row r="66" spans="1:8" x14ac:dyDescent="0.2">
      <c r="A66" t="s">
        <v>11</v>
      </c>
      <c r="B66" t="s">
        <v>31</v>
      </c>
      <c r="C66" t="s">
        <v>68</v>
      </c>
      <c r="D66" t="s">
        <v>137</v>
      </c>
      <c r="E66">
        <v>6</v>
      </c>
      <c r="F66">
        <v>8.3000000000000007</v>
      </c>
      <c r="G66" t="s">
        <v>238</v>
      </c>
      <c r="H66" t="s">
        <v>248</v>
      </c>
    </row>
    <row r="67" spans="1:8" x14ac:dyDescent="0.2">
      <c r="A67" t="s">
        <v>11</v>
      </c>
      <c r="B67" t="s">
        <v>31</v>
      </c>
      <c r="C67" t="s">
        <v>69</v>
      </c>
      <c r="F67">
        <v>9</v>
      </c>
      <c r="G67" t="s">
        <v>238</v>
      </c>
      <c r="H67" t="s">
        <v>248</v>
      </c>
    </row>
    <row r="68" spans="1:8" x14ac:dyDescent="0.2">
      <c r="A68" t="s">
        <v>11</v>
      </c>
      <c r="B68" t="s">
        <v>31</v>
      </c>
      <c r="C68" t="s">
        <v>69</v>
      </c>
      <c r="D68" t="s">
        <v>138</v>
      </c>
      <c r="E68">
        <v>8</v>
      </c>
      <c r="F68">
        <v>9.3000000000000007</v>
      </c>
      <c r="G68" t="s">
        <v>238</v>
      </c>
      <c r="H68" t="s">
        <v>254</v>
      </c>
    </row>
    <row r="69" spans="1:8" x14ac:dyDescent="0.2">
      <c r="A69" t="s">
        <v>11</v>
      </c>
      <c r="B69" t="s">
        <v>31</v>
      </c>
      <c r="C69" t="s">
        <v>69</v>
      </c>
      <c r="D69" t="s">
        <v>139</v>
      </c>
      <c r="E69">
        <v>8</v>
      </c>
      <c r="F69">
        <v>9</v>
      </c>
      <c r="G69" t="s">
        <v>238</v>
      </c>
      <c r="H69" t="s">
        <v>248</v>
      </c>
    </row>
    <row r="70" spans="1:8" x14ac:dyDescent="0.2">
      <c r="A70" t="s">
        <v>11</v>
      </c>
      <c r="B70" t="s">
        <v>31</v>
      </c>
      <c r="C70" t="s">
        <v>69</v>
      </c>
      <c r="D70" t="s">
        <v>140</v>
      </c>
      <c r="E70">
        <v>9</v>
      </c>
      <c r="F70">
        <v>9</v>
      </c>
      <c r="G70" t="s">
        <v>238</v>
      </c>
      <c r="H70" t="s">
        <v>248</v>
      </c>
    </row>
    <row r="71" spans="1:8" x14ac:dyDescent="0.2">
      <c r="A71" t="s">
        <v>11</v>
      </c>
      <c r="B71" t="s">
        <v>31</v>
      </c>
      <c r="C71" t="s">
        <v>69</v>
      </c>
      <c r="D71" t="s">
        <v>141</v>
      </c>
      <c r="F71">
        <v>9</v>
      </c>
      <c r="G71" t="s">
        <v>238</v>
      </c>
      <c r="H71" t="s">
        <v>248</v>
      </c>
    </row>
    <row r="72" spans="1:8" x14ac:dyDescent="0.2">
      <c r="A72" t="s">
        <v>11</v>
      </c>
      <c r="B72" t="s">
        <v>31</v>
      </c>
      <c r="C72" t="s">
        <v>70</v>
      </c>
      <c r="F72">
        <v>2.2000000000000002</v>
      </c>
      <c r="G72" t="s">
        <v>238</v>
      </c>
      <c r="H72" t="s">
        <v>246</v>
      </c>
    </row>
    <row r="73" spans="1:8" x14ac:dyDescent="0.2">
      <c r="A73" t="s">
        <v>11</v>
      </c>
      <c r="B73" t="s">
        <v>31</v>
      </c>
      <c r="C73" t="s">
        <v>71</v>
      </c>
      <c r="D73" t="s">
        <v>142</v>
      </c>
      <c r="F73">
        <v>8</v>
      </c>
      <c r="G73" t="s">
        <v>238</v>
      </c>
    </row>
    <row r="74" spans="1:8" x14ac:dyDescent="0.2">
      <c r="A74" t="s">
        <v>11</v>
      </c>
      <c r="B74" t="s">
        <v>32</v>
      </c>
      <c r="C74" t="s">
        <v>72</v>
      </c>
      <c r="D74" t="s">
        <v>143</v>
      </c>
      <c r="E74">
        <v>3</v>
      </c>
      <c r="F74">
        <v>3</v>
      </c>
      <c r="G74" t="s">
        <v>242</v>
      </c>
      <c r="H74" t="s">
        <v>255</v>
      </c>
    </row>
    <row r="75" spans="1:8" x14ac:dyDescent="0.2">
      <c r="A75" t="s">
        <v>11</v>
      </c>
      <c r="B75" t="s">
        <v>33</v>
      </c>
      <c r="C75" t="s">
        <v>73</v>
      </c>
      <c r="D75" t="s">
        <v>144</v>
      </c>
      <c r="F75">
        <v>5.6</v>
      </c>
      <c r="G75" t="s">
        <v>243</v>
      </c>
      <c r="H75" t="s">
        <v>256</v>
      </c>
    </row>
    <row r="76" spans="1:8" x14ac:dyDescent="0.2">
      <c r="A76" t="s">
        <v>11</v>
      </c>
      <c r="B76" t="s">
        <v>33</v>
      </c>
      <c r="C76" t="s">
        <v>73</v>
      </c>
      <c r="D76" t="s">
        <v>323</v>
      </c>
      <c r="F76">
        <v>5.6</v>
      </c>
      <c r="G76" t="s">
        <v>238</v>
      </c>
      <c r="H76" t="s">
        <v>319</v>
      </c>
    </row>
    <row r="77" spans="1:8" x14ac:dyDescent="0.2">
      <c r="A77" t="s">
        <v>11</v>
      </c>
      <c r="B77" t="s">
        <v>33</v>
      </c>
      <c r="C77" t="s">
        <v>74</v>
      </c>
      <c r="D77" t="s">
        <v>145</v>
      </c>
      <c r="F77">
        <v>6</v>
      </c>
      <c r="G77" t="s">
        <v>238</v>
      </c>
      <c r="H77" t="s">
        <v>257</v>
      </c>
    </row>
    <row r="78" spans="1:8" x14ac:dyDescent="0.2">
      <c r="A78" t="s">
        <v>11</v>
      </c>
      <c r="B78" t="s">
        <v>33</v>
      </c>
      <c r="C78" t="s">
        <v>74</v>
      </c>
      <c r="D78" t="s">
        <v>336</v>
      </c>
      <c r="F78">
        <v>6</v>
      </c>
      <c r="G78" t="s">
        <v>238</v>
      </c>
      <c r="H78" t="s">
        <v>257</v>
      </c>
    </row>
    <row r="79" spans="1:8" x14ac:dyDescent="0.2">
      <c r="A79" t="s">
        <v>11</v>
      </c>
      <c r="B79" t="s">
        <v>33</v>
      </c>
      <c r="C79" t="s">
        <v>324</v>
      </c>
      <c r="D79" t="s">
        <v>325</v>
      </c>
      <c r="F79">
        <v>10</v>
      </c>
      <c r="G79" t="s">
        <v>238</v>
      </c>
      <c r="H79" t="s">
        <v>319</v>
      </c>
    </row>
    <row r="80" spans="1:8" x14ac:dyDescent="0.2">
      <c r="A80" t="s">
        <v>11</v>
      </c>
      <c r="B80" t="s">
        <v>33</v>
      </c>
      <c r="C80" t="s">
        <v>338</v>
      </c>
      <c r="D80" t="s">
        <v>339</v>
      </c>
      <c r="F80">
        <v>6</v>
      </c>
      <c r="G80" t="s">
        <v>238</v>
      </c>
      <c r="H80" t="s">
        <v>257</v>
      </c>
    </row>
    <row r="81" spans="1:8" x14ac:dyDescent="0.2">
      <c r="A81" t="s">
        <v>11</v>
      </c>
      <c r="B81" t="s">
        <v>34</v>
      </c>
      <c r="E81">
        <v>6</v>
      </c>
      <c r="F81">
        <v>6.7</v>
      </c>
    </row>
    <row r="82" spans="1:8" x14ac:dyDescent="0.2">
      <c r="A82" t="s">
        <v>11</v>
      </c>
      <c r="B82" t="s">
        <v>34</v>
      </c>
      <c r="C82" t="s">
        <v>75</v>
      </c>
      <c r="F82">
        <v>6.7</v>
      </c>
      <c r="G82" t="s">
        <v>242</v>
      </c>
      <c r="H82" t="s">
        <v>246</v>
      </c>
    </row>
    <row r="83" spans="1:8" x14ac:dyDescent="0.2">
      <c r="A83" t="s">
        <v>11</v>
      </c>
      <c r="B83" t="s">
        <v>34</v>
      </c>
      <c r="C83" t="s">
        <v>76</v>
      </c>
      <c r="F83">
        <v>6.7</v>
      </c>
      <c r="G83" t="s">
        <v>242</v>
      </c>
      <c r="H83" t="s">
        <v>248</v>
      </c>
    </row>
    <row r="84" spans="1:8" x14ac:dyDescent="0.2">
      <c r="A84" t="s">
        <v>11</v>
      </c>
      <c r="B84" t="s">
        <v>34</v>
      </c>
      <c r="C84" t="s">
        <v>76</v>
      </c>
      <c r="D84" t="s">
        <v>146</v>
      </c>
      <c r="F84">
        <v>5</v>
      </c>
    </row>
    <row r="85" spans="1:8" x14ac:dyDescent="0.2">
      <c r="A85" t="s">
        <v>11</v>
      </c>
      <c r="B85" t="s">
        <v>35</v>
      </c>
      <c r="C85" t="s">
        <v>77</v>
      </c>
      <c r="D85" t="s">
        <v>147</v>
      </c>
      <c r="E85">
        <v>5</v>
      </c>
      <c r="F85">
        <v>1.4</v>
      </c>
      <c r="G85" t="s">
        <v>238</v>
      </c>
      <c r="H85" t="s">
        <v>258</v>
      </c>
    </row>
    <row r="86" spans="1:8" x14ac:dyDescent="0.2">
      <c r="A86" t="s">
        <v>11</v>
      </c>
      <c r="B86" t="s">
        <v>35</v>
      </c>
      <c r="C86" t="s">
        <v>78</v>
      </c>
      <c r="D86" t="s">
        <v>148</v>
      </c>
      <c r="E86">
        <v>4</v>
      </c>
      <c r="F86">
        <v>1.9</v>
      </c>
      <c r="G86" t="s">
        <v>238</v>
      </c>
      <c r="H86" t="s">
        <v>259</v>
      </c>
    </row>
    <row r="87" spans="1:8" x14ac:dyDescent="0.2">
      <c r="A87" t="s">
        <v>11</v>
      </c>
      <c r="B87" t="s">
        <v>36</v>
      </c>
      <c r="C87" t="s">
        <v>79</v>
      </c>
      <c r="F87">
        <v>5.7</v>
      </c>
      <c r="G87" t="s">
        <v>241</v>
      </c>
      <c r="H87" t="s">
        <v>247</v>
      </c>
    </row>
    <row r="88" spans="1:8" x14ac:dyDescent="0.2">
      <c r="A88" t="s">
        <v>11</v>
      </c>
      <c r="B88" t="s">
        <v>36</v>
      </c>
      <c r="C88" t="s">
        <v>79</v>
      </c>
      <c r="D88" t="s">
        <v>149</v>
      </c>
    </row>
    <row r="89" spans="1:8" x14ac:dyDescent="0.2">
      <c r="A89" t="s">
        <v>11</v>
      </c>
      <c r="B89" t="s">
        <v>36</v>
      </c>
      <c r="C89" t="s">
        <v>79</v>
      </c>
      <c r="D89" t="s">
        <v>150</v>
      </c>
      <c r="E89">
        <v>5</v>
      </c>
      <c r="F89">
        <v>6.5</v>
      </c>
      <c r="G89" t="s">
        <v>241</v>
      </c>
      <c r="H89" t="s">
        <v>247</v>
      </c>
    </row>
    <row r="90" spans="1:8" x14ac:dyDescent="0.2">
      <c r="A90" t="s">
        <v>11</v>
      </c>
      <c r="B90" t="s">
        <v>36</v>
      </c>
      <c r="C90" t="s">
        <v>79</v>
      </c>
      <c r="D90" t="s">
        <v>330</v>
      </c>
      <c r="F90">
        <v>2.7</v>
      </c>
      <c r="G90" t="s">
        <v>241</v>
      </c>
      <c r="H90" t="s">
        <v>247</v>
      </c>
    </row>
    <row r="91" spans="1:8" x14ac:dyDescent="0.2">
      <c r="A91" t="s">
        <v>11</v>
      </c>
      <c r="B91" t="s">
        <v>36</v>
      </c>
      <c r="C91" t="s">
        <v>79</v>
      </c>
      <c r="D91" t="s">
        <v>151</v>
      </c>
      <c r="E91">
        <v>6</v>
      </c>
      <c r="F91">
        <v>7.5</v>
      </c>
      <c r="G91" t="s">
        <v>241</v>
      </c>
      <c r="H91" t="s">
        <v>247</v>
      </c>
    </row>
    <row r="92" spans="1:8" x14ac:dyDescent="0.2">
      <c r="A92" t="s">
        <v>11</v>
      </c>
      <c r="B92" t="s">
        <v>36</v>
      </c>
      <c r="C92" t="s">
        <v>79</v>
      </c>
      <c r="D92" t="s">
        <v>152</v>
      </c>
      <c r="F92">
        <v>5.7</v>
      </c>
      <c r="G92" t="s">
        <v>241</v>
      </c>
      <c r="H92" t="s">
        <v>247</v>
      </c>
    </row>
    <row r="93" spans="1:8" x14ac:dyDescent="0.2">
      <c r="A93" t="s">
        <v>11</v>
      </c>
      <c r="B93" t="s">
        <v>36</v>
      </c>
      <c r="C93" t="s">
        <v>80</v>
      </c>
      <c r="D93" t="s">
        <v>153</v>
      </c>
      <c r="E93">
        <v>6</v>
      </c>
      <c r="F93">
        <v>6</v>
      </c>
      <c r="G93" t="s">
        <v>240</v>
      </c>
      <c r="H93" t="s">
        <v>247</v>
      </c>
    </row>
    <row r="94" spans="1:8" x14ac:dyDescent="0.2">
      <c r="A94" t="s">
        <v>11</v>
      </c>
      <c r="B94" t="s">
        <v>36</v>
      </c>
      <c r="C94" t="s">
        <v>80</v>
      </c>
      <c r="D94" t="s">
        <v>154</v>
      </c>
      <c r="F94">
        <v>5</v>
      </c>
      <c r="G94" t="s">
        <v>240</v>
      </c>
      <c r="H94" t="s">
        <v>247</v>
      </c>
    </row>
    <row r="95" spans="1:8" x14ac:dyDescent="0.2">
      <c r="A95" t="s">
        <v>11</v>
      </c>
      <c r="B95" t="s">
        <v>36</v>
      </c>
      <c r="C95" t="s">
        <v>80</v>
      </c>
      <c r="D95" t="s">
        <v>335</v>
      </c>
      <c r="F95">
        <v>4</v>
      </c>
      <c r="G95" t="s">
        <v>240</v>
      </c>
      <c r="H95" t="s">
        <v>247</v>
      </c>
    </row>
    <row r="96" spans="1:8" x14ac:dyDescent="0.2">
      <c r="A96" t="s">
        <v>11</v>
      </c>
      <c r="B96" t="s">
        <v>36</v>
      </c>
      <c r="C96" t="s">
        <v>81</v>
      </c>
      <c r="D96" t="s">
        <v>155</v>
      </c>
      <c r="E96">
        <v>3</v>
      </c>
      <c r="F96">
        <v>4.0999999999999996</v>
      </c>
      <c r="G96" t="s">
        <v>239</v>
      </c>
      <c r="H96" t="s">
        <v>260</v>
      </c>
    </row>
    <row r="97" spans="1:8" x14ac:dyDescent="0.2">
      <c r="A97" t="s">
        <v>11</v>
      </c>
      <c r="B97" t="s">
        <v>36</v>
      </c>
      <c r="C97" t="s">
        <v>82</v>
      </c>
      <c r="D97" t="s">
        <v>484</v>
      </c>
      <c r="F97">
        <v>4.4000000000000004</v>
      </c>
      <c r="G97" t="s">
        <v>241</v>
      </c>
      <c r="H97" t="s">
        <v>247</v>
      </c>
    </row>
    <row r="98" spans="1:8" x14ac:dyDescent="0.2">
      <c r="A98" t="s">
        <v>11</v>
      </c>
      <c r="B98" t="s">
        <v>36</v>
      </c>
      <c r="C98" t="s">
        <v>82</v>
      </c>
      <c r="D98" t="s">
        <v>156</v>
      </c>
      <c r="E98">
        <v>0</v>
      </c>
      <c r="F98">
        <v>1.7</v>
      </c>
      <c r="G98" t="s">
        <v>241</v>
      </c>
      <c r="H98" t="s">
        <v>247</v>
      </c>
    </row>
    <row r="99" spans="1:8" x14ac:dyDescent="0.2">
      <c r="A99" t="s">
        <v>11</v>
      </c>
      <c r="B99" t="s">
        <v>37</v>
      </c>
      <c r="F99">
        <v>4.0999999999999996</v>
      </c>
    </row>
    <row r="100" spans="1:8" x14ac:dyDescent="0.2">
      <c r="A100" t="s">
        <v>11</v>
      </c>
      <c r="B100" t="s">
        <v>37</v>
      </c>
      <c r="C100" t="s">
        <v>481</v>
      </c>
      <c r="D100" t="s">
        <v>482</v>
      </c>
      <c r="F100">
        <v>6.4</v>
      </c>
      <c r="G100" t="s">
        <v>240</v>
      </c>
      <c r="H100" t="s">
        <v>247</v>
      </c>
    </row>
    <row r="101" spans="1:8" x14ac:dyDescent="0.2">
      <c r="A101" t="s">
        <v>11</v>
      </c>
      <c r="B101" t="s">
        <v>37</v>
      </c>
      <c r="C101" t="s">
        <v>83</v>
      </c>
      <c r="D101" t="s">
        <v>157</v>
      </c>
      <c r="E101">
        <v>5</v>
      </c>
      <c r="F101">
        <v>5.4</v>
      </c>
      <c r="G101" t="s">
        <v>238</v>
      </c>
      <c r="H101" t="s">
        <v>261</v>
      </c>
    </row>
    <row r="102" spans="1:8" x14ac:dyDescent="0.2">
      <c r="A102" t="s">
        <v>11</v>
      </c>
      <c r="B102" t="s">
        <v>37</v>
      </c>
      <c r="C102" t="s">
        <v>83</v>
      </c>
      <c r="D102" t="s">
        <v>158</v>
      </c>
      <c r="G102" t="s">
        <v>238</v>
      </c>
      <c r="H102" t="s">
        <v>256</v>
      </c>
    </row>
    <row r="103" spans="1:8" x14ac:dyDescent="0.2">
      <c r="A103" t="s">
        <v>11</v>
      </c>
      <c r="B103" t="s">
        <v>37</v>
      </c>
      <c r="C103" t="s">
        <v>83</v>
      </c>
      <c r="D103" t="s">
        <v>159</v>
      </c>
    </row>
    <row r="104" spans="1:8" x14ac:dyDescent="0.2">
      <c r="A104" t="s">
        <v>11</v>
      </c>
      <c r="B104" t="s">
        <v>37</v>
      </c>
      <c r="C104" t="s">
        <v>83</v>
      </c>
      <c r="D104" t="s">
        <v>318</v>
      </c>
      <c r="F104">
        <v>4.5999999999999996</v>
      </c>
      <c r="G104" t="s">
        <v>238</v>
      </c>
      <c r="H104" t="s">
        <v>319</v>
      </c>
    </row>
    <row r="105" spans="1:8" x14ac:dyDescent="0.2">
      <c r="A105" t="s">
        <v>11</v>
      </c>
      <c r="B105" t="s">
        <v>37</v>
      </c>
      <c r="C105" t="s">
        <v>83</v>
      </c>
      <c r="D105" t="s">
        <v>320</v>
      </c>
      <c r="F105">
        <v>5.4</v>
      </c>
      <c r="G105" t="s">
        <v>238</v>
      </c>
      <c r="H105" t="s">
        <v>261</v>
      </c>
    </row>
    <row r="106" spans="1:8" x14ac:dyDescent="0.2">
      <c r="A106" t="s">
        <v>11</v>
      </c>
      <c r="B106" t="s">
        <v>37</v>
      </c>
      <c r="C106" t="s">
        <v>84</v>
      </c>
      <c r="F106">
        <v>4.8</v>
      </c>
      <c r="G106" t="s">
        <v>239</v>
      </c>
      <c r="H106" t="s">
        <v>247</v>
      </c>
    </row>
    <row r="107" spans="1:8" x14ac:dyDescent="0.2">
      <c r="A107" t="s">
        <v>11</v>
      </c>
      <c r="B107" t="s">
        <v>37</v>
      </c>
      <c r="C107" t="s">
        <v>84</v>
      </c>
      <c r="D107" t="s">
        <v>160</v>
      </c>
      <c r="E107">
        <v>2</v>
      </c>
      <c r="F107">
        <v>7.8</v>
      </c>
      <c r="G107" t="s">
        <v>240</v>
      </c>
      <c r="H107" t="s">
        <v>262</v>
      </c>
    </row>
    <row r="108" spans="1:8" x14ac:dyDescent="0.2">
      <c r="A108" t="s">
        <v>11</v>
      </c>
      <c r="B108" t="s">
        <v>37</v>
      </c>
      <c r="C108" t="s">
        <v>84</v>
      </c>
      <c r="D108" t="s">
        <v>161</v>
      </c>
      <c r="E108">
        <v>6</v>
      </c>
      <c r="F108">
        <v>5.7</v>
      </c>
      <c r="G108" t="s">
        <v>240</v>
      </c>
      <c r="H108" t="s">
        <v>258</v>
      </c>
    </row>
    <row r="109" spans="1:8" x14ac:dyDescent="0.2">
      <c r="A109" t="s">
        <v>11</v>
      </c>
      <c r="B109" t="s">
        <v>37</v>
      </c>
      <c r="C109" t="s">
        <v>84</v>
      </c>
      <c r="D109" t="s">
        <v>162</v>
      </c>
      <c r="E109">
        <v>4</v>
      </c>
      <c r="F109">
        <v>6.8</v>
      </c>
      <c r="G109" t="s">
        <v>240</v>
      </c>
      <c r="H109" t="s">
        <v>247</v>
      </c>
    </row>
    <row r="110" spans="1:8" x14ac:dyDescent="0.2">
      <c r="A110" t="s">
        <v>11</v>
      </c>
      <c r="B110" t="s">
        <v>37</v>
      </c>
      <c r="C110" t="s">
        <v>84</v>
      </c>
      <c r="D110" t="s">
        <v>163</v>
      </c>
      <c r="E110">
        <v>4</v>
      </c>
      <c r="F110">
        <v>5.4</v>
      </c>
      <c r="G110" t="s">
        <v>240</v>
      </c>
      <c r="H110" t="s">
        <v>247</v>
      </c>
    </row>
    <row r="111" spans="1:8" x14ac:dyDescent="0.2">
      <c r="A111" t="s">
        <v>11</v>
      </c>
      <c r="B111" t="s">
        <v>37</v>
      </c>
      <c r="C111" t="s">
        <v>84</v>
      </c>
      <c r="D111" t="s">
        <v>164</v>
      </c>
      <c r="E111">
        <v>6</v>
      </c>
      <c r="F111">
        <v>7.1</v>
      </c>
      <c r="G111" t="s">
        <v>240</v>
      </c>
      <c r="H111" t="s">
        <v>247</v>
      </c>
    </row>
    <row r="112" spans="1:8" x14ac:dyDescent="0.2">
      <c r="A112" t="s">
        <v>11</v>
      </c>
      <c r="B112" t="s">
        <v>37</v>
      </c>
      <c r="C112" t="s">
        <v>85</v>
      </c>
      <c r="D112" t="s">
        <v>165</v>
      </c>
      <c r="E112">
        <v>5</v>
      </c>
      <c r="F112">
        <v>9</v>
      </c>
      <c r="G112" t="s">
        <v>242</v>
      </c>
      <c r="H112" t="s">
        <v>248</v>
      </c>
    </row>
    <row r="113" spans="1:8" x14ac:dyDescent="0.2">
      <c r="A113" t="s">
        <v>11</v>
      </c>
      <c r="B113" t="s">
        <v>37</v>
      </c>
      <c r="C113" t="s">
        <v>86</v>
      </c>
      <c r="D113" t="s">
        <v>166</v>
      </c>
      <c r="E113">
        <v>5</v>
      </c>
      <c r="F113">
        <v>4.0999999999999996</v>
      </c>
      <c r="G113" t="s">
        <v>239</v>
      </c>
      <c r="H113" t="s">
        <v>263</v>
      </c>
    </row>
    <row r="114" spans="1:8" x14ac:dyDescent="0.2">
      <c r="A114" t="s">
        <v>11</v>
      </c>
      <c r="B114" t="s">
        <v>37</v>
      </c>
      <c r="C114" t="s">
        <v>86</v>
      </c>
      <c r="D114" t="s">
        <v>485</v>
      </c>
      <c r="F114">
        <v>4.0999999999999996</v>
      </c>
      <c r="G114" t="s">
        <v>242</v>
      </c>
      <c r="H114" t="s">
        <v>248</v>
      </c>
    </row>
    <row r="115" spans="1:8" x14ac:dyDescent="0.2">
      <c r="A115" t="s">
        <v>11</v>
      </c>
      <c r="B115" t="s">
        <v>37</v>
      </c>
      <c r="C115" t="s">
        <v>86</v>
      </c>
      <c r="D115" t="s">
        <v>167</v>
      </c>
      <c r="E115">
        <v>10</v>
      </c>
      <c r="F115">
        <v>4.0999999999999996</v>
      </c>
      <c r="G115" t="s">
        <v>239</v>
      </c>
      <c r="H115" t="s">
        <v>248</v>
      </c>
    </row>
    <row r="116" spans="1:8" x14ac:dyDescent="0.2">
      <c r="A116" t="s">
        <v>11</v>
      </c>
      <c r="B116" t="s">
        <v>37</v>
      </c>
      <c r="C116" t="s">
        <v>87</v>
      </c>
      <c r="D116" t="s">
        <v>168</v>
      </c>
      <c r="E116">
        <v>4</v>
      </c>
      <c r="F116">
        <v>4.4000000000000004</v>
      </c>
      <c r="G116" t="s">
        <v>240</v>
      </c>
      <c r="H116" t="s">
        <v>247</v>
      </c>
    </row>
    <row r="117" spans="1:8" x14ac:dyDescent="0.2">
      <c r="A117" t="s">
        <v>11</v>
      </c>
      <c r="B117" t="s">
        <v>37</v>
      </c>
      <c r="C117" t="s">
        <v>88</v>
      </c>
      <c r="D117" t="s">
        <v>169</v>
      </c>
      <c r="E117">
        <v>4</v>
      </c>
      <c r="F117">
        <v>3.1</v>
      </c>
      <c r="G117" t="s">
        <v>242</v>
      </c>
      <c r="H117" t="s">
        <v>247</v>
      </c>
    </row>
    <row r="118" spans="1:8" x14ac:dyDescent="0.2">
      <c r="A118" t="s">
        <v>11</v>
      </c>
      <c r="B118" t="s">
        <v>37</v>
      </c>
      <c r="C118" t="s">
        <v>321</v>
      </c>
      <c r="D118" t="s">
        <v>322</v>
      </c>
      <c r="F118">
        <v>7</v>
      </c>
      <c r="G118" t="s">
        <v>240</v>
      </c>
      <c r="H118" t="s">
        <v>248</v>
      </c>
    </row>
    <row r="119" spans="1:8" x14ac:dyDescent="0.2">
      <c r="A119" t="s">
        <v>11</v>
      </c>
      <c r="B119" t="s">
        <v>37</v>
      </c>
      <c r="C119" t="s">
        <v>89</v>
      </c>
    </row>
    <row r="120" spans="1:8" x14ac:dyDescent="0.2">
      <c r="A120" t="s">
        <v>11</v>
      </c>
      <c r="B120" t="s">
        <v>38</v>
      </c>
      <c r="F120">
        <v>6</v>
      </c>
    </row>
    <row r="121" spans="1:8" x14ac:dyDescent="0.2">
      <c r="A121" t="s">
        <v>11</v>
      </c>
      <c r="B121" t="s">
        <v>38</v>
      </c>
      <c r="C121" t="s">
        <v>90</v>
      </c>
      <c r="H121" t="s">
        <v>264</v>
      </c>
    </row>
    <row r="122" spans="1:8" x14ac:dyDescent="0.2">
      <c r="A122" t="s">
        <v>11</v>
      </c>
      <c r="B122" t="s">
        <v>38</v>
      </c>
      <c r="C122" t="s">
        <v>91</v>
      </c>
      <c r="F122">
        <v>3.6</v>
      </c>
      <c r="G122" t="s">
        <v>238</v>
      </c>
      <c r="H122" t="s">
        <v>264</v>
      </c>
    </row>
    <row r="123" spans="1:8" x14ac:dyDescent="0.2">
      <c r="A123" t="s">
        <v>11</v>
      </c>
      <c r="B123" t="s">
        <v>38</v>
      </c>
      <c r="C123" t="s">
        <v>91</v>
      </c>
      <c r="D123" t="s">
        <v>170</v>
      </c>
      <c r="F123">
        <v>3.6</v>
      </c>
      <c r="G123" t="s">
        <v>239</v>
      </c>
      <c r="H123" t="s">
        <v>245</v>
      </c>
    </row>
    <row r="124" spans="1:8" x14ac:dyDescent="0.2">
      <c r="A124" t="s">
        <v>11</v>
      </c>
      <c r="B124" t="s">
        <v>38</v>
      </c>
      <c r="C124" t="s">
        <v>92</v>
      </c>
      <c r="F124">
        <v>6.6</v>
      </c>
    </row>
    <row r="125" spans="1:8" x14ac:dyDescent="0.2">
      <c r="A125" t="s">
        <v>11</v>
      </c>
      <c r="B125" t="s">
        <v>38</v>
      </c>
      <c r="C125" t="s">
        <v>92</v>
      </c>
      <c r="D125" t="s">
        <v>489</v>
      </c>
      <c r="F125">
        <v>6.6</v>
      </c>
      <c r="G125" t="s">
        <v>239</v>
      </c>
    </row>
    <row r="126" spans="1:8" x14ac:dyDescent="0.2">
      <c r="A126" t="s">
        <v>11</v>
      </c>
      <c r="B126" t="s">
        <v>38</v>
      </c>
      <c r="C126" t="s">
        <v>92</v>
      </c>
      <c r="D126" t="s">
        <v>820</v>
      </c>
      <c r="F126">
        <v>7.6</v>
      </c>
      <c r="G126" t="s">
        <v>239</v>
      </c>
    </row>
    <row r="127" spans="1:8" x14ac:dyDescent="0.2">
      <c r="A127" t="s">
        <v>11</v>
      </c>
      <c r="B127" t="s">
        <v>38</v>
      </c>
      <c r="C127" t="s">
        <v>92</v>
      </c>
      <c r="D127" t="s">
        <v>821</v>
      </c>
      <c r="F127">
        <v>7.5</v>
      </c>
      <c r="G127" t="s">
        <v>238</v>
      </c>
    </row>
    <row r="128" spans="1:8" x14ac:dyDescent="0.2">
      <c r="A128" t="s">
        <v>11</v>
      </c>
      <c r="B128" t="s">
        <v>38</v>
      </c>
      <c r="C128" t="s">
        <v>92</v>
      </c>
      <c r="D128" t="s">
        <v>822</v>
      </c>
      <c r="F128">
        <v>5.9</v>
      </c>
    </row>
    <row r="129" spans="1:8" x14ac:dyDescent="0.2">
      <c r="A129" t="s">
        <v>11</v>
      </c>
      <c r="B129" t="s">
        <v>38</v>
      </c>
      <c r="C129" t="s">
        <v>92</v>
      </c>
      <c r="D129" t="s">
        <v>174</v>
      </c>
      <c r="E129">
        <v>8</v>
      </c>
      <c r="F129">
        <v>8.1</v>
      </c>
      <c r="G129" t="s">
        <v>238</v>
      </c>
      <c r="H129" t="s">
        <v>245</v>
      </c>
    </row>
    <row r="130" spans="1:8" x14ac:dyDescent="0.2">
      <c r="A130" t="s">
        <v>11</v>
      </c>
      <c r="B130" t="s">
        <v>38</v>
      </c>
      <c r="C130" t="s">
        <v>92</v>
      </c>
      <c r="D130" t="s">
        <v>175</v>
      </c>
      <c r="F130">
        <v>6.6</v>
      </c>
    </row>
    <row r="131" spans="1:8" x14ac:dyDescent="0.2">
      <c r="A131" t="s">
        <v>11</v>
      </c>
      <c r="B131" t="s">
        <v>38</v>
      </c>
      <c r="C131" t="s">
        <v>92</v>
      </c>
      <c r="D131" t="s">
        <v>176</v>
      </c>
      <c r="E131">
        <v>5</v>
      </c>
      <c r="F131">
        <v>6.6</v>
      </c>
      <c r="G131" t="s">
        <v>238</v>
      </c>
      <c r="H131" t="s">
        <v>265</v>
      </c>
    </row>
    <row r="132" spans="1:8" x14ac:dyDescent="0.2">
      <c r="A132" t="s">
        <v>11</v>
      </c>
      <c r="B132" t="s">
        <v>38</v>
      </c>
      <c r="C132" t="s">
        <v>92</v>
      </c>
      <c r="D132" t="s">
        <v>177</v>
      </c>
      <c r="E132">
        <v>5</v>
      </c>
      <c r="F132">
        <v>7.4</v>
      </c>
      <c r="G132" t="s">
        <v>242</v>
      </c>
      <c r="H132" t="s">
        <v>266</v>
      </c>
    </row>
    <row r="133" spans="1:8" x14ac:dyDescent="0.2">
      <c r="A133" t="s">
        <v>11</v>
      </c>
      <c r="B133" t="s">
        <v>38</v>
      </c>
      <c r="C133" t="s">
        <v>92</v>
      </c>
      <c r="D133" t="s">
        <v>178</v>
      </c>
    </row>
    <row r="134" spans="1:8" x14ac:dyDescent="0.2">
      <c r="A134" t="s">
        <v>11</v>
      </c>
      <c r="B134" t="s">
        <v>38</v>
      </c>
      <c r="C134" t="s">
        <v>92</v>
      </c>
      <c r="D134" t="s">
        <v>179</v>
      </c>
      <c r="E134">
        <v>6</v>
      </c>
      <c r="F134">
        <v>10</v>
      </c>
      <c r="G134" t="s">
        <v>238</v>
      </c>
      <c r="H134" t="s">
        <v>267</v>
      </c>
    </row>
    <row r="135" spans="1:8" x14ac:dyDescent="0.2">
      <c r="A135" t="s">
        <v>11</v>
      </c>
      <c r="B135" t="s">
        <v>38</v>
      </c>
      <c r="C135" t="s">
        <v>92</v>
      </c>
      <c r="D135" t="s">
        <v>180</v>
      </c>
      <c r="E135">
        <v>6</v>
      </c>
      <c r="F135">
        <v>7</v>
      </c>
      <c r="G135" t="s">
        <v>239</v>
      </c>
      <c r="H135" t="s">
        <v>245</v>
      </c>
    </row>
    <row r="136" spans="1:8" x14ac:dyDescent="0.2">
      <c r="A136" t="s">
        <v>11</v>
      </c>
      <c r="B136" t="s">
        <v>38</v>
      </c>
      <c r="C136" t="s">
        <v>92</v>
      </c>
      <c r="D136" t="s">
        <v>181</v>
      </c>
      <c r="E136">
        <v>10</v>
      </c>
      <c r="F136">
        <v>4.5999999999999996</v>
      </c>
      <c r="G136" t="s">
        <v>239</v>
      </c>
      <c r="H136" t="s">
        <v>246</v>
      </c>
    </row>
    <row r="137" spans="1:8" x14ac:dyDescent="0.2">
      <c r="A137" t="s">
        <v>11</v>
      </c>
      <c r="B137" t="s">
        <v>38</v>
      </c>
      <c r="C137" t="s">
        <v>92</v>
      </c>
      <c r="D137" t="s">
        <v>182</v>
      </c>
      <c r="E137">
        <v>6</v>
      </c>
      <c r="F137">
        <v>6.1</v>
      </c>
      <c r="G137" t="s">
        <v>238</v>
      </c>
      <c r="H137" t="s">
        <v>245</v>
      </c>
    </row>
    <row r="138" spans="1:8" x14ac:dyDescent="0.2">
      <c r="A138" t="s">
        <v>11</v>
      </c>
      <c r="B138" t="s">
        <v>38</v>
      </c>
      <c r="C138" t="s">
        <v>92</v>
      </c>
      <c r="D138" t="s">
        <v>183</v>
      </c>
      <c r="E138">
        <v>7</v>
      </c>
      <c r="F138">
        <v>4.0999999999999996</v>
      </c>
      <c r="G138" t="s">
        <v>239</v>
      </c>
      <c r="H138" t="s">
        <v>245</v>
      </c>
    </row>
    <row r="139" spans="1:8" x14ac:dyDescent="0.2">
      <c r="A139" t="s">
        <v>11</v>
      </c>
      <c r="B139" t="s">
        <v>38</v>
      </c>
      <c r="C139" t="s">
        <v>92</v>
      </c>
      <c r="D139" t="s">
        <v>184</v>
      </c>
      <c r="E139">
        <v>7</v>
      </c>
      <c r="F139">
        <v>9.6</v>
      </c>
      <c r="G139" t="s">
        <v>242</v>
      </c>
      <c r="H139" t="s">
        <v>268</v>
      </c>
    </row>
    <row r="140" spans="1:8" x14ac:dyDescent="0.2">
      <c r="A140" t="s">
        <v>11</v>
      </c>
      <c r="B140" t="s">
        <v>38</v>
      </c>
      <c r="C140" t="s">
        <v>92</v>
      </c>
      <c r="D140" t="s">
        <v>185</v>
      </c>
      <c r="F140">
        <v>7.7</v>
      </c>
      <c r="G140" t="s">
        <v>242</v>
      </c>
    </row>
    <row r="141" spans="1:8" x14ac:dyDescent="0.2">
      <c r="A141" t="s">
        <v>11</v>
      </c>
      <c r="B141" t="s">
        <v>38</v>
      </c>
      <c r="C141" t="s">
        <v>92</v>
      </c>
      <c r="D141" t="s">
        <v>186</v>
      </c>
      <c r="E141">
        <v>5</v>
      </c>
      <c r="F141">
        <v>8.5</v>
      </c>
      <c r="G141" t="s">
        <v>239</v>
      </c>
      <c r="H141" t="s">
        <v>245</v>
      </c>
    </row>
    <row r="142" spans="1:8" x14ac:dyDescent="0.2">
      <c r="A142" t="s">
        <v>11</v>
      </c>
      <c r="B142" t="s">
        <v>38</v>
      </c>
      <c r="C142" t="s">
        <v>92</v>
      </c>
      <c r="D142" t="s">
        <v>187</v>
      </c>
      <c r="E142">
        <v>10</v>
      </c>
      <c r="F142">
        <v>9</v>
      </c>
      <c r="G142" t="s">
        <v>239</v>
      </c>
      <c r="H142" t="s">
        <v>246</v>
      </c>
    </row>
    <row r="143" spans="1:8" x14ac:dyDescent="0.2">
      <c r="A143" t="s">
        <v>11</v>
      </c>
      <c r="B143" t="s">
        <v>38</v>
      </c>
      <c r="C143" t="s">
        <v>92</v>
      </c>
      <c r="D143" t="s">
        <v>487</v>
      </c>
      <c r="F143">
        <v>6.6</v>
      </c>
      <c r="G143" t="s">
        <v>239</v>
      </c>
    </row>
    <row r="144" spans="1:8" x14ac:dyDescent="0.2">
      <c r="A144" t="s">
        <v>11</v>
      </c>
      <c r="B144" t="s">
        <v>38</v>
      </c>
      <c r="C144" t="s">
        <v>92</v>
      </c>
      <c r="D144" t="s">
        <v>188</v>
      </c>
      <c r="E144">
        <v>10</v>
      </c>
      <c r="F144">
        <v>6.2</v>
      </c>
      <c r="G144" t="s">
        <v>242</v>
      </c>
      <c r="H144" t="s">
        <v>247</v>
      </c>
    </row>
    <row r="145" spans="1:8" x14ac:dyDescent="0.2">
      <c r="A145" t="s">
        <v>11</v>
      </c>
      <c r="B145" t="s">
        <v>38</v>
      </c>
      <c r="C145" t="s">
        <v>92</v>
      </c>
      <c r="D145" t="s">
        <v>490</v>
      </c>
      <c r="E145">
        <v>8</v>
      </c>
      <c r="F145">
        <v>6.1</v>
      </c>
      <c r="G145" t="s">
        <v>239</v>
      </c>
      <c r="H145" t="s">
        <v>245</v>
      </c>
    </row>
    <row r="146" spans="1:8" x14ac:dyDescent="0.2">
      <c r="A146" t="s">
        <v>11</v>
      </c>
      <c r="B146" t="s">
        <v>38</v>
      </c>
      <c r="C146" t="s">
        <v>92</v>
      </c>
      <c r="D146" t="s">
        <v>189</v>
      </c>
      <c r="F146">
        <v>2</v>
      </c>
      <c r="G146" t="s">
        <v>239</v>
      </c>
      <c r="H146" t="s">
        <v>264</v>
      </c>
    </row>
    <row r="147" spans="1:8" x14ac:dyDescent="0.2">
      <c r="A147" t="s">
        <v>11</v>
      </c>
      <c r="B147" t="s">
        <v>38</v>
      </c>
      <c r="C147" t="s">
        <v>92</v>
      </c>
      <c r="D147" t="s">
        <v>190</v>
      </c>
      <c r="E147">
        <v>8</v>
      </c>
      <c r="F147">
        <v>7.2</v>
      </c>
      <c r="G147" t="s">
        <v>240</v>
      </c>
      <c r="H147" t="s">
        <v>245</v>
      </c>
    </row>
    <row r="148" spans="1:8" x14ac:dyDescent="0.2">
      <c r="A148" t="s">
        <v>11</v>
      </c>
      <c r="B148" t="s">
        <v>38</v>
      </c>
      <c r="C148" t="s">
        <v>92</v>
      </c>
      <c r="D148" t="s">
        <v>488</v>
      </c>
      <c r="F148">
        <v>6.6</v>
      </c>
      <c r="G148" t="s">
        <v>238</v>
      </c>
      <c r="H148" t="s">
        <v>245</v>
      </c>
    </row>
    <row r="149" spans="1:8" x14ac:dyDescent="0.2">
      <c r="A149" t="s">
        <v>11</v>
      </c>
      <c r="B149" t="s">
        <v>38</v>
      </c>
      <c r="C149" t="s">
        <v>92</v>
      </c>
      <c r="D149" t="s">
        <v>191</v>
      </c>
      <c r="E149">
        <v>6</v>
      </c>
      <c r="F149">
        <v>8.5</v>
      </c>
      <c r="G149" t="s">
        <v>238</v>
      </c>
      <c r="H149" t="s">
        <v>245</v>
      </c>
    </row>
    <row r="150" spans="1:8" x14ac:dyDescent="0.2">
      <c r="A150" t="s">
        <v>11</v>
      </c>
      <c r="B150" t="s">
        <v>38</v>
      </c>
      <c r="C150" t="s">
        <v>92</v>
      </c>
      <c r="D150" t="s">
        <v>192</v>
      </c>
      <c r="F150">
        <v>8.6</v>
      </c>
      <c r="G150" t="s">
        <v>239</v>
      </c>
      <c r="H150" t="s">
        <v>245</v>
      </c>
    </row>
    <row r="151" spans="1:8" x14ac:dyDescent="0.2">
      <c r="A151" t="s">
        <v>11</v>
      </c>
      <c r="B151" t="s">
        <v>38</v>
      </c>
      <c r="C151" t="s">
        <v>92</v>
      </c>
      <c r="D151" t="s">
        <v>343</v>
      </c>
      <c r="F151">
        <v>6.8</v>
      </c>
    </row>
    <row r="152" spans="1:8" x14ac:dyDescent="0.2">
      <c r="A152" t="s">
        <v>11</v>
      </c>
      <c r="B152" t="s">
        <v>38</v>
      </c>
      <c r="C152" t="s">
        <v>92</v>
      </c>
      <c r="D152" t="s">
        <v>193</v>
      </c>
      <c r="E152">
        <v>7</v>
      </c>
      <c r="F152">
        <v>2.1</v>
      </c>
      <c r="G152" t="s">
        <v>239</v>
      </c>
      <c r="H152" t="s">
        <v>253</v>
      </c>
    </row>
    <row r="153" spans="1:8" x14ac:dyDescent="0.2">
      <c r="A153" t="s">
        <v>11</v>
      </c>
      <c r="B153" t="s">
        <v>38</v>
      </c>
      <c r="C153" t="s">
        <v>92</v>
      </c>
      <c r="D153" t="s">
        <v>194</v>
      </c>
      <c r="E153">
        <v>6</v>
      </c>
      <c r="F153">
        <v>4.9000000000000004</v>
      </c>
      <c r="G153" t="s">
        <v>241</v>
      </c>
      <c r="H153" t="s">
        <v>247</v>
      </c>
    </row>
    <row r="154" spans="1:8" x14ac:dyDescent="0.2">
      <c r="A154" t="s">
        <v>11</v>
      </c>
      <c r="B154" t="s">
        <v>38</v>
      </c>
      <c r="C154" t="s">
        <v>92</v>
      </c>
      <c r="D154" t="s">
        <v>195</v>
      </c>
      <c r="E154">
        <v>3</v>
      </c>
      <c r="F154">
        <v>7.6</v>
      </c>
      <c r="G154" t="s">
        <v>239</v>
      </c>
      <c r="H154" t="s">
        <v>245</v>
      </c>
    </row>
    <row r="155" spans="1:8" x14ac:dyDescent="0.2">
      <c r="A155" t="s">
        <v>11</v>
      </c>
      <c r="B155" t="s">
        <v>38</v>
      </c>
      <c r="C155" t="s">
        <v>92</v>
      </c>
      <c r="D155" t="s">
        <v>196</v>
      </c>
      <c r="E155">
        <v>8</v>
      </c>
      <c r="F155">
        <v>6.6</v>
      </c>
      <c r="G155" t="s">
        <v>238</v>
      </c>
      <c r="H155" t="s">
        <v>245</v>
      </c>
    </row>
    <row r="156" spans="1:8" x14ac:dyDescent="0.2">
      <c r="A156" t="s">
        <v>11</v>
      </c>
      <c r="B156" t="s">
        <v>38</v>
      </c>
      <c r="C156" t="s">
        <v>92</v>
      </c>
      <c r="D156" t="s">
        <v>503</v>
      </c>
      <c r="F156">
        <v>6.6</v>
      </c>
      <c r="G156" t="s">
        <v>238</v>
      </c>
      <c r="H156" t="s">
        <v>245</v>
      </c>
    </row>
    <row r="157" spans="1:8" x14ac:dyDescent="0.2">
      <c r="A157" t="s">
        <v>11</v>
      </c>
      <c r="B157" t="s">
        <v>38</v>
      </c>
      <c r="C157" t="s">
        <v>92</v>
      </c>
      <c r="D157" t="s">
        <v>197</v>
      </c>
      <c r="E157">
        <v>6</v>
      </c>
      <c r="F157">
        <v>9.1999999999999993</v>
      </c>
      <c r="G157" t="s">
        <v>239</v>
      </c>
      <c r="H157" t="s">
        <v>264</v>
      </c>
    </row>
    <row r="158" spans="1:8" x14ac:dyDescent="0.2">
      <c r="A158" t="s">
        <v>11</v>
      </c>
      <c r="B158" t="s">
        <v>38</v>
      </c>
      <c r="C158" t="s">
        <v>92</v>
      </c>
      <c r="D158" t="s">
        <v>198</v>
      </c>
      <c r="E158">
        <v>10</v>
      </c>
      <c r="F158">
        <v>6.6</v>
      </c>
      <c r="G158" t="s">
        <v>238</v>
      </c>
      <c r="H158" t="s">
        <v>245</v>
      </c>
    </row>
    <row r="159" spans="1:8" x14ac:dyDescent="0.2">
      <c r="A159" t="s">
        <v>11</v>
      </c>
      <c r="B159" t="s">
        <v>38</v>
      </c>
      <c r="C159" t="s">
        <v>92</v>
      </c>
      <c r="D159" t="s">
        <v>199</v>
      </c>
    </row>
    <row r="160" spans="1:8" x14ac:dyDescent="0.2">
      <c r="A160" t="s">
        <v>11</v>
      </c>
      <c r="B160" t="s">
        <v>38</v>
      </c>
      <c r="C160" t="s">
        <v>92</v>
      </c>
      <c r="D160" t="s">
        <v>200</v>
      </c>
      <c r="E160">
        <v>4</v>
      </c>
      <c r="F160">
        <v>2.1</v>
      </c>
      <c r="G160" t="s">
        <v>239</v>
      </c>
      <c r="H160" t="s">
        <v>245</v>
      </c>
    </row>
    <row r="161" spans="1:8" x14ac:dyDescent="0.2">
      <c r="A161" t="s">
        <v>11</v>
      </c>
      <c r="B161" t="s">
        <v>38</v>
      </c>
      <c r="C161" t="s">
        <v>92</v>
      </c>
      <c r="D161" t="s">
        <v>202</v>
      </c>
      <c r="E161">
        <v>4</v>
      </c>
      <c r="F161">
        <v>6.6</v>
      </c>
      <c r="G161" t="s">
        <v>238</v>
      </c>
      <c r="H161" t="s">
        <v>245</v>
      </c>
    </row>
    <row r="162" spans="1:8" x14ac:dyDescent="0.2">
      <c r="A162" t="s">
        <v>11</v>
      </c>
      <c r="B162" t="s">
        <v>38</v>
      </c>
      <c r="C162" t="s">
        <v>92</v>
      </c>
      <c r="D162" t="s">
        <v>201</v>
      </c>
      <c r="E162">
        <v>5</v>
      </c>
      <c r="F162">
        <v>4.5999999999999996</v>
      </c>
      <c r="G162" t="s">
        <v>239</v>
      </c>
      <c r="H162" t="s">
        <v>245</v>
      </c>
    </row>
    <row r="163" spans="1:8" x14ac:dyDescent="0.2">
      <c r="A163" t="s">
        <v>11</v>
      </c>
      <c r="B163" t="s">
        <v>38</v>
      </c>
      <c r="C163" t="s">
        <v>92</v>
      </c>
      <c r="D163" t="s">
        <v>203</v>
      </c>
      <c r="E163">
        <v>4</v>
      </c>
      <c r="F163">
        <v>4</v>
      </c>
      <c r="G163" t="s">
        <v>239</v>
      </c>
      <c r="H163" t="s">
        <v>245</v>
      </c>
    </row>
    <row r="164" spans="1:8" x14ac:dyDescent="0.2">
      <c r="A164" t="s">
        <v>11</v>
      </c>
      <c r="B164" t="s">
        <v>38</v>
      </c>
      <c r="C164" t="s">
        <v>92</v>
      </c>
      <c r="D164" t="s">
        <v>508</v>
      </c>
      <c r="F164">
        <v>6.6</v>
      </c>
    </row>
    <row r="165" spans="1:8" x14ac:dyDescent="0.2">
      <c r="A165" t="s">
        <v>11</v>
      </c>
      <c r="B165" t="s">
        <v>38</v>
      </c>
      <c r="C165" t="s">
        <v>92</v>
      </c>
      <c r="D165" t="s">
        <v>204</v>
      </c>
      <c r="E165">
        <v>6</v>
      </c>
      <c r="F165">
        <v>7.7</v>
      </c>
      <c r="G165" t="s">
        <v>239</v>
      </c>
      <c r="H165" t="s">
        <v>245</v>
      </c>
    </row>
    <row r="166" spans="1:8" x14ac:dyDescent="0.2">
      <c r="A166" t="s">
        <v>11</v>
      </c>
      <c r="B166" t="s">
        <v>38</v>
      </c>
      <c r="C166" t="s">
        <v>92</v>
      </c>
      <c r="D166" t="s">
        <v>205</v>
      </c>
      <c r="E166">
        <v>7</v>
      </c>
      <c r="F166">
        <v>8.6999999999999993</v>
      </c>
      <c r="G166" t="s">
        <v>239</v>
      </c>
      <c r="H166" t="s">
        <v>247</v>
      </c>
    </row>
    <row r="167" spans="1:8" x14ac:dyDescent="0.2">
      <c r="A167" t="s">
        <v>11</v>
      </c>
      <c r="B167" t="s">
        <v>38</v>
      </c>
      <c r="C167" t="s">
        <v>92</v>
      </c>
      <c r="D167" t="s">
        <v>506</v>
      </c>
      <c r="F167">
        <v>6.6</v>
      </c>
    </row>
    <row r="168" spans="1:8" x14ac:dyDescent="0.2">
      <c r="A168" t="s">
        <v>11</v>
      </c>
      <c r="B168" t="s">
        <v>38</v>
      </c>
      <c r="C168" t="s">
        <v>92</v>
      </c>
      <c r="D168" t="s">
        <v>206</v>
      </c>
      <c r="E168">
        <v>6</v>
      </c>
      <c r="F168">
        <v>6.3</v>
      </c>
      <c r="G168" t="s">
        <v>242</v>
      </c>
      <c r="H168" t="s">
        <v>269</v>
      </c>
    </row>
    <row r="169" spans="1:8" x14ac:dyDescent="0.2">
      <c r="A169" t="s">
        <v>11</v>
      </c>
      <c r="B169" t="s">
        <v>38</v>
      </c>
      <c r="C169" t="s">
        <v>92</v>
      </c>
      <c r="D169" t="s">
        <v>344</v>
      </c>
      <c r="F169">
        <v>1.2</v>
      </c>
      <c r="G169" t="s">
        <v>238</v>
      </c>
      <c r="H169" t="s">
        <v>245</v>
      </c>
    </row>
    <row r="170" spans="1:8" x14ac:dyDescent="0.2">
      <c r="A170" t="s">
        <v>11</v>
      </c>
      <c r="B170" t="s">
        <v>38</v>
      </c>
      <c r="C170" t="s">
        <v>92</v>
      </c>
      <c r="D170" t="s">
        <v>207</v>
      </c>
      <c r="E170">
        <v>3</v>
      </c>
      <c r="F170">
        <v>6.6</v>
      </c>
      <c r="G170" t="s">
        <v>239</v>
      </c>
      <c r="H170" t="s">
        <v>266</v>
      </c>
    </row>
    <row r="171" spans="1:8" x14ac:dyDescent="0.2">
      <c r="A171" t="s">
        <v>11</v>
      </c>
      <c r="B171" t="s">
        <v>38</v>
      </c>
      <c r="C171" t="s">
        <v>92</v>
      </c>
      <c r="D171" t="s">
        <v>333</v>
      </c>
      <c r="F171">
        <v>6.6</v>
      </c>
      <c r="G171" t="s">
        <v>242</v>
      </c>
      <c r="H171" t="s">
        <v>264</v>
      </c>
    </row>
    <row r="172" spans="1:8" x14ac:dyDescent="0.2">
      <c r="A172" t="s">
        <v>11</v>
      </c>
      <c r="B172" t="s">
        <v>38</v>
      </c>
      <c r="C172" t="s">
        <v>92</v>
      </c>
      <c r="D172" t="s">
        <v>491</v>
      </c>
      <c r="F172">
        <v>6.6</v>
      </c>
      <c r="G172" t="s">
        <v>238</v>
      </c>
      <c r="H172" t="s">
        <v>246</v>
      </c>
    </row>
    <row r="173" spans="1:8" x14ac:dyDescent="0.2">
      <c r="A173" t="s">
        <v>11</v>
      </c>
      <c r="B173" t="s">
        <v>38</v>
      </c>
      <c r="C173" t="s">
        <v>92</v>
      </c>
      <c r="D173" t="s">
        <v>208</v>
      </c>
      <c r="F173">
        <v>6.6</v>
      </c>
      <c r="G173" t="s">
        <v>239</v>
      </c>
      <c r="H173" t="s">
        <v>245</v>
      </c>
    </row>
    <row r="174" spans="1:8" x14ac:dyDescent="0.2">
      <c r="A174" t="s">
        <v>11</v>
      </c>
      <c r="B174" t="s">
        <v>38</v>
      </c>
      <c r="C174" t="s">
        <v>92</v>
      </c>
      <c r="D174" t="s">
        <v>209</v>
      </c>
      <c r="E174">
        <v>6</v>
      </c>
      <c r="F174">
        <v>6.2</v>
      </c>
      <c r="G174" t="s">
        <v>239</v>
      </c>
      <c r="H174" t="s">
        <v>245</v>
      </c>
    </row>
    <row r="175" spans="1:8" x14ac:dyDescent="0.2">
      <c r="A175" t="s">
        <v>11</v>
      </c>
      <c r="B175" t="s">
        <v>38</v>
      </c>
      <c r="C175" t="s">
        <v>92</v>
      </c>
      <c r="D175" t="s">
        <v>210</v>
      </c>
      <c r="E175">
        <v>4</v>
      </c>
      <c r="F175">
        <v>6.6</v>
      </c>
      <c r="G175" t="s">
        <v>238</v>
      </c>
      <c r="H175" t="s">
        <v>245</v>
      </c>
    </row>
    <row r="176" spans="1:8" x14ac:dyDescent="0.2">
      <c r="A176" t="s">
        <v>11</v>
      </c>
      <c r="B176" t="s">
        <v>38</v>
      </c>
      <c r="C176" t="s">
        <v>92</v>
      </c>
      <c r="D176" t="s">
        <v>211</v>
      </c>
      <c r="E176">
        <v>6</v>
      </c>
      <c r="F176">
        <v>7.2</v>
      </c>
      <c r="G176" t="s">
        <v>241</v>
      </c>
      <c r="H176" t="s">
        <v>247</v>
      </c>
    </row>
    <row r="177" spans="1:8" x14ac:dyDescent="0.2">
      <c r="A177" t="s">
        <v>11</v>
      </c>
      <c r="B177" t="s">
        <v>38</v>
      </c>
      <c r="C177" t="s">
        <v>92</v>
      </c>
      <c r="D177" t="s">
        <v>212</v>
      </c>
      <c r="F177">
        <v>6.6</v>
      </c>
      <c r="G177" t="s">
        <v>239</v>
      </c>
      <c r="H177" t="s">
        <v>270</v>
      </c>
    </row>
    <row r="178" spans="1:8" x14ac:dyDescent="0.2">
      <c r="A178" t="s">
        <v>11</v>
      </c>
      <c r="B178" t="s">
        <v>38</v>
      </c>
      <c r="C178" t="s">
        <v>92</v>
      </c>
      <c r="D178" t="s">
        <v>213</v>
      </c>
      <c r="E178">
        <v>5</v>
      </c>
      <c r="F178">
        <v>7.9</v>
      </c>
      <c r="G178" t="s">
        <v>242</v>
      </c>
      <c r="H178" t="s">
        <v>246</v>
      </c>
    </row>
    <row r="179" spans="1:8" x14ac:dyDescent="0.2">
      <c r="A179" t="s">
        <v>11</v>
      </c>
      <c r="B179" t="s">
        <v>38</v>
      </c>
      <c r="C179" t="s">
        <v>92</v>
      </c>
      <c r="D179" t="s">
        <v>331</v>
      </c>
      <c r="F179">
        <v>8.1999999999999993</v>
      </c>
      <c r="G179" t="s">
        <v>239</v>
      </c>
      <c r="H179" t="s">
        <v>245</v>
      </c>
    </row>
    <row r="180" spans="1:8" x14ac:dyDescent="0.2">
      <c r="A180" t="s">
        <v>11</v>
      </c>
      <c r="B180" t="s">
        <v>38</v>
      </c>
      <c r="C180" t="s">
        <v>92</v>
      </c>
      <c r="D180" t="s">
        <v>214</v>
      </c>
      <c r="E180">
        <v>6</v>
      </c>
      <c r="F180">
        <v>4.9000000000000004</v>
      </c>
      <c r="G180" t="s">
        <v>241</v>
      </c>
      <c r="H180" t="s">
        <v>269</v>
      </c>
    </row>
    <row r="181" spans="1:8" x14ac:dyDescent="0.2">
      <c r="A181" t="s">
        <v>11</v>
      </c>
      <c r="B181" t="s">
        <v>38</v>
      </c>
      <c r="C181" t="s">
        <v>92</v>
      </c>
      <c r="D181" t="s">
        <v>215</v>
      </c>
    </row>
    <row r="182" spans="1:8" x14ac:dyDescent="0.2">
      <c r="A182" t="s">
        <v>11</v>
      </c>
      <c r="B182" t="s">
        <v>38</v>
      </c>
      <c r="C182" t="s">
        <v>92</v>
      </c>
      <c r="D182" t="s">
        <v>216</v>
      </c>
      <c r="E182">
        <v>6</v>
      </c>
      <c r="F182">
        <v>5.0999999999999996</v>
      </c>
      <c r="G182" t="s">
        <v>239</v>
      </c>
      <c r="H182" t="s">
        <v>245</v>
      </c>
    </row>
    <row r="183" spans="1:8" x14ac:dyDescent="0.2">
      <c r="A183" t="s">
        <v>11</v>
      </c>
      <c r="B183" t="s">
        <v>38</v>
      </c>
      <c r="C183" t="s">
        <v>92</v>
      </c>
      <c r="D183" t="s">
        <v>217</v>
      </c>
      <c r="F183">
        <v>8.1999999999999993</v>
      </c>
      <c r="G183" t="s">
        <v>238</v>
      </c>
      <c r="H183" t="s">
        <v>245</v>
      </c>
    </row>
    <row r="184" spans="1:8" x14ac:dyDescent="0.2">
      <c r="A184" t="s">
        <v>11</v>
      </c>
      <c r="B184" t="s">
        <v>38</v>
      </c>
      <c r="C184" t="s">
        <v>92</v>
      </c>
      <c r="D184" t="s">
        <v>218</v>
      </c>
      <c r="E184">
        <v>5</v>
      </c>
      <c r="F184">
        <v>7</v>
      </c>
      <c r="G184" t="s">
        <v>239</v>
      </c>
      <c r="H184" t="s">
        <v>246</v>
      </c>
    </row>
    <row r="185" spans="1:8" x14ac:dyDescent="0.2">
      <c r="A185" t="s">
        <v>11</v>
      </c>
      <c r="B185" t="s">
        <v>38</v>
      </c>
      <c r="C185" t="s">
        <v>92</v>
      </c>
      <c r="D185" t="s">
        <v>219</v>
      </c>
      <c r="F185">
        <v>4.0999999999999996</v>
      </c>
      <c r="G185" t="s">
        <v>238</v>
      </c>
      <c r="H185" t="s">
        <v>245</v>
      </c>
    </row>
    <row r="186" spans="1:8" x14ac:dyDescent="0.2">
      <c r="A186" t="s">
        <v>11</v>
      </c>
      <c r="B186" t="s">
        <v>38</v>
      </c>
      <c r="C186" t="s">
        <v>92</v>
      </c>
      <c r="D186" t="s">
        <v>220</v>
      </c>
      <c r="E186">
        <v>5</v>
      </c>
      <c r="F186">
        <v>5.0999999999999996</v>
      </c>
      <c r="G186" t="s">
        <v>239</v>
      </c>
      <c r="H186" t="s">
        <v>245</v>
      </c>
    </row>
    <row r="187" spans="1:8" x14ac:dyDescent="0.2">
      <c r="A187" t="s">
        <v>11</v>
      </c>
      <c r="B187" t="s">
        <v>38</v>
      </c>
      <c r="C187" t="s">
        <v>92</v>
      </c>
      <c r="D187" t="s">
        <v>221</v>
      </c>
      <c r="F187">
        <v>6.6</v>
      </c>
      <c r="G187" t="s">
        <v>242</v>
      </c>
    </row>
    <row r="188" spans="1:8" x14ac:dyDescent="0.2">
      <c r="A188" t="s">
        <v>11</v>
      </c>
      <c r="B188" t="s">
        <v>38</v>
      </c>
      <c r="C188" t="s">
        <v>92</v>
      </c>
      <c r="D188" t="s">
        <v>222</v>
      </c>
      <c r="E188">
        <v>8</v>
      </c>
      <c r="F188">
        <v>5.3</v>
      </c>
      <c r="G188" t="s">
        <v>238</v>
      </c>
      <c r="H188" t="s">
        <v>245</v>
      </c>
    </row>
    <row r="189" spans="1:8" x14ac:dyDescent="0.2">
      <c r="A189" t="s">
        <v>11</v>
      </c>
      <c r="B189" t="s">
        <v>38</v>
      </c>
      <c r="C189" t="s">
        <v>93</v>
      </c>
      <c r="D189" t="s">
        <v>486</v>
      </c>
      <c r="F189">
        <v>8</v>
      </c>
      <c r="G189" t="s">
        <v>241</v>
      </c>
      <c r="H189" t="s">
        <v>256</v>
      </c>
    </row>
    <row r="190" spans="1:8" x14ac:dyDescent="0.2">
      <c r="A190" t="s">
        <v>11</v>
      </c>
      <c r="B190" t="s">
        <v>38</v>
      </c>
      <c r="C190" t="s">
        <v>93</v>
      </c>
      <c r="D190" t="s">
        <v>223</v>
      </c>
      <c r="G190" t="s">
        <v>239</v>
      </c>
      <c r="H190" t="s">
        <v>256</v>
      </c>
    </row>
    <row r="191" spans="1:8" x14ac:dyDescent="0.2">
      <c r="A191" t="s">
        <v>11</v>
      </c>
      <c r="B191" t="s">
        <v>38</v>
      </c>
      <c r="C191" t="s">
        <v>94</v>
      </c>
      <c r="D191" t="s">
        <v>224</v>
      </c>
      <c r="F191">
        <v>5.8</v>
      </c>
      <c r="G191" t="s">
        <v>239</v>
      </c>
    </row>
    <row r="192" spans="1:8" x14ac:dyDescent="0.2">
      <c r="A192" t="s">
        <v>11</v>
      </c>
      <c r="B192" t="s">
        <v>38</v>
      </c>
      <c r="C192" t="s">
        <v>95</v>
      </c>
      <c r="F192">
        <v>7.5</v>
      </c>
      <c r="G192" t="s">
        <v>238</v>
      </c>
      <c r="H192" t="s">
        <v>264</v>
      </c>
    </row>
    <row r="193" spans="1:8" x14ac:dyDescent="0.2">
      <c r="A193" t="s">
        <v>11</v>
      </c>
      <c r="B193" t="s">
        <v>38</v>
      </c>
      <c r="C193" t="s">
        <v>96</v>
      </c>
      <c r="F193">
        <v>7.5</v>
      </c>
      <c r="G193" t="s">
        <v>238</v>
      </c>
      <c r="H193" t="s">
        <v>264</v>
      </c>
    </row>
    <row r="194" spans="1:8" x14ac:dyDescent="0.2">
      <c r="A194" t="s">
        <v>11</v>
      </c>
      <c r="B194" t="s">
        <v>38</v>
      </c>
      <c r="C194" t="s">
        <v>96</v>
      </c>
      <c r="D194" t="s">
        <v>225</v>
      </c>
      <c r="E194">
        <v>6</v>
      </c>
      <c r="F194">
        <v>7.9</v>
      </c>
      <c r="G194" t="s">
        <v>238</v>
      </c>
      <c r="H194" t="s">
        <v>264</v>
      </c>
    </row>
    <row r="195" spans="1:8" x14ac:dyDescent="0.2">
      <c r="A195" t="s">
        <v>11</v>
      </c>
      <c r="B195" t="s">
        <v>38</v>
      </c>
      <c r="C195" t="s">
        <v>97</v>
      </c>
      <c r="G195" t="s">
        <v>239</v>
      </c>
      <c r="H195" t="s">
        <v>266</v>
      </c>
    </row>
    <row r="196" spans="1:8" x14ac:dyDescent="0.2">
      <c r="A196" t="s">
        <v>11</v>
      </c>
      <c r="B196" t="s">
        <v>38</v>
      </c>
      <c r="C196" t="s">
        <v>98</v>
      </c>
      <c r="F196">
        <v>4</v>
      </c>
    </row>
    <row r="197" spans="1:8" x14ac:dyDescent="0.2">
      <c r="A197" t="s">
        <v>11</v>
      </c>
      <c r="B197" t="s">
        <v>38</v>
      </c>
      <c r="C197" t="s">
        <v>98</v>
      </c>
      <c r="D197" t="s">
        <v>226</v>
      </c>
      <c r="E197">
        <v>4</v>
      </c>
      <c r="F197">
        <v>4</v>
      </c>
      <c r="G197" t="s">
        <v>239</v>
      </c>
    </row>
    <row r="198" spans="1:8" x14ac:dyDescent="0.2">
      <c r="A198" t="s">
        <v>11</v>
      </c>
      <c r="B198" t="s">
        <v>38</v>
      </c>
      <c r="C198" t="s">
        <v>98</v>
      </c>
      <c r="D198" t="s">
        <v>227</v>
      </c>
      <c r="F198">
        <v>4</v>
      </c>
      <c r="G198" t="s">
        <v>239</v>
      </c>
      <c r="H198" t="s">
        <v>246</v>
      </c>
    </row>
    <row r="199" spans="1:8" x14ac:dyDescent="0.2">
      <c r="A199" t="s">
        <v>11</v>
      </c>
      <c r="B199" t="s">
        <v>38</v>
      </c>
      <c r="C199" t="s">
        <v>99</v>
      </c>
      <c r="E199">
        <v>7</v>
      </c>
      <c r="F199">
        <v>3.2</v>
      </c>
      <c r="G199" t="s">
        <v>241</v>
      </c>
      <c r="H199" t="s">
        <v>247</v>
      </c>
    </row>
    <row r="200" spans="1:8" x14ac:dyDescent="0.2">
      <c r="A200" t="s">
        <v>11</v>
      </c>
      <c r="B200" t="s">
        <v>38</v>
      </c>
      <c r="C200" t="s">
        <v>99</v>
      </c>
      <c r="D200" t="s">
        <v>228</v>
      </c>
      <c r="E200">
        <v>4</v>
      </c>
      <c r="F200">
        <v>3.2</v>
      </c>
      <c r="G200" t="s">
        <v>241</v>
      </c>
      <c r="H200" t="s">
        <v>247</v>
      </c>
    </row>
    <row r="201" spans="1:8" x14ac:dyDescent="0.2">
      <c r="A201" t="s">
        <v>11</v>
      </c>
      <c r="B201" t="s">
        <v>38</v>
      </c>
      <c r="C201" t="s">
        <v>99</v>
      </c>
      <c r="D201" t="s">
        <v>332</v>
      </c>
      <c r="F201">
        <v>2.4</v>
      </c>
      <c r="G201" t="s">
        <v>241</v>
      </c>
      <c r="H201" t="s">
        <v>247</v>
      </c>
    </row>
    <row r="202" spans="1:8" x14ac:dyDescent="0.2">
      <c r="A202" t="s">
        <v>11</v>
      </c>
      <c r="B202" t="s">
        <v>38</v>
      </c>
      <c r="C202" t="s">
        <v>99</v>
      </c>
      <c r="D202" t="s">
        <v>229</v>
      </c>
      <c r="E202">
        <v>7</v>
      </c>
      <c r="F202">
        <v>5.7</v>
      </c>
      <c r="G202" t="s">
        <v>241</v>
      </c>
      <c r="H202" t="s">
        <v>247</v>
      </c>
    </row>
    <row r="203" spans="1:8" x14ac:dyDescent="0.2">
      <c r="A203" t="s">
        <v>11</v>
      </c>
      <c r="B203" t="s">
        <v>38</v>
      </c>
      <c r="C203" t="s">
        <v>99</v>
      </c>
      <c r="D203" t="s">
        <v>334</v>
      </c>
      <c r="F203">
        <v>2.4</v>
      </c>
      <c r="G203" t="s">
        <v>241</v>
      </c>
      <c r="H203" t="s">
        <v>247</v>
      </c>
    </row>
    <row r="204" spans="1:8" x14ac:dyDescent="0.2">
      <c r="A204" t="s">
        <v>11</v>
      </c>
      <c r="B204" t="s">
        <v>38</v>
      </c>
      <c r="C204" t="s">
        <v>100</v>
      </c>
      <c r="G204" t="s">
        <v>239</v>
      </c>
    </row>
    <row r="205" spans="1:8" x14ac:dyDescent="0.2">
      <c r="A205" t="s">
        <v>11</v>
      </c>
      <c r="B205" t="s">
        <v>38</v>
      </c>
      <c r="C205" t="s">
        <v>101</v>
      </c>
      <c r="E205">
        <v>8</v>
      </c>
      <c r="F205">
        <v>2.8</v>
      </c>
      <c r="G205" t="s">
        <v>238</v>
      </c>
    </row>
    <row r="206" spans="1:8" x14ac:dyDescent="0.2">
      <c r="A206" t="s">
        <v>11</v>
      </c>
      <c r="B206" t="s">
        <v>38</v>
      </c>
      <c r="C206" t="s">
        <v>102</v>
      </c>
      <c r="F206">
        <v>4.8</v>
      </c>
      <c r="G206" t="s">
        <v>238</v>
      </c>
      <c r="H206" t="s">
        <v>266</v>
      </c>
    </row>
    <row r="207" spans="1:8" x14ac:dyDescent="0.2">
      <c r="A207" t="s">
        <v>11</v>
      </c>
      <c r="B207" t="s">
        <v>38</v>
      </c>
      <c r="C207" t="s">
        <v>102</v>
      </c>
      <c r="D207" t="s">
        <v>230</v>
      </c>
      <c r="E207">
        <v>5</v>
      </c>
      <c r="F207">
        <v>8</v>
      </c>
      <c r="G207" t="s">
        <v>239</v>
      </c>
      <c r="H207" t="s">
        <v>247</v>
      </c>
    </row>
    <row r="208" spans="1:8" x14ac:dyDescent="0.2">
      <c r="A208" t="s">
        <v>11</v>
      </c>
      <c r="B208" t="s">
        <v>38</v>
      </c>
      <c r="C208" t="s">
        <v>102</v>
      </c>
      <c r="D208" t="s">
        <v>480</v>
      </c>
      <c r="F208">
        <v>4.8</v>
      </c>
      <c r="H208" t="s">
        <v>246</v>
      </c>
    </row>
    <row r="209" spans="1:8" x14ac:dyDescent="0.2">
      <c r="A209" t="s">
        <v>11</v>
      </c>
      <c r="B209" t="s">
        <v>38</v>
      </c>
      <c r="C209" t="s">
        <v>102</v>
      </c>
      <c r="D209" t="s">
        <v>231</v>
      </c>
      <c r="E209">
        <v>4</v>
      </c>
      <c r="F209">
        <v>1.1000000000000001</v>
      </c>
      <c r="G209" t="s">
        <v>238</v>
      </c>
      <c r="H209" t="s">
        <v>264</v>
      </c>
    </row>
    <row r="210" spans="1:8" x14ac:dyDescent="0.2">
      <c r="A210" t="s">
        <v>11</v>
      </c>
      <c r="B210" t="s">
        <v>38</v>
      </c>
      <c r="C210" t="s">
        <v>102</v>
      </c>
      <c r="D210" t="s">
        <v>232</v>
      </c>
      <c r="E210">
        <v>7</v>
      </c>
      <c r="F210">
        <v>4.8</v>
      </c>
      <c r="G210" t="s">
        <v>239</v>
      </c>
      <c r="H210" t="s">
        <v>246</v>
      </c>
    </row>
    <row r="211" spans="1:8" x14ac:dyDescent="0.2">
      <c r="A211" t="s">
        <v>11</v>
      </c>
      <c r="B211" t="s">
        <v>38</v>
      </c>
      <c r="C211" t="s">
        <v>102</v>
      </c>
      <c r="D211" t="s">
        <v>233</v>
      </c>
      <c r="E211">
        <v>6</v>
      </c>
      <c r="F211">
        <v>4.8</v>
      </c>
      <c r="G211" t="s">
        <v>242</v>
      </c>
      <c r="H211" t="s">
        <v>266</v>
      </c>
    </row>
    <row r="212" spans="1:8" x14ac:dyDescent="0.2">
      <c r="A212" t="s">
        <v>11</v>
      </c>
      <c r="B212" t="s">
        <v>38</v>
      </c>
      <c r="C212" t="s">
        <v>102</v>
      </c>
      <c r="D212" t="s">
        <v>507</v>
      </c>
      <c r="F212">
        <v>6.3</v>
      </c>
      <c r="G212" t="s">
        <v>239</v>
      </c>
      <c r="H212" t="s">
        <v>246</v>
      </c>
    </row>
    <row r="213" spans="1:8" x14ac:dyDescent="0.2">
      <c r="A213" t="s">
        <v>11</v>
      </c>
      <c r="B213" t="s">
        <v>38</v>
      </c>
      <c r="C213" t="s">
        <v>102</v>
      </c>
      <c r="D213" t="s">
        <v>234</v>
      </c>
      <c r="E213">
        <v>4</v>
      </c>
      <c r="F213">
        <v>6.7</v>
      </c>
      <c r="G213" t="s">
        <v>242</v>
      </c>
      <c r="H213" t="s">
        <v>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6"/>
  <sheetViews>
    <sheetView zoomScale="75" workbookViewId="0">
      <pane xSplit="8" ySplit="9" topLeftCell="S340" activePane="bottomRight" state="frozen"/>
      <selection pane="topRight" activeCell="I1" sqref="I1"/>
      <selection pane="bottomLeft" activeCell="A10" sqref="A10"/>
      <selection pane="bottomRight" activeCell="A357" sqref="A357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2.7109375" style="1" bestFit="1" customWidth="1"/>
    <col min="5" max="5" width="12.28515625" style="1" customWidth="1"/>
    <col min="6" max="6" width="12.140625" style="1" customWidth="1"/>
    <col min="7" max="7" width="11.5703125" bestFit="1" customWidth="1"/>
    <col min="8" max="8" width="12" bestFit="1" customWidth="1"/>
    <col min="9" max="9" width="12.42578125" customWidth="1"/>
    <col min="10" max="12" width="15.28515625" customWidth="1"/>
    <col min="13" max="13" width="15.7109375" bestFit="1" customWidth="1"/>
    <col min="14" max="14" width="15.7109375" customWidth="1"/>
    <col min="15" max="16" width="15.7109375" bestFit="1" customWidth="1"/>
    <col min="17" max="18" width="15.7109375" customWidth="1"/>
    <col min="19" max="19" width="15.140625" bestFit="1" customWidth="1"/>
    <col min="20" max="20" width="13.7109375" customWidth="1"/>
    <col min="21" max="21" width="9.7109375" bestFit="1" customWidth="1"/>
    <col min="22" max="22" width="13.42578125" bestFit="1" customWidth="1"/>
    <col min="23" max="23" width="13.42578125" customWidth="1"/>
    <col min="24" max="26" width="13.85546875" bestFit="1" customWidth="1"/>
    <col min="27" max="27" width="10.5703125" customWidth="1"/>
    <col min="28" max="28" width="9.85546875" bestFit="1" customWidth="1"/>
    <col min="29" max="29" width="12.140625" customWidth="1"/>
    <col min="30" max="30" width="12.140625" bestFit="1" customWidth="1"/>
    <col min="31" max="31" width="10.28515625" bestFit="1" customWidth="1"/>
    <col min="32" max="34" width="12.28515625" bestFit="1" customWidth="1"/>
    <col min="35" max="35" width="12.85546875" bestFit="1" customWidth="1"/>
    <col min="36" max="36" width="14" customWidth="1"/>
    <col min="37" max="37" width="10.5703125" bestFit="1" customWidth="1"/>
  </cols>
  <sheetData>
    <row r="1" spans="1:37" ht="25.5" x14ac:dyDescent="0.2">
      <c r="I1" s="2" t="s">
        <v>0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8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</row>
    <row r="2" spans="1:37" x14ac:dyDescent="0.2">
      <c r="I2" s="2" t="s">
        <v>12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6" t="s">
        <v>21</v>
      </c>
      <c r="P2" s="6" t="s">
        <v>21</v>
      </c>
      <c r="Q2" s="6" t="s">
        <v>21</v>
      </c>
      <c r="R2" s="6" t="s">
        <v>22</v>
      </c>
      <c r="S2" s="6" t="s">
        <v>22</v>
      </c>
      <c r="T2" s="6" t="s">
        <v>31</v>
      </c>
      <c r="U2" s="6" t="s">
        <v>31</v>
      </c>
      <c r="V2" s="6" t="s">
        <v>31</v>
      </c>
      <c r="W2" s="6" t="s">
        <v>31</v>
      </c>
      <c r="X2" s="6" t="s">
        <v>31</v>
      </c>
      <c r="Y2" s="6" t="s">
        <v>31</v>
      </c>
      <c r="Z2" s="6" t="s">
        <v>31</v>
      </c>
      <c r="AA2" s="6" t="s">
        <v>34</v>
      </c>
      <c r="AB2" s="6" t="s">
        <v>37</v>
      </c>
      <c r="AC2" s="6" t="s">
        <v>37</v>
      </c>
      <c r="AD2" s="6" t="s">
        <v>37</v>
      </c>
      <c r="AE2" s="6" t="s">
        <v>37</v>
      </c>
      <c r="AF2" s="6" t="s">
        <v>38</v>
      </c>
      <c r="AG2" s="6" t="s">
        <v>38</v>
      </c>
      <c r="AH2" s="6" t="s">
        <v>38</v>
      </c>
    </row>
    <row r="3" spans="1:37" x14ac:dyDescent="0.2">
      <c r="I3" s="2" t="s">
        <v>39</v>
      </c>
      <c r="J3" s="6" t="s">
        <v>51</v>
      </c>
      <c r="K3" s="6" t="s">
        <v>52</v>
      </c>
      <c r="L3" s="6" t="s">
        <v>52</v>
      </c>
      <c r="M3" s="6" t="s">
        <v>53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67</v>
      </c>
      <c r="U3" s="6" t="s">
        <v>67</v>
      </c>
      <c r="V3" s="6" t="s">
        <v>68</v>
      </c>
      <c r="W3" s="6" t="s">
        <v>69</v>
      </c>
      <c r="X3" s="6" t="s">
        <v>69</v>
      </c>
      <c r="Y3" s="6" t="s">
        <v>69</v>
      </c>
      <c r="Z3" s="6" t="s">
        <v>69</v>
      </c>
      <c r="AA3" s="6" t="s">
        <v>76</v>
      </c>
      <c r="AB3" s="6" t="s">
        <v>85</v>
      </c>
      <c r="AC3" s="6" t="s">
        <v>86</v>
      </c>
      <c r="AD3" s="6" t="s">
        <v>86</v>
      </c>
      <c r="AE3" s="6" t="s">
        <v>321</v>
      </c>
      <c r="AF3" s="6" t="s">
        <v>92</v>
      </c>
      <c r="AG3" s="6" t="s">
        <v>92</v>
      </c>
      <c r="AH3" s="6" t="s">
        <v>92</v>
      </c>
    </row>
    <row r="4" spans="1:37" x14ac:dyDescent="0.2">
      <c r="I4" s="2" t="s">
        <v>103</v>
      </c>
      <c r="J4" s="12" t="s">
        <v>110</v>
      </c>
      <c r="K4" s="12" t="s">
        <v>111</v>
      </c>
      <c r="L4" s="12" t="s">
        <v>483</v>
      </c>
      <c r="M4" s="12" t="s">
        <v>112</v>
      </c>
      <c r="N4" s="12"/>
      <c r="O4" s="12" t="s">
        <v>113</v>
      </c>
      <c r="P4" s="12" t="s">
        <v>114</v>
      </c>
      <c r="Q4" s="12" t="s">
        <v>115</v>
      </c>
      <c r="R4" s="12" t="s">
        <v>116</v>
      </c>
      <c r="S4" s="12" t="s">
        <v>117</v>
      </c>
      <c r="T4" s="12"/>
      <c r="U4" s="12" t="s">
        <v>136</v>
      </c>
      <c r="V4" s="12" t="s">
        <v>137</v>
      </c>
      <c r="W4" s="12"/>
      <c r="X4" s="12" t="s">
        <v>139</v>
      </c>
      <c r="Y4" s="12" t="s">
        <v>140</v>
      </c>
      <c r="Z4" s="12" t="s">
        <v>141</v>
      </c>
      <c r="AA4" s="12"/>
      <c r="AB4" s="12" t="s">
        <v>165</v>
      </c>
      <c r="AC4" s="12" t="s">
        <v>485</v>
      </c>
      <c r="AD4" s="12" t="s">
        <v>167</v>
      </c>
      <c r="AE4" s="12" t="s">
        <v>322</v>
      </c>
      <c r="AF4" s="12" t="s">
        <v>193</v>
      </c>
      <c r="AG4" s="12" t="s">
        <v>206</v>
      </c>
      <c r="AH4" s="12" t="s">
        <v>214</v>
      </c>
    </row>
    <row r="5" spans="1:37" x14ac:dyDescent="0.2">
      <c r="I5" s="16" t="s">
        <v>235</v>
      </c>
      <c r="J5" s="18">
        <v>7</v>
      </c>
      <c r="K5" s="18">
        <v>8</v>
      </c>
      <c r="L5" s="18"/>
      <c r="M5" s="18">
        <v>8</v>
      </c>
      <c r="N5" s="18">
        <v>7</v>
      </c>
      <c r="O5" s="18">
        <v>8</v>
      </c>
      <c r="P5" s="18">
        <v>6</v>
      </c>
      <c r="Q5" s="18">
        <v>8</v>
      </c>
      <c r="R5" s="18">
        <v>7</v>
      </c>
      <c r="S5" s="18">
        <v>7</v>
      </c>
      <c r="T5" s="18"/>
      <c r="U5" s="18">
        <v>2</v>
      </c>
      <c r="V5" s="18">
        <v>6</v>
      </c>
      <c r="W5" s="18"/>
      <c r="X5" s="18">
        <v>8</v>
      </c>
      <c r="Y5" s="18">
        <v>9</v>
      </c>
      <c r="Z5" s="18"/>
      <c r="AA5" s="18"/>
      <c r="AB5" s="18">
        <v>5</v>
      </c>
      <c r="AC5" s="18"/>
      <c r="AD5" s="18">
        <v>10</v>
      </c>
      <c r="AE5" s="18"/>
      <c r="AF5" s="18">
        <v>7</v>
      </c>
      <c r="AG5" s="18">
        <v>6</v>
      </c>
      <c r="AH5" s="18">
        <v>6</v>
      </c>
    </row>
    <row r="6" spans="1:37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10">
        <v>7</v>
      </c>
      <c r="K6" s="10">
        <v>6.9</v>
      </c>
      <c r="L6" s="10">
        <v>6.9</v>
      </c>
      <c r="M6" s="10">
        <v>7</v>
      </c>
      <c r="N6" s="10">
        <v>7.6</v>
      </c>
      <c r="O6" s="10">
        <v>7.6</v>
      </c>
      <c r="P6" s="10">
        <v>7.6</v>
      </c>
      <c r="Q6" s="10">
        <v>7.6</v>
      </c>
      <c r="R6" s="10">
        <v>7.6</v>
      </c>
      <c r="S6" s="10">
        <v>7.6</v>
      </c>
      <c r="T6" s="10">
        <v>6.2</v>
      </c>
      <c r="U6" s="10">
        <v>6.3</v>
      </c>
      <c r="V6" s="10">
        <v>8.3000000000000007</v>
      </c>
      <c r="W6" s="10">
        <v>9</v>
      </c>
      <c r="X6" s="10">
        <v>9</v>
      </c>
      <c r="Y6" s="10">
        <v>9</v>
      </c>
      <c r="Z6" s="10">
        <v>9</v>
      </c>
      <c r="AA6" s="10">
        <v>6.7</v>
      </c>
      <c r="AB6" s="10">
        <v>9</v>
      </c>
      <c r="AC6" s="10">
        <v>4.0999999999999996</v>
      </c>
      <c r="AD6" s="10">
        <v>4.0999999999999996</v>
      </c>
      <c r="AE6" s="10">
        <v>7</v>
      </c>
      <c r="AF6" s="10">
        <v>2.1</v>
      </c>
      <c r="AG6" s="10">
        <v>6.3</v>
      </c>
      <c r="AH6" s="10">
        <v>4.9000000000000004</v>
      </c>
    </row>
    <row r="7" spans="1:37" x14ac:dyDescent="0.2">
      <c r="I7" s="2" t="s">
        <v>237</v>
      </c>
      <c r="J7" s="6" t="s">
        <v>240</v>
      </c>
      <c r="K7" s="6" t="s">
        <v>240</v>
      </c>
      <c r="L7" s="6" t="s">
        <v>239</v>
      </c>
      <c r="M7" s="6" t="s">
        <v>240</v>
      </c>
      <c r="N7" s="6" t="s">
        <v>240</v>
      </c>
      <c r="O7" s="6" t="s">
        <v>240</v>
      </c>
      <c r="P7" s="6" t="s">
        <v>240</v>
      </c>
      <c r="Q7" s="6" t="s">
        <v>240</v>
      </c>
      <c r="R7" s="6" t="s">
        <v>240</v>
      </c>
      <c r="S7" s="6" t="s">
        <v>240</v>
      </c>
      <c r="T7" s="6" t="s">
        <v>238</v>
      </c>
      <c r="U7" s="6" t="s">
        <v>238</v>
      </c>
      <c r="V7" s="6" t="s">
        <v>238</v>
      </c>
      <c r="W7" s="6" t="s">
        <v>238</v>
      </c>
      <c r="X7" s="6" t="s">
        <v>238</v>
      </c>
      <c r="Y7" s="6" t="s">
        <v>238</v>
      </c>
      <c r="Z7" s="6" t="s">
        <v>238</v>
      </c>
      <c r="AA7" s="6" t="s">
        <v>242</v>
      </c>
      <c r="AB7" s="6" t="s">
        <v>242</v>
      </c>
      <c r="AC7" s="6" t="s">
        <v>242</v>
      </c>
      <c r="AD7" s="6" t="s">
        <v>239</v>
      </c>
      <c r="AE7" s="6" t="s">
        <v>240</v>
      </c>
      <c r="AF7" s="6" t="s">
        <v>239</v>
      </c>
      <c r="AG7" s="6" t="s">
        <v>242</v>
      </c>
      <c r="AH7" s="6" t="s">
        <v>241</v>
      </c>
    </row>
    <row r="8" spans="1:37" x14ac:dyDescent="0.2">
      <c r="I8" s="2" t="s">
        <v>244</v>
      </c>
      <c r="J8" s="6" t="s">
        <v>248</v>
      </c>
      <c r="K8" s="6" t="s">
        <v>248</v>
      </c>
      <c r="L8" s="6" t="s">
        <v>248</v>
      </c>
      <c r="M8" s="6" t="s">
        <v>248</v>
      </c>
      <c r="N8" s="6" t="s">
        <v>248</v>
      </c>
      <c r="O8" s="6" t="s">
        <v>248</v>
      </c>
      <c r="P8" s="6" t="s">
        <v>248</v>
      </c>
      <c r="Q8" s="6" t="s">
        <v>248</v>
      </c>
      <c r="R8" s="6" t="s">
        <v>248</v>
      </c>
      <c r="S8" s="6" t="s">
        <v>248</v>
      </c>
      <c r="T8" s="6" t="s">
        <v>248</v>
      </c>
      <c r="U8" s="6" t="s">
        <v>253</v>
      </c>
      <c r="V8" s="6" t="s">
        <v>248</v>
      </c>
      <c r="W8" s="6" t="s">
        <v>248</v>
      </c>
      <c r="X8" s="6" t="s">
        <v>248</v>
      </c>
      <c r="Y8" s="6" t="s">
        <v>248</v>
      </c>
      <c r="Z8" s="6" t="s">
        <v>248</v>
      </c>
      <c r="AA8" s="6" t="s">
        <v>248</v>
      </c>
      <c r="AB8" s="6" t="s">
        <v>248</v>
      </c>
      <c r="AC8" s="6" t="s">
        <v>248</v>
      </c>
      <c r="AD8" s="6" t="s">
        <v>248</v>
      </c>
      <c r="AE8" s="6" t="s">
        <v>248</v>
      </c>
      <c r="AF8" s="6" t="s">
        <v>253</v>
      </c>
      <c r="AG8" s="6" t="s">
        <v>269</v>
      </c>
      <c r="AH8" s="6" t="s">
        <v>269</v>
      </c>
      <c r="AJ8" s="8"/>
    </row>
    <row r="9" spans="1:37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AI9" t="s">
        <v>493</v>
      </c>
      <c r="AJ9" t="s">
        <v>279</v>
      </c>
      <c r="AK9" t="s">
        <v>294</v>
      </c>
    </row>
    <row r="10" spans="1:37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AG10">
        <v>84</v>
      </c>
      <c r="AI10">
        <f>SUM(J10:AH10)</f>
        <v>84</v>
      </c>
      <c r="AJ10">
        <v>2856</v>
      </c>
      <c r="AK10" s="9">
        <f>AI10/AJ10*100</f>
        <v>2.9411764705882351</v>
      </c>
    </row>
    <row r="11" spans="1:37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J11">
        <v>28</v>
      </c>
      <c r="AG11">
        <v>112</v>
      </c>
      <c r="AH11">
        <v>112</v>
      </c>
      <c r="AI11">
        <f t="shared" ref="AI11:AI74" si="0">SUM(J11:AH11)</f>
        <v>252</v>
      </c>
      <c r="AJ11">
        <v>12264</v>
      </c>
      <c r="AK11" s="9">
        <f t="shared" ref="AK11:AK74" si="1">AI11/AJ11*100</f>
        <v>2.054794520547945</v>
      </c>
    </row>
    <row r="12" spans="1:37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AG12">
        <v>140</v>
      </c>
      <c r="AH12">
        <v>252</v>
      </c>
      <c r="AI12">
        <f t="shared" si="0"/>
        <v>392</v>
      </c>
      <c r="AJ12">
        <v>2521</v>
      </c>
      <c r="AK12" s="9">
        <f t="shared" si="1"/>
        <v>15.549385164617217</v>
      </c>
    </row>
    <row r="13" spans="1:37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AI13">
        <f t="shared" si="0"/>
        <v>0</v>
      </c>
      <c r="AJ13">
        <v>298</v>
      </c>
      <c r="AK13" s="9">
        <f t="shared" si="1"/>
        <v>0</v>
      </c>
    </row>
    <row r="14" spans="1:37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AI14">
        <f t="shared" si="0"/>
        <v>0</v>
      </c>
      <c r="AJ14">
        <v>14420</v>
      </c>
      <c r="AK14" s="9">
        <f t="shared" si="1"/>
        <v>0</v>
      </c>
    </row>
    <row r="15" spans="1:37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M15">
        <v>4</v>
      </c>
      <c r="AI15">
        <f t="shared" si="0"/>
        <v>4</v>
      </c>
      <c r="AJ15">
        <v>154</v>
      </c>
      <c r="AK15" s="9">
        <f t="shared" si="1"/>
        <v>2.5974025974025974</v>
      </c>
    </row>
    <row r="16" spans="1:37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Q16">
        <v>9</v>
      </c>
      <c r="V16">
        <v>2</v>
      </c>
      <c r="AI16">
        <f t="shared" si="0"/>
        <v>11</v>
      </c>
      <c r="AJ16">
        <v>789</v>
      </c>
      <c r="AK16" s="9">
        <f t="shared" si="1"/>
        <v>1.394169835234474</v>
      </c>
    </row>
    <row r="17" spans="1:37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AG17">
        <v>14</v>
      </c>
      <c r="AI17">
        <f t="shared" si="0"/>
        <v>14</v>
      </c>
      <c r="AJ17">
        <v>2283</v>
      </c>
      <c r="AK17" s="9">
        <f t="shared" si="1"/>
        <v>0.61322820849759097</v>
      </c>
    </row>
    <row r="18" spans="1:37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K18">
        <v>1</v>
      </c>
      <c r="V18">
        <v>1</v>
      </c>
      <c r="AI18">
        <f t="shared" si="0"/>
        <v>2</v>
      </c>
      <c r="AJ18">
        <v>310</v>
      </c>
      <c r="AK18" s="9">
        <f t="shared" si="1"/>
        <v>0.64516129032258063</v>
      </c>
    </row>
    <row r="19" spans="1:37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AG19">
        <v>36</v>
      </c>
      <c r="AI19">
        <f t="shared" si="0"/>
        <v>36</v>
      </c>
      <c r="AJ19">
        <v>1308</v>
      </c>
      <c r="AK19" s="9">
        <f t="shared" si="1"/>
        <v>2.7522935779816518</v>
      </c>
    </row>
    <row r="20" spans="1:37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AG20">
        <v>14</v>
      </c>
      <c r="AI20">
        <f t="shared" si="0"/>
        <v>14</v>
      </c>
      <c r="AJ20">
        <v>1344</v>
      </c>
      <c r="AK20" s="9">
        <f t="shared" si="1"/>
        <v>1.0416666666666665</v>
      </c>
    </row>
    <row r="21" spans="1:37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AG21">
        <v>168</v>
      </c>
      <c r="AH21">
        <v>28</v>
      </c>
      <c r="AI21">
        <f t="shared" si="0"/>
        <v>196</v>
      </c>
      <c r="AJ21">
        <v>30548</v>
      </c>
      <c r="AK21" s="9">
        <f t="shared" si="1"/>
        <v>0.64161319890009172</v>
      </c>
    </row>
    <row r="22" spans="1:37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AI22">
        <f t="shared" si="0"/>
        <v>0</v>
      </c>
      <c r="AJ22">
        <v>455</v>
      </c>
      <c r="AK22" s="9">
        <f t="shared" si="1"/>
        <v>0</v>
      </c>
    </row>
    <row r="23" spans="1:37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M23">
        <v>112</v>
      </c>
      <c r="AI23">
        <f t="shared" si="0"/>
        <v>112</v>
      </c>
      <c r="AJ23">
        <v>6106</v>
      </c>
      <c r="AK23" s="9">
        <f t="shared" si="1"/>
        <v>1.83426138224697</v>
      </c>
    </row>
    <row r="24" spans="1:37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M24">
        <v>14</v>
      </c>
      <c r="AG24">
        <v>2</v>
      </c>
      <c r="AI24">
        <f t="shared" si="0"/>
        <v>16</v>
      </c>
      <c r="AJ24">
        <v>417</v>
      </c>
      <c r="AK24" s="9">
        <f t="shared" si="1"/>
        <v>3.8369304556354913</v>
      </c>
    </row>
    <row r="25" spans="1:37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AG25">
        <v>1932</v>
      </c>
      <c r="AH25">
        <v>84</v>
      </c>
      <c r="AI25">
        <f t="shared" si="0"/>
        <v>2016</v>
      </c>
      <c r="AJ25">
        <v>23563</v>
      </c>
      <c r="AK25" s="9">
        <f t="shared" si="1"/>
        <v>8.5557866146076478</v>
      </c>
    </row>
    <row r="26" spans="1:37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J26">
        <v>140</v>
      </c>
      <c r="AG26">
        <v>336</v>
      </c>
      <c r="AH26">
        <v>672</v>
      </c>
      <c r="AI26">
        <f t="shared" si="0"/>
        <v>1148</v>
      </c>
      <c r="AJ26">
        <v>16700</v>
      </c>
      <c r="AK26" s="9">
        <f t="shared" si="1"/>
        <v>6.8742514970059885</v>
      </c>
    </row>
    <row r="27" spans="1:37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AG27">
        <v>588</v>
      </c>
      <c r="AH27">
        <v>112</v>
      </c>
      <c r="AI27">
        <f t="shared" si="0"/>
        <v>700</v>
      </c>
      <c r="AJ27">
        <v>15792</v>
      </c>
      <c r="AK27" s="9">
        <f t="shared" si="1"/>
        <v>4.4326241134751774</v>
      </c>
    </row>
    <row r="28" spans="1:37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Q28">
        <v>28</v>
      </c>
      <c r="AG28">
        <v>196</v>
      </c>
      <c r="AI28">
        <f t="shared" si="0"/>
        <v>224</v>
      </c>
      <c r="AJ28">
        <v>35792</v>
      </c>
      <c r="AK28" s="9">
        <f t="shared" si="1"/>
        <v>0.62583817612874393</v>
      </c>
    </row>
    <row r="29" spans="1:37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AG29">
        <v>224</v>
      </c>
      <c r="AI29">
        <f t="shared" si="0"/>
        <v>224</v>
      </c>
      <c r="AJ29">
        <v>116064</v>
      </c>
      <c r="AK29" s="9">
        <f t="shared" si="1"/>
        <v>0.19299696719051557</v>
      </c>
    </row>
    <row r="30" spans="1:37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Q30">
        <v>56</v>
      </c>
      <c r="AG30">
        <v>140</v>
      </c>
      <c r="AH30">
        <v>84</v>
      </c>
      <c r="AI30">
        <f t="shared" si="0"/>
        <v>280</v>
      </c>
      <c r="AJ30">
        <v>38524</v>
      </c>
      <c r="AK30" s="9">
        <f t="shared" si="1"/>
        <v>0.72681964489668782</v>
      </c>
    </row>
    <row r="31" spans="1:37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J31">
        <v>28</v>
      </c>
      <c r="AG31">
        <v>56</v>
      </c>
      <c r="AH31">
        <v>28</v>
      </c>
      <c r="AI31">
        <f t="shared" si="0"/>
        <v>112</v>
      </c>
      <c r="AJ31">
        <v>19714</v>
      </c>
      <c r="AK31" s="9">
        <f t="shared" si="1"/>
        <v>0.56812417571269147</v>
      </c>
    </row>
    <row r="32" spans="1:37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J32">
        <v>56</v>
      </c>
      <c r="AH32">
        <v>140</v>
      </c>
      <c r="AI32">
        <f t="shared" si="0"/>
        <v>196</v>
      </c>
      <c r="AJ32">
        <v>38930</v>
      </c>
      <c r="AK32" s="9">
        <f t="shared" si="1"/>
        <v>0.50346776265091198</v>
      </c>
    </row>
    <row r="33" spans="1:37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AG33">
        <v>112</v>
      </c>
      <c r="AI33">
        <f t="shared" si="0"/>
        <v>112</v>
      </c>
      <c r="AJ33">
        <v>51045</v>
      </c>
      <c r="AK33" s="9">
        <f t="shared" si="1"/>
        <v>0.21941424233519444</v>
      </c>
    </row>
    <row r="34" spans="1:37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AI34">
        <f t="shared" si="0"/>
        <v>0</v>
      </c>
      <c r="AJ34">
        <v>2949</v>
      </c>
      <c r="AK34" s="9">
        <f t="shared" si="1"/>
        <v>0</v>
      </c>
    </row>
    <row r="35" spans="1:37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AG35">
        <v>1008</v>
      </c>
      <c r="AI35">
        <f t="shared" si="0"/>
        <v>1008</v>
      </c>
      <c r="AJ35">
        <v>53791</v>
      </c>
      <c r="AK35" s="9">
        <f t="shared" si="1"/>
        <v>1.8739194289007455</v>
      </c>
    </row>
    <row r="36" spans="1:37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Q36">
        <v>28</v>
      </c>
      <c r="AI36">
        <f t="shared" si="0"/>
        <v>28</v>
      </c>
      <c r="AJ36">
        <v>4231</v>
      </c>
      <c r="AK36" s="9">
        <f t="shared" si="1"/>
        <v>0.66178208461356647</v>
      </c>
    </row>
    <row r="37" spans="1:37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R37">
        <v>28</v>
      </c>
      <c r="AG37">
        <v>196</v>
      </c>
      <c r="AI37">
        <f t="shared" si="0"/>
        <v>224</v>
      </c>
      <c r="AJ37">
        <v>17472</v>
      </c>
      <c r="AK37" s="9">
        <f t="shared" si="1"/>
        <v>1.2820512820512819</v>
      </c>
    </row>
    <row r="38" spans="1:37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AI38">
        <f t="shared" si="0"/>
        <v>0</v>
      </c>
      <c r="AJ38">
        <v>89</v>
      </c>
      <c r="AK38" s="9">
        <f t="shared" si="1"/>
        <v>0</v>
      </c>
    </row>
    <row r="39" spans="1:37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Q39">
        <v>9</v>
      </c>
      <c r="AG39">
        <v>9</v>
      </c>
      <c r="AI39">
        <f t="shared" si="0"/>
        <v>18</v>
      </c>
      <c r="AJ39">
        <v>512</v>
      </c>
      <c r="AK39" s="9">
        <f t="shared" si="1"/>
        <v>3.515625</v>
      </c>
    </row>
    <row r="40" spans="1:37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Q40">
        <v>6</v>
      </c>
      <c r="AG40">
        <v>17</v>
      </c>
      <c r="AI40">
        <f t="shared" si="0"/>
        <v>23</v>
      </c>
      <c r="AJ40">
        <v>671</v>
      </c>
      <c r="AK40" s="9">
        <f t="shared" si="1"/>
        <v>3.427719821162444</v>
      </c>
    </row>
    <row r="41" spans="1:37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AG41">
        <v>2492</v>
      </c>
      <c r="AI41">
        <f t="shared" si="0"/>
        <v>2492</v>
      </c>
      <c r="AJ41">
        <v>5772</v>
      </c>
      <c r="AK41" s="9">
        <f t="shared" si="1"/>
        <v>43.173943173943172</v>
      </c>
    </row>
    <row r="42" spans="1:37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AI42">
        <f t="shared" si="0"/>
        <v>0</v>
      </c>
      <c r="AJ42">
        <v>3640</v>
      </c>
      <c r="AK42" s="9">
        <f t="shared" si="1"/>
        <v>0</v>
      </c>
    </row>
    <row r="43" spans="1:37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AI43">
        <f t="shared" si="0"/>
        <v>0</v>
      </c>
      <c r="AJ43">
        <v>32648</v>
      </c>
      <c r="AK43" s="9">
        <f t="shared" si="1"/>
        <v>0</v>
      </c>
    </row>
    <row r="44" spans="1:37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AH44">
        <v>28</v>
      </c>
      <c r="AI44">
        <f t="shared" si="0"/>
        <v>28</v>
      </c>
      <c r="AJ44">
        <v>10836</v>
      </c>
      <c r="AK44" s="9">
        <f t="shared" si="1"/>
        <v>0.2583979328165375</v>
      </c>
    </row>
    <row r="45" spans="1:37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M45">
        <v>113</v>
      </c>
      <c r="AG45">
        <v>252</v>
      </c>
      <c r="AI45">
        <f t="shared" si="0"/>
        <v>365</v>
      </c>
      <c r="AJ45">
        <v>20930</v>
      </c>
      <c r="AK45" s="9">
        <f t="shared" si="1"/>
        <v>1.7439082656473961</v>
      </c>
    </row>
    <row r="46" spans="1:37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M46">
        <v>140</v>
      </c>
      <c r="AI46">
        <f t="shared" si="0"/>
        <v>140</v>
      </c>
      <c r="AJ46">
        <v>63252</v>
      </c>
      <c r="AK46" s="9">
        <f t="shared" si="1"/>
        <v>0.22133687472332889</v>
      </c>
    </row>
    <row r="47" spans="1:37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M47">
        <v>308</v>
      </c>
      <c r="AG47">
        <v>56</v>
      </c>
      <c r="AI47">
        <f t="shared" si="0"/>
        <v>364</v>
      </c>
      <c r="AJ47">
        <v>6552</v>
      </c>
      <c r="AK47" s="9">
        <f t="shared" si="1"/>
        <v>5.5555555555555554</v>
      </c>
    </row>
    <row r="48" spans="1:37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Q48">
        <v>28</v>
      </c>
      <c r="AG48">
        <v>1876</v>
      </c>
      <c r="AI48">
        <f t="shared" si="0"/>
        <v>1904</v>
      </c>
      <c r="AJ48">
        <v>9772</v>
      </c>
      <c r="AK48" s="9">
        <f t="shared" si="1"/>
        <v>19.484240687679083</v>
      </c>
    </row>
    <row r="49" spans="1:37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AI49">
        <f t="shared" si="0"/>
        <v>0</v>
      </c>
      <c r="AJ49">
        <v>57456</v>
      </c>
      <c r="AK49" s="9">
        <f t="shared" si="1"/>
        <v>0</v>
      </c>
    </row>
    <row r="50" spans="1:37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AG50">
        <v>140</v>
      </c>
      <c r="AH50">
        <v>112</v>
      </c>
      <c r="AI50">
        <f t="shared" si="0"/>
        <v>252</v>
      </c>
      <c r="AJ50">
        <v>5040</v>
      </c>
      <c r="AK50" s="9">
        <f t="shared" si="1"/>
        <v>5</v>
      </c>
    </row>
    <row r="51" spans="1:37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AI51">
        <f t="shared" si="0"/>
        <v>0</v>
      </c>
      <c r="AJ51">
        <v>7953</v>
      </c>
      <c r="AK51" s="9">
        <f t="shared" si="1"/>
        <v>0</v>
      </c>
    </row>
    <row r="52" spans="1:37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M52">
        <v>28</v>
      </c>
      <c r="AG52">
        <v>84</v>
      </c>
      <c r="AH52">
        <v>84</v>
      </c>
      <c r="AI52">
        <f t="shared" si="0"/>
        <v>196</v>
      </c>
      <c r="AJ52">
        <v>17362</v>
      </c>
      <c r="AK52" s="9">
        <f t="shared" si="1"/>
        <v>1.1289022002073494</v>
      </c>
    </row>
    <row r="53" spans="1:37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AG53">
        <v>112</v>
      </c>
      <c r="AH53">
        <v>28</v>
      </c>
      <c r="AI53">
        <f t="shared" si="0"/>
        <v>140</v>
      </c>
      <c r="AJ53">
        <v>4928</v>
      </c>
      <c r="AK53" s="9">
        <f t="shared" si="1"/>
        <v>2.8409090909090908</v>
      </c>
    </row>
    <row r="54" spans="1:37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M54">
        <v>56</v>
      </c>
      <c r="AG54">
        <v>476</v>
      </c>
      <c r="AI54">
        <f t="shared" si="0"/>
        <v>532</v>
      </c>
      <c r="AJ54">
        <v>68572</v>
      </c>
      <c r="AK54" s="9">
        <f t="shared" si="1"/>
        <v>0.77582686810943247</v>
      </c>
    </row>
    <row r="55" spans="1:37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AI55">
        <f t="shared" si="0"/>
        <v>0</v>
      </c>
      <c r="AJ55">
        <v>14</v>
      </c>
      <c r="AK55" s="9">
        <f t="shared" si="1"/>
        <v>0</v>
      </c>
    </row>
    <row r="56" spans="1:37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AG56">
        <v>8</v>
      </c>
      <c r="AI56">
        <f t="shared" si="0"/>
        <v>8</v>
      </c>
      <c r="AJ56">
        <v>158</v>
      </c>
      <c r="AK56" s="9">
        <f t="shared" si="1"/>
        <v>5.0632911392405067</v>
      </c>
    </row>
    <row r="57" spans="1:37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AI57">
        <f t="shared" si="0"/>
        <v>0</v>
      </c>
      <c r="AJ57">
        <v>59</v>
      </c>
      <c r="AK57" s="9">
        <f t="shared" si="1"/>
        <v>0</v>
      </c>
    </row>
    <row r="58" spans="1:37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AI58">
        <f t="shared" si="0"/>
        <v>0</v>
      </c>
      <c r="AJ58">
        <v>42</v>
      </c>
      <c r="AK58" s="9">
        <f t="shared" si="1"/>
        <v>0</v>
      </c>
    </row>
    <row r="59" spans="1:37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AI59">
        <f t="shared" si="0"/>
        <v>0</v>
      </c>
      <c r="AJ59">
        <v>11</v>
      </c>
      <c r="AK59" s="9">
        <f t="shared" si="1"/>
        <v>0</v>
      </c>
    </row>
    <row r="60" spans="1:37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AI60">
        <f t="shared" si="0"/>
        <v>0</v>
      </c>
      <c r="AJ60">
        <v>26</v>
      </c>
      <c r="AK60" s="9">
        <f t="shared" si="1"/>
        <v>0</v>
      </c>
    </row>
    <row r="61" spans="1:37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I61">
        <f t="shared" si="0"/>
        <v>0</v>
      </c>
      <c r="AJ61">
        <v>12</v>
      </c>
      <c r="AK61" s="9">
        <f t="shared" si="1"/>
        <v>0</v>
      </c>
    </row>
    <row r="62" spans="1:37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AI62">
        <f t="shared" si="0"/>
        <v>0</v>
      </c>
      <c r="AJ62">
        <v>33</v>
      </c>
      <c r="AK62" s="9">
        <f t="shared" si="1"/>
        <v>0</v>
      </c>
    </row>
    <row r="63" spans="1:37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AI63">
        <f t="shared" si="0"/>
        <v>0</v>
      </c>
      <c r="AJ63">
        <v>2</v>
      </c>
      <c r="AK63" s="9">
        <f t="shared" si="1"/>
        <v>0</v>
      </c>
    </row>
    <row r="64" spans="1:37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M64">
        <v>23</v>
      </c>
      <c r="AI64">
        <f t="shared" si="0"/>
        <v>23</v>
      </c>
      <c r="AJ64">
        <v>47</v>
      </c>
      <c r="AK64" s="9">
        <f t="shared" si="1"/>
        <v>48.936170212765958</v>
      </c>
    </row>
    <row r="65" spans="1:37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AI65">
        <f t="shared" si="0"/>
        <v>0</v>
      </c>
      <c r="AJ65">
        <v>610</v>
      </c>
      <c r="AK65" s="9">
        <f t="shared" si="1"/>
        <v>0</v>
      </c>
    </row>
    <row r="66" spans="1:37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M66">
        <v>1</v>
      </c>
      <c r="AG66">
        <v>5</v>
      </c>
      <c r="AI66">
        <f t="shared" si="0"/>
        <v>6</v>
      </c>
      <c r="AJ66">
        <v>47</v>
      </c>
      <c r="AK66" s="9">
        <f t="shared" si="1"/>
        <v>12.76595744680851</v>
      </c>
    </row>
    <row r="67" spans="1:37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AI67">
        <f t="shared" si="0"/>
        <v>0</v>
      </c>
      <c r="AJ67">
        <v>663</v>
      </c>
      <c r="AK67" s="9">
        <f t="shared" si="1"/>
        <v>0</v>
      </c>
    </row>
    <row r="68" spans="1:37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AI68">
        <f t="shared" si="0"/>
        <v>0</v>
      </c>
      <c r="AJ68">
        <v>90</v>
      </c>
      <c r="AK68" s="9">
        <f t="shared" si="1"/>
        <v>0</v>
      </c>
    </row>
    <row r="69" spans="1:37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AG69">
        <v>6</v>
      </c>
      <c r="AI69">
        <f t="shared" si="0"/>
        <v>6</v>
      </c>
      <c r="AJ69">
        <v>370</v>
      </c>
      <c r="AK69" s="9">
        <f t="shared" si="1"/>
        <v>1.6216216216216217</v>
      </c>
    </row>
    <row r="70" spans="1:37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AI70">
        <f t="shared" si="0"/>
        <v>0</v>
      </c>
      <c r="AJ70">
        <v>365</v>
      </c>
      <c r="AK70" s="9">
        <f t="shared" si="1"/>
        <v>0</v>
      </c>
    </row>
    <row r="71" spans="1:37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AG71">
        <v>6</v>
      </c>
      <c r="AI71">
        <f t="shared" si="0"/>
        <v>6</v>
      </c>
      <c r="AJ71">
        <v>101</v>
      </c>
      <c r="AK71" s="9">
        <f t="shared" si="1"/>
        <v>5.9405940594059405</v>
      </c>
    </row>
    <row r="72" spans="1:37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AI72">
        <f t="shared" si="0"/>
        <v>0</v>
      </c>
      <c r="AJ72">
        <v>4825</v>
      </c>
      <c r="AK72" s="9">
        <f t="shared" si="1"/>
        <v>0</v>
      </c>
    </row>
    <row r="73" spans="1:37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AI73">
        <f t="shared" si="0"/>
        <v>0</v>
      </c>
      <c r="AJ73">
        <v>4250</v>
      </c>
      <c r="AK73" s="9">
        <f t="shared" si="1"/>
        <v>0</v>
      </c>
    </row>
    <row r="74" spans="1:37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AG74">
        <v>94</v>
      </c>
      <c r="AI74">
        <f t="shared" si="0"/>
        <v>94</v>
      </c>
      <c r="AJ74">
        <v>971</v>
      </c>
      <c r="AK74" s="9">
        <f t="shared" si="1"/>
        <v>9.6807415036045317</v>
      </c>
    </row>
    <row r="75" spans="1:37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M75">
        <v>1</v>
      </c>
      <c r="X75">
        <v>2</v>
      </c>
      <c r="AG75">
        <v>9</v>
      </c>
      <c r="AI75">
        <f t="shared" ref="AI75:AI138" si="2">SUM(J75:AH75)</f>
        <v>12</v>
      </c>
      <c r="AJ75">
        <v>52</v>
      </c>
      <c r="AK75" s="9">
        <f t="shared" ref="AK75:AK138" si="3">AI75/AJ75*100</f>
        <v>23.076923076923077</v>
      </c>
    </row>
    <row r="76" spans="1:37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U76">
        <v>2</v>
      </c>
      <c r="AI76">
        <f t="shared" si="2"/>
        <v>2</v>
      </c>
      <c r="AJ76">
        <v>256</v>
      </c>
      <c r="AK76" s="9">
        <f t="shared" si="3"/>
        <v>0.78125</v>
      </c>
    </row>
    <row r="77" spans="1:37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AI77">
        <f t="shared" si="2"/>
        <v>0</v>
      </c>
      <c r="AJ77">
        <v>27</v>
      </c>
      <c r="AK77" s="9">
        <f t="shared" si="3"/>
        <v>0</v>
      </c>
    </row>
    <row r="78" spans="1:37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AG78">
        <v>3</v>
      </c>
      <c r="AI78">
        <f t="shared" si="2"/>
        <v>3</v>
      </c>
      <c r="AJ78">
        <v>60</v>
      </c>
      <c r="AK78" s="9">
        <f t="shared" si="3"/>
        <v>5</v>
      </c>
    </row>
    <row r="79" spans="1:37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AG79">
        <v>34</v>
      </c>
      <c r="AH79">
        <v>9</v>
      </c>
      <c r="AI79">
        <f t="shared" si="2"/>
        <v>43</v>
      </c>
      <c r="AJ79">
        <v>526</v>
      </c>
      <c r="AK79" s="9">
        <f t="shared" si="3"/>
        <v>8.1749049429657799</v>
      </c>
    </row>
    <row r="80" spans="1:37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W80">
        <v>50</v>
      </c>
      <c r="AI80">
        <f t="shared" si="2"/>
        <v>50</v>
      </c>
      <c r="AJ80">
        <v>3450</v>
      </c>
      <c r="AK80" s="9">
        <f t="shared" si="3"/>
        <v>1.4492753623188406</v>
      </c>
    </row>
    <row r="81" spans="1:37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AG81">
        <v>58</v>
      </c>
      <c r="AI81">
        <f t="shared" si="2"/>
        <v>58</v>
      </c>
      <c r="AJ81">
        <v>1466</v>
      </c>
      <c r="AK81" s="9">
        <f t="shared" si="3"/>
        <v>3.9563437926330152</v>
      </c>
    </row>
    <row r="82" spans="1:37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AI82">
        <f t="shared" si="2"/>
        <v>0</v>
      </c>
      <c r="AJ82">
        <v>9975</v>
      </c>
      <c r="AK82" s="9">
        <f t="shared" si="3"/>
        <v>0</v>
      </c>
    </row>
    <row r="83" spans="1:37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AG83">
        <v>58</v>
      </c>
      <c r="AI83">
        <f t="shared" si="2"/>
        <v>58</v>
      </c>
      <c r="AJ83">
        <v>546</v>
      </c>
      <c r="AK83" s="9">
        <f t="shared" si="3"/>
        <v>10.622710622710622</v>
      </c>
    </row>
    <row r="84" spans="1:37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AG84">
        <v>6</v>
      </c>
      <c r="AI84">
        <f t="shared" si="2"/>
        <v>6</v>
      </c>
      <c r="AJ84">
        <v>313</v>
      </c>
      <c r="AK84" s="9">
        <f t="shared" si="3"/>
        <v>1.9169329073482428</v>
      </c>
    </row>
    <row r="85" spans="1:37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AG85">
        <v>50</v>
      </c>
      <c r="AI85">
        <f t="shared" si="2"/>
        <v>50</v>
      </c>
      <c r="AJ85">
        <v>2603</v>
      </c>
      <c r="AK85" s="9">
        <f t="shared" si="3"/>
        <v>1.920860545524395</v>
      </c>
    </row>
    <row r="86" spans="1:37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M86">
        <v>2</v>
      </c>
      <c r="AG86">
        <v>4</v>
      </c>
      <c r="AI86">
        <f t="shared" si="2"/>
        <v>6</v>
      </c>
      <c r="AJ86">
        <v>126</v>
      </c>
      <c r="AK86" s="9">
        <f t="shared" si="3"/>
        <v>4.7619047619047619</v>
      </c>
    </row>
    <row r="87" spans="1:37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AI87">
        <f t="shared" si="2"/>
        <v>0</v>
      </c>
      <c r="AJ87">
        <v>4975</v>
      </c>
      <c r="AK87" s="9">
        <f t="shared" si="3"/>
        <v>0</v>
      </c>
    </row>
    <row r="88" spans="1:37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AI88">
        <f t="shared" si="2"/>
        <v>0</v>
      </c>
      <c r="AJ88">
        <v>70</v>
      </c>
      <c r="AK88" s="9">
        <f t="shared" si="3"/>
        <v>0</v>
      </c>
    </row>
    <row r="89" spans="1:37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AG89">
        <v>150</v>
      </c>
      <c r="AI89">
        <f t="shared" si="2"/>
        <v>150</v>
      </c>
      <c r="AJ89">
        <v>6425</v>
      </c>
      <c r="AK89" s="9">
        <f t="shared" si="3"/>
        <v>2.3346303501945527</v>
      </c>
    </row>
    <row r="90" spans="1:37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AH90">
        <v>163</v>
      </c>
      <c r="AI90">
        <f t="shared" si="2"/>
        <v>163</v>
      </c>
      <c r="AJ90">
        <v>3604</v>
      </c>
      <c r="AK90" s="9">
        <f t="shared" si="3"/>
        <v>4.522752497225305</v>
      </c>
    </row>
    <row r="91" spans="1:37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AI91">
        <f t="shared" si="2"/>
        <v>0</v>
      </c>
      <c r="AJ91">
        <v>2703</v>
      </c>
      <c r="AK91" s="9">
        <f t="shared" si="3"/>
        <v>0</v>
      </c>
    </row>
    <row r="92" spans="1:37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AG92">
        <v>14</v>
      </c>
      <c r="AI92">
        <f t="shared" si="2"/>
        <v>14</v>
      </c>
      <c r="AJ92">
        <v>43</v>
      </c>
      <c r="AK92" s="9">
        <f t="shared" si="3"/>
        <v>32.558139534883722</v>
      </c>
    </row>
    <row r="93" spans="1:37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X93">
        <v>4</v>
      </c>
      <c r="AI93">
        <f t="shared" si="2"/>
        <v>4</v>
      </c>
      <c r="AJ93">
        <v>47</v>
      </c>
      <c r="AK93" s="9">
        <f t="shared" si="3"/>
        <v>8.5106382978723403</v>
      </c>
    </row>
    <row r="94" spans="1:37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AI94">
        <f t="shared" si="2"/>
        <v>0</v>
      </c>
      <c r="AJ94">
        <v>14</v>
      </c>
      <c r="AK94" s="9">
        <f t="shared" si="3"/>
        <v>0</v>
      </c>
    </row>
    <row r="95" spans="1:37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AI95">
        <f t="shared" si="2"/>
        <v>0</v>
      </c>
      <c r="AJ95">
        <v>53</v>
      </c>
      <c r="AK95" s="9">
        <f t="shared" si="3"/>
        <v>0</v>
      </c>
    </row>
    <row r="96" spans="1:37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AG96">
        <v>1</v>
      </c>
      <c r="AI96">
        <f t="shared" si="2"/>
        <v>1</v>
      </c>
      <c r="AJ96">
        <v>234</v>
      </c>
      <c r="AK96" s="9">
        <f t="shared" si="3"/>
        <v>0.42735042735042739</v>
      </c>
    </row>
    <row r="97" spans="1:37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AA97">
        <v>1</v>
      </c>
      <c r="AI97">
        <f t="shared" si="2"/>
        <v>1</v>
      </c>
      <c r="AJ97">
        <v>175</v>
      </c>
      <c r="AK97" s="9">
        <f t="shared" si="3"/>
        <v>0.5714285714285714</v>
      </c>
    </row>
    <row r="98" spans="1:37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M98">
        <v>1</v>
      </c>
      <c r="V98">
        <v>2</v>
      </c>
      <c r="AG98">
        <v>12</v>
      </c>
      <c r="AI98">
        <f t="shared" si="2"/>
        <v>15</v>
      </c>
      <c r="AJ98">
        <v>146</v>
      </c>
      <c r="AK98" s="9">
        <f t="shared" si="3"/>
        <v>10.273972602739725</v>
      </c>
    </row>
    <row r="99" spans="1:37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AI99">
        <f t="shared" si="2"/>
        <v>0</v>
      </c>
      <c r="AJ99">
        <v>188</v>
      </c>
      <c r="AK99" s="9">
        <f t="shared" si="3"/>
        <v>0</v>
      </c>
    </row>
    <row r="100" spans="1:37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AD100">
        <v>1</v>
      </c>
      <c r="AG100">
        <v>2</v>
      </c>
      <c r="AI100">
        <f t="shared" si="2"/>
        <v>3</v>
      </c>
      <c r="AJ100">
        <v>59</v>
      </c>
      <c r="AK100" s="9">
        <f t="shared" si="3"/>
        <v>5.0847457627118651</v>
      </c>
    </row>
    <row r="101" spans="1:37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AI101">
        <f t="shared" si="2"/>
        <v>0</v>
      </c>
      <c r="AJ101">
        <v>170</v>
      </c>
      <c r="AK101" s="9">
        <f t="shared" si="3"/>
        <v>0</v>
      </c>
    </row>
    <row r="102" spans="1:37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AI102">
        <f t="shared" si="2"/>
        <v>0</v>
      </c>
      <c r="AJ102">
        <v>735</v>
      </c>
      <c r="AK102" s="9">
        <f t="shared" si="3"/>
        <v>0</v>
      </c>
    </row>
    <row r="103" spans="1:37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M103">
        <v>5</v>
      </c>
      <c r="AG103">
        <v>1</v>
      </c>
      <c r="AI103">
        <f t="shared" si="2"/>
        <v>6</v>
      </c>
      <c r="AJ103">
        <v>181</v>
      </c>
      <c r="AK103" s="9">
        <f t="shared" si="3"/>
        <v>3.3149171270718232</v>
      </c>
    </row>
    <row r="104" spans="1:37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AI104">
        <f t="shared" si="2"/>
        <v>0</v>
      </c>
      <c r="AJ104">
        <v>1080</v>
      </c>
      <c r="AK104" s="9">
        <f t="shared" si="3"/>
        <v>0</v>
      </c>
    </row>
    <row r="105" spans="1:37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AI105">
        <f t="shared" si="2"/>
        <v>0</v>
      </c>
      <c r="AJ105">
        <v>10</v>
      </c>
      <c r="AK105" s="9">
        <f t="shared" si="3"/>
        <v>0</v>
      </c>
    </row>
    <row r="106" spans="1:37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I106">
        <f t="shared" si="2"/>
        <v>0</v>
      </c>
      <c r="AJ106">
        <v>34</v>
      </c>
      <c r="AK106" s="9">
        <f t="shared" si="3"/>
        <v>0</v>
      </c>
    </row>
    <row r="107" spans="1:37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AI107">
        <f t="shared" si="2"/>
        <v>0</v>
      </c>
      <c r="AJ107">
        <v>197</v>
      </c>
      <c r="AK107" s="9">
        <f t="shared" si="3"/>
        <v>0</v>
      </c>
    </row>
    <row r="108" spans="1:37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AI108">
        <f t="shared" si="2"/>
        <v>0</v>
      </c>
      <c r="AJ108">
        <v>65</v>
      </c>
      <c r="AK108" s="9">
        <f t="shared" si="3"/>
        <v>0</v>
      </c>
    </row>
    <row r="109" spans="1:37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AI109">
        <f t="shared" si="2"/>
        <v>0</v>
      </c>
      <c r="AJ109">
        <v>12</v>
      </c>
      <c r="AK109" s="9">
        <f t="shared" si="3"/>
        <v>0</v>
      </c>
    </row>
    <row r="110" spans="1:37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W110">
        <v>8</v>
      </c>
      <c r="AI110">
        <f t="shared" si="2"/>
        <v>8</v>
      </c>
      <c r="AJ110">
        <v>321</v>
      </c>
      <c r="AK110" s="9">
        <f t="shared" si="3"/>
        <v>2.4922118380062304</v>
      </c>
    </row>
    <row r="111" spans="1:37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AI111">
        <f t="shared" si="2"/>
        <v>0</v>
      </c>
      <c r="AJ111">
        <v>33</v>
      </c>
      <c r="AK111" s="9">
        <f t="shared" si="3"/>
        <v>0</v>
      </c>
    </row>
    <row r="112" spans="1:37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AI112">
        <f t="shared" si="2"/>
        <v>0</v>
      </c>
      <c r="AJ112">
        <v>26</v>
      </c>
      <c r="AK112" s="9">
        <f t="shared" si="3"/>
        <v>0</v>
      </c>
    </row>
    <row r="113" spans="1:37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AG113">
        <v>1</v>
      </c>
      <c r="AI113">
        <f t="shared" si="2"/>
        <v>1</v>
      </c>
      <c r="AJ113">
        <v>147</v>
      </c>
      <c r="AK113" s="9">
        <f t="shared" si="3"/>
        <v>0.68027210884353739</v>
      </c>
    </row>
    <row r="114" spans="1:37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AG114">
        <v>1</v>
      </c>
      <c r="AI114">
        <f t="shared" si="2"/>
        <v>1</v>
      </c>
      <c r="AJ114">
        <v>100</v>
      </c>
      <c r="AK114" s="9">
        <f t="shared" si="3"/>
        <v>1</v>
      </c>
    </row>
    <row r="115" spans="1:37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AI115">
        <f t="shared" si="2"/>
        <v>0</v>
      </c>
      <c r="AJ115">
        <v>62</v>
      </c>
      <c r="AK115" s="9">
        <f t="shared" si="3"/>
        <v>0</v>
      </c>
    </row>
    <row r="116" spans="1:37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AI116">
        <f t="shared" si="2"/>
        <v>0</v>
      </c>
      <c r="AJ116">
        <v>46</v>
      </c>
      <c r="AK116" s="9">
        <f t="shared" si="3"/>
        <v>0</v>
      </c>
    </row>
    <row r="117" spans="1:37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AI117">
        <f t="shared" si="2"/>
        <v>0</v>
      </c>
      <c r="AJ117">
        <v>76</v>
      </c>
      <c r="AK117" s="9">
        <f t="shared" si="3"/>
        <v>0</v>
      </c>
    </row>
    <row r="118" spans="1:37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Z118">
        <v>1</v>
      </c>
      <c r="AI118">
        <f t="shared" si="2"/>
        <v>1</v>
      </c>
      <c r="AJ118">
        <v>31</v>
      </c>
      <c r="AK118" s="9">
        <f t="shared" si="3"/>
        <v>3.225806451612903</v>
      </c>
    </row>
    <row r="119" spans="1:37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AI119">
        <f t="shared" si="2"/>
        <v>0</v>
      </c>
      <c r="AJ119">
        <v>7</v>
      </c>
      <c r="AK119" s="9">
        <f t="shared" si="3"/>
        <v>0</v>
      </c>
    </row>
    <row r="120" spans="1:37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AG120">
        <v>2</v>
      </c>
      <c r="AI120">
        <f t="shared" si="2"/>
        <v>2</v>
      </c>
      <c r="AJ120">
        <v>166</v>
      </c>
      <c r="AK120" s="9">
        <f t="shared" si="3"/>
        <v>1.2048192771084338</v>
      </c>
    </row>
    <row r="121" spans="1:37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AG121">
        <v>1</v>
      </c>
      <c r="AI121">
        <f t="shared" si="2"/>
        <v>1</v>
      </c>
      <c r="AJ121">
        <v>26</v>
      </c>
      <c r="AK121" s="9">
        <f t="shared" si="3"/>
        <v>3.8461538461538463</v>
      </c>
    </row>
    <row r="122" spans="1:37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O122">
        <v>3</v>
      </c>
      <c r="Z122">
        <v>3</v>
      </c>
      <c r="AI122">
        <f t="shared" si="2"/>
        <v>6</v>
      </c>
      <c r="AJ122">
        <v>116</v>
      </c>
      <c r="AK122" s="9">
        <f t="shared" si="3"/>
        <v>5.1724137931034484</v>
      </c>
    </row>
    <row r="123" spans="1:37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AG123">
        <v>1</v>
      </c>
      <c r="AI123">
        <f t="shared" si="2"/>
        <v>1</v>
      </c>
      <c r="AJ123">
        <v>78</v>
      </c>
      <c r="AK123" s="9">
        <f t="shared" si="3"/>
        <v>1.2820512820512819</v>
      </c>
    </row>
    <row r="124" spans="1:37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V124">
        <v>1</v>
      </c>
      <c r="X124">
        <v>1</v>
      </c>
      <c r="AI124">
        <f t="shared" si="2"/>
        <v>2</v>
      </c>
      <c r="AJ124">
        <v>112</v>
      </c>
      <c r="AK124" s="9">
        <f t="shared" si="3"/>
        <v>1.7857142857142856</v>
      </c>
    </row>
    <row r="125" spans="1:37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AI125">
        <f t="shared" si="2"/>
        <v>0</v>
      </c>
      <c r="AJ125">
        <v>27</v>
      </c>
      <c r="AK125" s="9">
        <f t="shared" si="3"/>
        <v>0</v>
      </c>
    </row>
    <row r="126" spans="1:37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M126">
        <v>1</v>
      </c>
      <c r="W126">
        <v>2</v>
      </c>
      <c r="AG126">
        <v>2</v>
      </c>
      <c r="AI126">
        <f t="shared" si="2"/>
        <v>5</v>
      </c>
      <c r="AJ126">
        <v>36</v>
      </c>
      <c r="AK126" s="9">
        <f t="shared" si="3"/>
        <v>13.888888888888889</v>
      </c>
    </row>
    <row r="127" spans="1:37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AI127">
        <f t="shared" si="2"/>
        <v>0</v>
      </c>
      <c r="AJ127">
        <v>17</v>
      </c>
      <c r="AK127" s="9">
        <f t="shared" si="3"/>
        <v>0</v>
      </c>
    </row>
    <row r="128" spans="1:37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AI128">
        <f t="shared" si="2"/>
        <v>0</v>
      </c>
      <c r="AJ128">
        <v>168</v>
      </c>
      <c r="AK128" s="9">
        <f t="shared" si="3"/>
        <v>0</v>
      </c>
    </row>
    <row r="129" spans="1:37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W129">
        <v>2</v>
      </c>
      <c r="AG129">
        <v>1</v>
      </c>
      <c r="AI129">
        <f t="shared" si="2"/>
        <v>3</v>
      </c>
      <c r="AJ129">
        <v>35</v>
      </c>
      <c r="AK129" s="9">
        <f t="shared" si="3"/>
        <v>8.5714285714285712</v>
      </c>
    </row>
    <row r="130" spans="1:37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AI130">
        <f t="shared" si="2"/>
        <v>0</v>
      </c>
      <c r="AJ130">
        <v>53</v>
      </c>
      <c r="AK130" s="9">
        <f t="shared" si="3"/>
        <v>0</v>
      </c>
    </row>
    <row r="131" spans="1:37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AG131">
        <v>12</v>
      </c>
      <c r="AI131">
        <f t="shared" si="2"/>
        <v>12</v>
      </c>
      <c r="AJ131">
        <v>373</v>
      </c>
      <c r="AK131" s="9">
        <f t="shared" si="3"/>
        <v>3.2171581769436997</v>
      </c>
    </row>
    <row r="132" spans="1:37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AG132">
        <v>20</v>
      </c>
      <c r="AI132">
        <f t="shared" si="2"/>
        <v>20</v>
      </c>
      <c r="AJ132">
        <v>2260</v>
      </c>
      <c r="AK132" s="9">
        <f t="shared" si="3"/>
        <v>0.88495575221238942</v>
      </c>
    </row>
    <row r="133" spans="1:37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AG133">
        <v>78</v>
      </c>
      <c r="AI133">
        <f t="shared" si="2"/>
        <v>78</v>
      </c>
      <c r="AJ133">
        <v>522</v>
      </c>
      <c r="AK133" s="9">
        <f t="shared" si="3"/>
        <v>14.942528735632186</v>
      </c>
    </row>
    <row r="134" spans="1:37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AG134">
        <v>25</v>
      </c>
      <c r="AI134">
        <f t="shared" si="2"/>
        <v>25</v>
      </c>
      <c r="AJ134">
        <v>1552</v>
      </c>
      <c r="AK134" s="9">
        <f t="shared" si="3"/>
        <v>1.6108247422680411</v>
      </c>
    </row>
    <row r="135" spans="1:37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V135">
        <v>14</v>
      </c>
      <c r="AG135">
        <v>71</v>
      </c>
      <c r="AI135">
        <f t="shared" si="2"/>
        <v>85</v>
      </c>
      <c r="AJ135">
        <v>1857</v>
      </c>
      <c r="AK135" s="9">
        <f t="shared" si="3"/>
        <v>4.5772751750134626</v>
      </c>
    </row>
    <row r="136" spans="1:37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AG136">
        <v>167</v>
      </c>
      <c r="AI136">
        <f t="shared" si="2"/>
        <v>167</v>
      </c>
      <c r="AJ136">
        <v>6367</v>
      </c>
      <c r="AK136" s="9">
        <f t="shared" si="3"/>
        <v>2.622899324642689</v>
      </c>
    </row>
    <row r="137" spans="1:37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AI137">
        <f t="shared" si="2"/>
        <v>0</v>
      </c>
      <c r="AJ137">
        <v>1600</v>
      </c>
      <c r="AK137" s="9">
        <f t="shared" si="3"/>
        <v>0</v>
      </c>
    </row>
    <row r="138" spans="1:37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AI138">
        <f t="shared" si="2"/>
        <v>0</v>
      </c>
      <c r="AJ138">
        <v>6250</v>
      </c>
      <c r="AK138" s="9">
        <f t="shared" si="3"/>
        <v>0</v>
      </c>
    </row>
    <row r="139" spans="1:37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G139">
        <v>14</v>
      </c>
      <c r="AI139">
        <f t="shared" ref="AI139:AI202" si="4">SUM(J139:AH139)</f>
        <v>14</v>
      </c>
      <c r="AJ139">
        <v>1671</v>
      </c>
      <c r="AK139" s="9">
        <f t="shared" ref="AK139:AK202" si="5">AI139/AJ139*100</f>
        <v>0.83782166367444633</v>
      </c>
    </row>
    <row r="140" spans="1:37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AI140">
        <f t="shared" si="4"/>
        <v>0</v>
      </c>
      <c r="AJ140">
        <v>712</v>
      </c>
      <c r="AK140" s="9">
        <f t="shared" si="5"/>
        <v>0</v>
      </c>
    </row>
    <row r="141" spans="1:37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AG141">
        <v>5</v>
      </c>
      <c r="AI141">
        <f t="shared" si="4"/>
        <v>5</v>
      </c>
      <c r="AJ141">
        <v>241</v>
      </c>
      <c r="AK141" s="9">
        <f t="shared" si="5"/>
        <v>2.0746887966804977</v>
      </c>
    </row>
    <row r="142" spans="1:37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AI142">
        <f t="shared" si="4"/>
        <v>0</v>
      </c>
      <c r="AJ142">
        <v>789</v>
      </c>
      <c r="AK142" s="9">
        <f t="shared" si="5"/>
        <v>0</v>
      </c>
    </row>
    <row r="143" spans="1:37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AG143">
        <v>25</v>
      </c>
      <c r="AI143">
        <f t="shared" si="4"/>
        <v>25</v>
      </c>
      <c r="AJ143">
        <v>2650</v>
      </c>
      <c r="AK143" s="9">
        <f t="shared" si="5"/>
        <v>0.94339622641509435</v>
      </c>
    </row>
    <row r="144" spans="1:37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V144">
        <v>8</v>
      </c>
      <c r="AI144">
        <f t="shared" si="4"/>
        <v>8</v>
      </c>
      <c r="AJ144">
        <v>833</v>
      </c>
      <c r="AK144" s="9">
        <f t="shared" si="5"/>
        <v>0.96038415366146457</v>
      </c>
    </row>
    <row r="145" spans="1:37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M145">
        <v>28</v>
      </c>
      <c r="P145">
        <v>2</v>
      </c>
      <c r="V145">
        <v>2</v>
      </c>
      <c r="X145">
        <v>5</v>
      </c>
      <c r="AI145">
        <f t="shared" si="4"/>
        <v>37</v>
      </c>
      <c r="AJ145">
        <v>253</v>
      </c>
      <c r="AK145" s="9">
        <f t="shared" si="5"/>
        <v>14.624505928853754</v>
      </c>
    </row>
    <row r="146" spans="1:37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M146">
        <v>2</v>
      </c>
      <c r="X146">
        <v>3</v>
      </c>
      <c r="Y146">
        <v>6</v>
      </c>
      <c r="AI146">
        <f t="shared" si="4"/>
        <v>11</v>
      </c>
      <c r="AJ146">
        <v>58</v>
      </c>
      <c r="AK146" s="9">
        <f t="shared" si="5"/>
        <v>18.96551724137931</v>
      </c>
    </row>
    <row r="147" spans="1:37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AI147">
        <f t="shared" si="4"/>
        <v>0</v>
      </c>
      <c r="AJ147">
        <v>260</v>
      </c>
      <c r="AK147" s="9">
        <f t="shared" si="5"/>
        <v>0</v>
      </c>
    </row>
    <row r="148" spans="1:37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AI148">
        <f t="shared" si="4"/>
        <v>0</v>
      </c>
      <c r="AJ148">
        <v>35</v>
      </c>
      <c r="AK148" s="9">
        <f t="shared" si="5"/>
        <v>0</v>
      </c>
    </row>
    <row r="149" spans="1:37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AI149">
        <f t="shared" si="4"/>
        <v>0</v>
      </c>
      <c r="AJ149">
        <v>13</v>
      </c>
      <c r="AK149" s="9">
        <f t="shared" si="5"/>
        <v>0</v>
      </c>
    </row>
    <row r="150" spans="1:37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X150">
        <v>1</v>
      </c>
      <c r="AI150">
        <f t="shared" si="4"/>
        <v>1</v>
      </c>
      <c r="AJ150">
        <v>22</v>
      </c>
      <c r="AK150" s="9">
        <f t="shared" si="5"/>
        <v>4.5454545454545459</v>
      </c>
    </row>
    <row r="151" spans="1:37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AI151">
        <f t="shared" si="4"/>
        <v>0</v>
      </c>
      <c r="AJ151">
        <v>28</v>
      </c>
      <c r="AK151" s="9">
        <f t="shared" si="5"/>
        <v>0</v>
      </c>
    </row>
    <row r="152" spans="1:37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AG152">
        <v>1</v>
      </c>
      <c r="AI152">
        <f t="shared" si="4"/>
        <v>1</v>
      </c>
      <c r="AJ152">
        <v>19</v>
      </c>
      <c r="AK152" s="9">
        <f t="shared" si="5"/>
        <v>5.2631578947368416</v>
      </c>
    </row>
    <row r="153" spans="1:37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M153">
        <v>5</v>
      </c>
      <c r="AI153">
        <f t="shared" si="4"/>
        <v>5</v>
      </c>
      <c r="AJ153">
        <v>18</v>
      </c>
      <c r="AK153" s="9">
        <f t="shared" si="5"/>
        <v>27.777777777777779</v>
      </c>
    </row>
    <row r="154" spans="1:37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AI154">
        <f t="shared" si="4"/>
        <v>0</v>
      </c>
      <c r="AJ154">
        <v>5</v>
      </c>
      <c r="AK154" s="9">
        <f t="shared" si="5"/>
        <v>0</v>
      </c>
    </row>
    <row r="155" spans="1:37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AI155">
        <f t="shared" si="4"/>
        <v>0</v>
      </c>
      <c r="AJ155">
        <v>81</v>
      </c>
      <c r="AK155" s="9">
        <f t="shared" si="5"/>
        <v>0</v>
      </c>
    </row>
    <row r="156" spans="1:37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AI156">
        <f t="shared" si="4"/>
        <v>0</v>
      </c>
      <c r="AJ156">
        <v>13</v>
      </c>
      <c r="AK156" s="9">
        <f t="shared" si="5"/>
        <v>0</v>
      </c>
    </row>
    <row r="157" spans="1:37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M157">
        <v>2</v>
      </c>
      <c r="AG157">
        <v>1</v>
      </c>
      <c r="AI157">
        <f t="shared" si="4"/>
        <v>3</v>
      </c>
      <c r="AJ157">
        <v>31</v>
      </c>
      <c r="AK157" s="9">
        <f t="shared" si="5"/>
        <v>9.67741935483871</v>
      </c>
    </row>
    <row r="158" spans="1:37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N158">
        <v>1</v>
      </c>
      <c r="AI158">
        <f t="shared" si="4"/>
        <v>1</v>
      </c>
      <c r="AJ158">
        <v>8</v>
      </c>
      <c r="AK158" s="9">
        <f t="shared" si="5"/>
        <v>12.5</v>
      </c>
    </row>
    <row r="159" spans="1:37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AI159">
        <f t="shared" si="4"/>
        <v>0</v>
      </c>
      <c r="AJ159">
        <v>41</v>
      </c>
      <c r="AK159" s="9">
        <f t="shared" si="5"/>
        <v>0</v>
      </c>
    </row>
    <row r="160" spans="1:37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N160">
        <v>3</v>
      </c>
      <c r="AG160">
        <v>1</v>
      </c>
      <c r="AI160">
        <f t="shared" si="4"/>
        <v>4</v>
      </c>
      <c r="AJ160">
        <v>32</v>
      </c>
      <c r="AK160" s="9">
        <f t="shared" si="5"/>
        <v>12.5</v>
      </c>
    </row>
    <row r="161" spans="1:37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M161">
        <v>1</v>
      </c>
      <c r="AG161">
        <v>1</v>
      </c>
      <c r="AI161">
        <f t="shared" si="4"/>
        <v>2</v>
      </c>
      <c r="AJ161">
        <v>102</v>
      </c>
      <c r="AK161" s="9">
        <f t="shared" si="5"/>
        <v>1.9607843137254901</v>
      </c>
    </row>
    <row r="162" spans="1:37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AG162">
        <v>1</v>
      </c>
      <c r="AI162">
        <f t="shared" si="4"/>
        <v>1</v>
      </c>
      <c r="AJ162">
        <v>79</v>
      </c>
      <c r="AK162" s="9">
        <f t="shared" si="5"/>
        <v>1.2658227848101267</v>
      </c>
    </row>
    <row r="163" spans="1:37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V163">
        <v>8</v>
      </c>
      <c r="AI163">
        <f t="shared" si="4"/>
        <v>8</v>
      </c>
      <c r="AJ163">
        <v>1483</v>
      </c>
      <c r="AK163" s="9">
        <f t="shared" si="5"/>
        <v>0.5394470667565745</v>
      </c>
    </row>
    <row r="164" spans="1:37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AG164">
        <v>3</v>
      </c>
      <c r="AI164">
        <f t="shared" si="4"/>
        <v>3</v>
      </c>
      <c r="AJ164">
        <v>114</v>
      </c>
      <c r="AK164" s="9">
        <f t="shared" si="5"/>
        <v>2.6315789473684208</v>
      </c>
    </row>
    <row r="165" spans="1:37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AI165">
        <f t="shared" si="4"/>
        <v>0</v>
      </c>
      <c r="AJ165">
        <v>102</v>
      </c>
      <c r="AK165" s="9">
        <f t="shared" si="5"/>
        <v>0</v>
      </c>
    </row>
    <row r="166" spans="1:37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AI166">
        <f t="shared" si="4"/>
        <v>0</v>
      </c>
      <c r="AJ166">
        <v>372</v>
      </c>
      <c r="AK166" s="9">
        <f t="shared" si="5"/>
        <v>0</v>
      </c>
    </row>
    <row r="167" spans="1:37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AG167">
        <v>2</v>
      </c>
      <c r="AI167">
        <f t="shared" si="4"/>
        <v>2</v>
      </c>
      <c r="AJ167">
        <v>104</v>
      </c>
      <c r="AK167" s="9">
        <f t="shared" si="5"/>
        <v>1.9230769230769231</v>
      </c>
    </row>
    <row r="168" spans="1:37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AI168">
        <f t="shared" si="4"/>
        <v>0</v>
      </c>
      <c r="AJ168">
        <v>35</v>
      </c>
      <c r="AK168" s="9">
        <f t="shared" si="5"/>
        <v>0</v>
      </c>
    </row>
    <row r="169" spans="1:37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V169">
        <v>17</v>
      </c>
      <c r="AG169">
        <v>17</v>
      </c>
      <c r="AI169">
        <f t="shared" si="4"/>
        <v>34</v>
      </c>
      <c r="AJ169">
        <v>1919</v>
      </c>
      <c r="AK169" s="9">
        <f t="shared" si="5"/>
        <v>1.7717561229807191</v>
      </c>
    </row>
    <row r="170" spans="1:37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AI170">
        <f t="shared" si="4"/>
        <v>0</v>
      </c>
      <c r="AJ170">
        <v>222</v>
      </c>
      <c r="AK170" s="9">
        <f t="shared" si="5"/>
        <v>0</v>
      </c>
    </row>
    <row r="171" spans="1:37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AG171">
        <v>3</v>
      </c>
      <c r="AI171">
        <f t="shared" si="4"/>
        <v>3</v>
      </c>
      <c r="AJ171">
        <v>354</v>
      </c>
      <c r="AK171" s="9">
        <f t="shared" si="5"/>
        <v>0.84745762711864403</v>
      </c>
    </row>
    <row r="172" spans="1:37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AG172">
        <v>18</v>
      </c>
      <c r="AI172">
        <f t="shared" si="4"/>
        <v>18</v>
      </c>
      <c r="AJ172">
        <v>583</v>
      </c>
      <c r="AK172" s="9">
        <f t="shared" si="5"/>
        <v>3.0874785591766725</v>
      </c>
    </row>
    <row r="173" spans="1:37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AG173">
        <v>6</v>
      </c>
      <c r="AI173">
        <f t="shared" si="4"/>
        <v>6</v>
      </c>
      <c r="AJ173">
        <v>162</v>
      </c>
      <c r="AK173" s="9">
        <f t="shared" si="5"/>
        <v>3.7037037037037033</v>
      </c>
    </row>
    <row r="174" spans="1:37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N174">
        <v>3</v>
      </c>
      <c r="AG174">
        <v>13</v>
      </c>
      <c r="AI174">
        <f t="shared" si="4"/>
        <v>16</v>
      </c>
      <c r="AJ174">
        <v>348</v>
      </c>
      <c r="AK174" s="9">
        <f t="shared" si="5"/>
        <v>4.5977011494252871</v>
      </c>
    </row>
    <row r="175" spans="1:37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AG175">
        <v>5</v>
      </c>
      <c r="AI175">
        <f t="shared" si="4"/>
        <v>5</v>
      </c>
      <c r="AJ175">
        <v>516</v>
      </c>
      <c r="AK175" s="9">
        <f t="shared" si="5"/>
        <v>0.96899224806201545</v>
      </c>
    </row>
    <row r="176" spans="1:37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AH176">
        <v>14</v>
      </c>
      <c r="AI176">
        <f t="shared" si="4"/>
        <v>14</v>
      </c>
      <c r="AJ176">
        <v>1556</v>
      </c>
      <c r="AK176" s="9">
        <f t="shared" si="5"/>
        <v>0.89974293059125965</v>
      </c>
    </row>
    <row r="177" spans="1:37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AG177">
        <v>20</v>
      </c>
      <c r="AI177">
        <f t="shared" si="4"/>
        <v>20</v>
      </c>
      <c r="AJ177">
        <v>1120</v>
      </c>
      <c r="AK177" s="9">
        <f t="shared" si="5"/>
        <v>1.7857142857142856</v>
      </c>
    </row>
    <row r="178" spans="1:37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AG178">
        <v>171</v>
      </c>
      <c r="AI178">
        <f t="shared" si="4"/>
        <v>171</v>
      </c>
      <c r="AJ178">
        <v>399</v>
      </c>
      <c r="AK178" s="9">
        <f t="shared" si="5"/>
        <v>42.857142857142854</v>
      </c>
    </row>
    <row r="179" spans="1:37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AG179">
        <v>125</v>
      </c>
      <c r="AI179">
        <f t="shared" si="4"/>
        <v>125</v>
      </c>
      <c r="AJ179">
        <v>4250</v>
      </c>
      <c r="AK179" s="9">
        <f t="shared" si="5"/>
        <v>2.9411764705882351</v>
      </c>
    </row>
    <row r="180" spans="1:37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AI180">
        <f t="shared" si="4"/>
        <v>0</v>
      </c>
      <c r="AJ180">
        <v>12</v>
      </c>
      <c r="AK180" s="9">
        <f t="shared" si="5"/>
        <v>0</v>
      </c>
    </row>
    <row r="181" spans="1:37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AI181">
        <f t="shared" si="4"/>
        <v>0</v>
      </c>
      <c r="AJ181">
        <v>326</v>
      </c>
      <c r="AK181" s="9">
        <f t="shared" si="5"/>
        <v>0</v>
      </c>
    </row>
    <row r="182" spans="1:37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AG182">
        <v>1</v>
      </c>
      <c r="AI182">
        <f t="shared" si="4"/>
        <v>1</v>
      </c>
      <c r="AJ182">
        <v>27</v>
      </c>
      <c r="AK182" s="9">
        <f t="shared" si="5"/>
        <v>3.7037037037037033</v>
      </c>
    </row>
    <row r="183" spans="1:37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M183">
        <v>3</v>
      </c>
      <c r="X183">
        <v>74</v>
      </c>
      <c r="AG183">
        <v>24</v>
      </c>
      <c r="AI183">
        <f t="shared" si="4"/>
        <v>101</v>
      </c>
      <c r="AJ183">
        <v>254</v>
      </c>
      <c r="AK183" s="9">
        <f t="shared" si="5"/>
        <v>39.763779527559059</v>
      </c>
    </row>
    <row r="184" spans="1:37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X184">
        <v>4</v>
      </c>
      <c r="AG184">
        <v>1</v>
      </c>
      <c r="AI184">
        <f t="shared" si="4"/>
        <v>5</v>
      </c>
      <c r="AJ184">
        <v>112</v>
      </c>
      <c r="AK184" s="9">
        <f t="shared" si="5"/>
        <v>4.4642857142857144</v>
      </c>
    </row>
    <row r="185" spans="1:37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M185">
        <v>110</v>
      </c>
      <c r="AG185">
        <v>10</v>
      </c>
      <c r="AI185">
        <f t="shared" si="4"/>
        <v>120</v>
      </c>
      <c r="AJ185">
        <v>221</v>
      </c>
      <c r="AK185" s="9">
        <f t="shared" si="5"/>
        <v>54.298642533936651</v>
      </c>
    </row>
    <row r="186" spans="1:37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M186">
        <v>1</v>
      </c>
      <c r="AI186">
        <f t="shared" si="4"/>
        <v>1</v>
      </c>
      <c r="AJ186">
        <v>6</v>
      </c>
      <c r="AK186" s="9">
        <f t="shared" si="5"/>
        <v>16.666666666666664</v>
      </c>
    </row>
    <row r="187" spans="1:37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M187">
        <v>7</v>
      </c>
      <c r="X187">
        <v>3</v>
      </c>
      <c r="AG187">
        <v>1</v>
      </c>
      <c r="AI187">
        <f t="shared" si="4"/>
        <v>11</v>
      </c>
      <c r="AJ187">
        <v>82</v>
      </c>
      <c r="AK187" s="9">
        <f t="shared" si="5"/>
        <v>13.414634146341465</v>
      </c>
    </row>
    <row r="188" spans="1:37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AG188">
        <v>16</v>
      </c>
      <c r="AI188">
        <f t="shared" si="4"/>
        <v>16</v>
      </c>
      <c r="AJ188">
        <v>85</v>
      </c>
      <c r="AK188" s="9">
        <f t="shared" si="5"/>
        <v>18.823529411764707</v>
      </c>
    </row>
    <row r="189" spans="1:37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AI189">
        <f t="shared" si="4"/>
        <v>0</v>
      </c>
      <c r="AJ189">
        <v>1345</v>
      </c>
      <c r="AK189" s="9">
        <f t="shared" si="5"/>
        <v>0</v>
      </c>
    </row>
    <row r="190" spans="1:37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AI190">
        <f t="shared" si="4"/>
        <v>0</v>
      </c>
      <c r="AJ190">
        <v>37</v>
      </c>
      <c r="AK190" s="9">
        <f t="shared" si="5"/>
        <v>0</v>
      </c>
    </row>
    <row r="191" spans="1:37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AI191">
        <f t="shared" si="4"/>
        <v>0</v>
      </c>
      <c r="AJ191">
        <v>58</v>
      </c>
      <c r="AK191" s="9">
        <f t="shared" si="5"/>
        <v>0</v>
      </c>
    </row>
    <row r="192" spans="1:37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AI192">
        <f t="shared" si="4"/>
        <v>0</v>
      </c>
      <c r="AJ192">
        <v>28</v>
      </c>
      <c r="AK192" s="9">
        <f t="shared" si="5"/>
        <v>0</v>
      </c>
    </row>
    <row r="193" spans="1:37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AI193">
        <f t="shared" si="4"/>
        <v>0</v>
      </c>
      <c r="AJ193">
        <v>2900</v>
      </c>
      <c r="AK193" s="9">
        <f t="shared" si="5"/>
        <v>0</v>
      </c>
    </row>
    <row r="194" spans="1:37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AB194">
        <v>14</v>
      </c>
      <c r="AG194">
        <v>14</v>
      </c>
      <c r="AI194">
        <f t="shared" si="4"/>
        <v>28</v>
      </c>
      <c r="AJ194">
        <v>1812</v>
      </c>
      <c r="AK194" s="9">
        <f t="shared" si="5"/>
        <v>1.545253863134658</v>
      </c>
    </row>
    <row r="195" spans="1:37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M195">
        <v>56</v>
      </c>
      <c r="AG195">
        <v>67</v>
      </c>
      <c r="AI195">
        <f t="shared" si="4"/>
        <v>123</v>
      </c>
      <c r="AJ195">
        <v>1277</v>
      </c>
      <c r="AK195" s="9">
        <f t="shared" si="5"/>
        <v>9.6319498825371976</v>
      </c>
    </row>
    <row r="196" spans="1:37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M196">
        <v>20</v>
      </c>
      <c r="S196">
        <v>20</v>
      </c>
      <c r="V196">
        <v>20</v>
      </c>
      <c r="AI196">
        <f t="shared" si="4"/>
        <v>60</v>
      </c>
      <c r="AJ196">
        <v>2180</v>
      </c>
      <c r="AK196" s="9">
        <f t="shared" si="5"/>
        <v>2.7522935779816518</v>
      </c>
    </row>
    <row r="197" spans="1:37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V197">
        <v>20</v>
      </c>
      <c r="AG197">
        <v>300</v>
      </c>
      <c r="AI197">
        <f t="shared" si="4"/>
        <v>320</v>
      </c>
      <c r="AJ197">
        <v>1560</v>
      </c>
      <c r="AK197" s="9">
        <f t="shared" si="5"/>
        <v>20.512820512820511</v>
      </c>
    </row>
    <row r="198" spans="1:37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AF198">
        <v>67</v>
      </c>
      <c r="AG198">
        <v>400</v>
      </c>
      <c r="AI198">
        <f t="shared" si="4"/>
        <v>467</v>
      </c>
      <c r="AJ198">
        <v>4333</v>
      </c>
      <c r="AK198" s="9">
        <f t="shared" si="5"/>
        <v>10.777752134779599</v>
      </c>
    </row>
    <row r="199" spans="1:37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AG199">
        <v>100</v>
      </c>
      <c r="AI199">
        <f t="shared" si="4"/>
        <v>100</v>
      </c>
      <c r="AJ199">
        <v>3425</v>
      </c>
      <c r="AK199" s="9">
        <f t="shared" si="5"/>
        <v>2.9197080291970803</v>
      </c>
    </row>
    <row r="200" spans="1:37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AG200">
        <v>500</v>
      </c>
      <c r="AI200">
        <f t="shared" si="4"/>
        <v>500</v>
      </c>
      <c r="AJ200">
        <v>15000</v>
      </c>
      <c r="AK200" s="9">
        <f t="shared" si="5"/>
        <v>3.3333333333333335</v>
      </c>
    </row>
    <row r="201" spans="1:37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AI201">
        <f t="shared" si="4"/>
        <v>0</v>
      </c>
      <c r="AJ201">
        <v>110</v>
      </c>
      <c r="AK201" s="9">
        <f t="shared" si="5"/>
        <v>0</v>
      </c>
    </row>
    <row r="202" spans="1:37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AI202">
        <f t="shared" si="4"/>
        <v>0</v>
      </c>
      <c r="AJ202">
        <v>21</v>
      </c>
      <c r="AK202" s="9">
        <f t="shared" si="5"/>
        <v>0</v>
      </c>
    </row>
    <row r="203" spans="1:37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AI203">
        <f t="shared" ref="AI203:AI266" si="6">SUM(J203:AH203)</f>
        <v>0</v>
      </c>
      <c r="AJ203">
        <v>116</v>
      </c>
      <c r="AK203" s="9">
        <f t="shared" ref="AK203:AK266" si="7">AI203/AJ203*100</f>
        <v>0</v>
      </c>
    </row>
    <row r="204" spans="1:37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M204">
        <v>5050</v>
      </c>
      <c r="AI204">
        <f t="shared" si="6"/>
        <v>5050</v>
      </c>
      <c r="AJ204">
        <v>12350</v>
      </c>
      <c r="AK204" s="9">
        <f t="shared" si="7"/>
        <v>40.890688259109311</v>
      </c>
    </row>
    <row r="205" spans="1:37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AG205">
        <v>3</v>
      </c>
      <c r="AI205">
        <f t="shared" si="6"/>
        <v>3</v>
      </c>
      <c r="AJ205">
        <v>92</v>
      </c>
      <c r="AK205" s="9">
        <f t="shared" si="7"/>
        <v>3.2608695652173911</v>
      </c>
    </row>
    <row r="206" spans="1:37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AG206">
        <v>9</v>
      </c>
      <c r="AI206">
        <f t="shared" si="6"/>
        <v>9</v>
      </c>
      <c r="AJ206">
        <v>97</v>
      </c>
      <c r="AK206" s="9">
        <f t="shared" si="7"/>
        <v>9.2783505154639183</v>
      </c>
    </row>
    <row r="207" spans="1:37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AF207">
        <v>943</v>
      </c>
      <c r="AI207">
        <f t="shared" si="6"/>
        <v>943</v>
      </c>
      <c r="AJ207">
        <v>4166</v>
      </c>
      <c r="AK207" s="9">
        <f t="shared" si="7"/>
        <v>22.635621699471915</v>
      </c>
    </row>
    <row r="208" spans="1:37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M208">
        <v>3</v>
      </c>
      <c r="V208">
        <v>1</v>
      </c>
      <c r="AI208">
        <f t="shared" si="6"/>
        <v>4</v>
      </c>
      <c r="AJ208">
        <v>104</v>
      </c>
      <c r="AK208" s="9">
        <f t="shared" si="7"/>
        <v>3.8461538461538463</v>
      </c>
    </row>
    <row r="209" spans="1:37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M209">
        <v>39</v>
      </c>
      <c r="Q209">
        <v>2</v>
      </c>
      <c r="V209">
        <v>11</v>
      </c>
      <c r="AI209">
        <f t="shared" si="6"/>
        <v>52</v>
      </c>
      <c r="AJ209">
        <v>190</v>
      </c>
      <c r="AK209" s="9">
        <f t="shared" si="7"/>
        <v>27.368421052631582</v>
      </c>
    </row>
    <row r="210" spans="1:37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AI210">
        <f t="shared" si="6"/>
        <v>0</v>
      </c>
      <c r="AJ210">
        <v>5800</v>
      </c>
      <c r="AK210" s="9">
        <f t="shared" si="7"/>
        <v>0</v>
      </c>
    </row>
    <row r="211" spans="1:37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I211">
        <f t="shared" si="6"/>
        <v>0</v>
      </c>
      <c r="AJ211">
        <v>492</v>
      </c>
      <c r="AK211" s="9">
        <f t="shared" si="7"/>
        <v>0</v>
      </c>
    </row>
    <row r="212" spans="1:37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AG212">
        <v>79</v>
      </c>
      <c r="AI212">
        <f t="shared" si="6"/>
        <v>79</v>
      </c>
      <c r="AJ212">
        <v>1261</v>
      </c>
      <c r="AK212" s="9">
        <f t="shared" si="7"/>
        <v>6.2648691514670896</v>
      </c>
    </row>
    <row r="213" spans="1:37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AI213">
        <f t="shared" si="6"/>
        <v>0</v>
      </c>
      <c r="AJ213">
        <v>651</v>
      </c>
      <c r="AK213" s="9">
        <f t="shared" si="7"/>
        <v>0</v>
      </c>
    </row>
    <row r="214" spans="1:37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AG214">
        <v>1</v>
      </c>
      <c r="AI214">
        <f t="shared" si="6"/>
        <v>1</v>
      </c>
      <c r="AJ214">
        <v>38</v>
      </c>
      <c r="AK214" s="9">
        <f t="shared" si="7"/>
        <v>2.6315789473684208</v>
      </c>
    </row>
    <row r="215" spans="1:37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W215">
        <v>40</v>
      </c>
      <c r="X215">
        <v>93</v>
      </c>
      <c r="AG215">
        <v>23</v>
      </c>
      <c r="AI215">
        <f t="shared" si="6"/>
        <v>156</v>
      </c>
      <c r="AJ215">
        <v>806</v>
      </c>
      <c r="AK215" s="9">
        <f t="shared" si="7"/>
        <v>19.35483870967742</v>
      </c>
    </row>
    <row r="216" spans="1:37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W216">
        <v>7</v>
      </c>
      <c r="AG216">
        <v>7</v>
      </c>
      <c r="AI216">
        <f t="shared" si="6"/>
        <v>14</v>
      </c>
      <c r="AJ216">
        <v>828</v>
      </c>
      <c r="AK216" s="9">
        <f t="shared" si="7"/>
        <v>1.6908212560386473</v>
      </c>
    </row>
    <row r="217" spans="1:37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Q217">
        <v>6</v>
      </c>
      <c r="X217">
        <v>25</v>
      </c>
      <c r="AI217">
        <f t="shared" si="6"/>
        <v>31</v>
      </c>
      <c r="AJ217">
        <v>795</v>
      </c>
      <c r="AK217" s="9">
        <f t="shared" si="7"/>
        <v>3.89937106918239</v>
      </c>
    </row>
    <row r="218" spans="1:37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X218">
        <v>19</v>
      </c>
      <c r="AG218">
        <v>3</v>
      </c>
      <c r="AI218">
        <f t="shared" si="6"/>
        <v>22</v>
      </c>
      <c r="AJ218">
        <v>169</v>
      </c>
      <c r="AK218" s="9">
        <f t="shared" si="7"/>
        <v>13.017751479289942</v>
      </c>
    </row>
    <row r="219" spans="1:37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AF219">
        <v>13</v>
      </c>
      <c r="AG219">
        <v>38</v>
      </c>
      <c r="AI219">
        <f t="shared" si="6"/>
        <v>51</v>
      </c>
      <c r="AJ219">
        <v>1827</v>
      </c>
      <c r="AK219" s="9">
        <f t="shared" si="7"/>
        <v>2.7914614121510675</v>
      </c>
    </row>
    <row r="220" spans="1:37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AI220">
        <f t="shared" si="6"/>
        <v>0</v>
      </c>
      <c r="AJ220">
        <v>289</v>
      </c>
      <c r="AK220" s="9">
        <f t="shared" si="7"/>
        <v>0</v>
      </c>
    </row>
    <row r="221" spans="1:37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AG221">
        <v>25</v>
      </c>
      <c r="AI221">
        <f t="shared" si="6"/>
        <v>25</v>
      </c>
      <c r="AJ221">
        <v>1651</v>
      </c>
      <c r="AK221" s="9">
        <f t="shared" si="7"/>
        <v>1.5142337976983646</v>
      </c>
    </row>
    <row r="222" spans="1:37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AG222">
        <v>20</v>
      </c>
      <c r="AI222">
        <f t="shared" si="6"/>
        <v>20</v>
      </c>
      <c r="AJ222">
        <v>2920</v>
      </c>
      <c r="AK222" s="9">
        <f t="shared" si="7"/>
        <v>0.68493150684931503</v>
      </c>
    </row>
    <row r="223" spans="1:37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AI223">
        <f t="shared" si="6"/>
        <v>0</v>
      </c>
      <c r="AJ223">
        <v>112</v>
      </c>
      <c r="AK223" s="9">
        <f t="shared" si="7"/>
        <v>0</v>
      </c>
    </row>
    <row r="224" spans="1:37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M224">
        <v>1</v>
      </c>
      <c r="AI224">
        <f t="shared" si="6"/>
        <v>1</v>
      </c>
      <c r="AJ224">
        <v>110</v>
      </c>
      <c r="AK224" s="9">
        <f t="shared" si="7"/>
        <v>0.90909090909090906</v>
      </c>
    </row>
    <row r="225" spans="1:37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AI225">
        <f t="shared" si="6"/>
        <v>0</v>
      </c>
      <c r="AJ225">
        <v>88</v>
      </c>
      <c r="AK225" s="9">
        <f t="shared" si="7"/>
        <v>0</v>
      </c>
    </row>
    <row r="226" spans="1:37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M226">
        <v>357</v>
      </c>
      <c r="AI226">
        <f t="shared" si="6"/>
        <v>357</v>
      </c>
      <c r="AJ226">
        <v>725</v>
      </c>
      <c r="AK226" s="9">
        <f t="shared" si="7"/>
        <v>49.241379310344833</v>
      </c>
    </row>
    <row r="227" spans="1:37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K227">
        <v>10</v>
      </c>
      <c r="AI227">
        <f t="shared" si="6"/>
        <v>10</v>
      </c>
      <c r="AJ227">
        <v>210</v>
      </c>
      <c r="AK227" s="9">
        <f t="shared" si="7"/>
        <v>4.7619047619047619</v>
      </c>
    </row>
    <row r="228" spans="1:37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AG228">
        <v>50</v>
      </c>
      <c r="AI228">
        <f t="shared" si="6"/>
        <v>50</v>
      </c>
      <c r="AJ228">
        <v>1813</v>
      </c>
      <c r="AK228" s="9">
        <f t="shared" si="7"/>
        <v>2.7578599007170435</v>
      </c>
    </row>
    <row r="229" spans="1:37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AG229">
        <v>50</v>
      </c>
      <c r="AI229">
        <f t="shared" si="6"/>
        <v>50</v>
      </c>
      <c r="AJ229">
        <v>6350</v>
      </c>
      <c r="AK229" s="9">
        <f t="shared" si="7"/>
        <v>0.78740157480314954</v>
      </c>
    </row>
    <row r="230" spans="1:37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M230">
        <v>100</v>
      </c>
      <c r="Q230">
        <v>150</v>
      </c>
      <c r="AF230">
        <v>1150</v>
      </c>
      <c r="AI230">
        <f t="shared" si="6"/>
        <v>1400</v>
      </c>
      <c r="AJ230">
        <v>7350</v>
      </c>
      <c r="AK230" s="9">
        <f t="shared" si="7"/>
        <v>19.047619047619047</v>
      </c>
    </row>
    <row r="231" spans="1:37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Q231">
        <v>1</v>
      </c>
      <c r="V231">
        <v>1</v>
      </c>
      <c r="AG231">
        <v>2</v>
      </c>
      <c r="AI231">
        <f t="shared" si="6"/>
        <v>4</v>
      </c>
      <c r="AJ231">
        <v>83</v>
      </c>
      <c r="AK231" s="9">
        <f t="shared" si="7"/>
        <v>4.8192771084337354</v>
      </c>
    </row>
    <row r="232" spans="1:37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AG232">
        <v>60</v>
      </c>
      <c r="AI232">
        <f t="shared" si="6"/>
        <v>60</v>
      </c>
      <c r="AJ232">
        <v>1700</v>
      </c>
      <c r="AK232" s="9">
        <f t="shared" si="7"/>
        <v>3.5294117647058822</v>
      </c>
    </row>
    <row r="233" spans="1:37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AG233">
        <v>200</v>
      </c>
      <c r="AI233">
        <f t="shared" si="6"/>
        <v>200</v>
      </c>
      <c r="AJ233">
        <v>13450</v>
      </c>
      <c r="AK233" s="9">
        <f t="shared" si="7"/>
        <v>1.486988847583643</v>
      </c>
    </row>
    <row r="234" spans="1:37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AG234">
        <v>50</v>
      </c>
      <c r="AI234">
        <f t="shared" si="6"/>
        <v>50</v>
      </c>
      <c r="AJ234">
        <v>10400</v>
      </c>
      <c r="AK234" s="9">
        <f t="shared" si="7"/>
        <v>0.48076923076923078</v>
      </c>
    </row>
    <row r="235" spans="1:37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Q235">
        <v>20</v>
      </c>
      <c r="AI235">
        <f t="shared" si="6"/>
        <v>20</v>
      </c>
      <c r="AJ235">
        <v>2720</v>
      </c>
      <c r="AK235" s="9">
        <f t="shared" si="7"/>
        <v>0.73529411764705876</v>
      </c>
    </row>
    <row r="236" spans="1:37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Q236">
        <v>6</v>
      </c>
      <c r="AI236">
        <f t="shared" si="6"/>
        <v>6</v>
      </c>
      <c r="AJ236">
        <v>752</v>
      </c>
      <c r="AK236" s="9">
        <f t="shared" si="7"/>
        <v>0.7978723404255319</v>
      </c>
    </row>
    <row r="237" spans="1:37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AG237">
        <v>125</v>
      </c>
      <c r="AH237">
        <v>50</v>
      </c>
      <c r="AI237">
        <f t="shared" si="6"/>
        <v>175</v>
      </c>
      <c r="AJ237">
        <v>4400</v>
      </c>
      <c r="AK237" s="9">
        <f t="shared" si="7"/>
        <v>3.9772727272727271</v>
      </c>
    </row>
    <row r="238" spans="1:37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AG238">
        <v>500</v>
      </c>
      <c r="AI238">
        <f t="shared" si="6"/>
        <v>500</v>
      </c>
      <c r="AJ238">
        <v>21131</v>
      </c>
      <c r="AK238" s="9">
        <f t="shared" si="7"/>
        <v>2.3661918508352655</v>
      </c>
    </row>
    <row r="239" spans="1:37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AG239">
        <v>14</v>
      </c>
      <c r="AI239">
        <f t="shared" si="6"/>
        <v>14</v>
      </c>
      <c r="AJ239">
        <v>1670</v>
      </c>
      <c r="AK239" s="9">
        <f t="shared" si="7"/>
        <v>0.83832335329341312</v>
      </c>
    </row>
    <row r="240" spans="1:37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AI240">
        <f t="shared" si="6"/>
        <v>0</v>
      </c>
      <c r="AJ240">
        <v>847</v>
      </c>
      <c r="AK240" s="9">
        <f t="shared" si="7"/>
        <v>0</v>
      </c>
    </row>
    <row r="241" spans="1:37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K241">
        <v>100</v>
      </c>
      <c r="M241">
        <v>300</v>
      </c>
      <c r="AI241">
        <f t="shared" si="6"/>
        <v>400</v>
      </c>
      <c r="AJ241">
        <v>14700</v>
      </c>
      <c r="AK241" s="9">
        <f t="shared" si="7"/>
        <v>2.7210884353741496</v>
      </c>
    </row>
    <row r="242" spans="1:37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AF242">
        <v>50</v>
      </c>
      <c r="AI242">
        <f t="shared" si="6"/>
        <v>50</v>
      </c>
      <c r="AJ242">
        <v>6537</v>
      </c>
      <c r="AK242" s="9">
        <f t="shared" si="7"/>
        <v>0.76487685482637302</v>
      </c>
    </row>
    <row r="243" spans="1:37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AG243">
        <v>133</v>
      </c>
      <c r="AI243">
        <f t="shared" si="6"/>
        <v>133</v>
      </c>
      <c r="AJ243">
        <v>4266</v>
      </c>
      <c r="AK243" s="9">
        <f t="shared" si="7"/>
        <v>3.1176746366619783</v>
      </c>
    </row>
    <row r="244" spans="1:37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AI244">
        <f t="shared" si="6"/>
        <v>0</v>
      </c>
      <c r="AJ244">
        <v>11305</v>
      </c>
      <c r="AK244" s="9">
        <f t="shared" si="7"/>
        <v>0</v>
      </c>
    </row>
    <row r="245" spans="1:37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M245">
        <v>33</v>
      </c>
      <c r="X245">
        <v>50</v>
      </c>
      <c r="AG245">
        <v>17</v>
      </c>
      <c r="AI245">
        <f t="shared" si="6"/>
        <v>100</v>
      </c>
      <c r="AJ245">
        <v>1801</v>
      </c>
      <c r="AK245" s="9">
        <f t="shared" si="7"/>
        <v>5.5524708495280395</v>
      </c>
    </row>
    <row r="246" spans="1:37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AG246">
        <v>19</v>
      </c>
      <c r="AH246">
        <v>6</v>
      </c>
      <c r="AI246">
        <f t="shared" si="6"/>
        <v>25</v>
      </c>
      <c r="AJ246">
        <v>350</v>
      </c>
      <c r="AK246" s="9">
        <f t="shared" si="7"/>
        <v>7.1428571428571423</v>
      </c>
    </row>
    <row r="247" spans="1:37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M247">
        <v>9</v>
      </c>
      <c r="AI247">
        <f t="shared" si="6"/>
        <v>9</v>
      </c>
      <c r="AJ247">
        <v>870</v>
      </c>
      <c r="AK247" s="9">
        <f t="shared" si="7"/>
        <v>1.0344827586206897</v>
      </c>
    </row>
    <row r="248" spans="1:37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M248">
        <v>33</v>
      </c>
      <c r="AG248">
        <v>33</v>
      </c>
      <c r="AI248">
        <f t="shared" si="6"/>
        <v>66</v>
      </c>
      <c r="AJ248">
        <v>2667</v>
      </c>
      <c r="AK248" s="9">
        <f t="shared" si="7"/>
        <v>2.4746906636670416</v>
      </c>
    </row>
    <row r="249" spans="1:37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Q249">
        <v>20</v>
      </c>
      <c r="Y249">
        <v>13</v>
      </c>
      <c r="AG249">
        <v>11</v>
      </c>
      <c r="AI249">
        <f t="shared" si="6"/>
        <v>44</v>
      </c>
      <c r="AJ249">
        <v>801</v>
      </c>
      <c r="AK249" s="9">
        <f t="shared" si="7"/>
        <v>5.4931335830212236</v>
      </c>
    </row>
    <row r="250" spans="1:37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AI250">
        <f t="shared" si="6"/>
        <v>0</v>
      </c>
      <c r="AJ250">
        <v>338</v>
      </c>
      <c r="AK250" s="9">
        <f t="shared" si="7"/>
        <v>0</v>
      </c>
    </row>
    <row r="251" spans="1:37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Q251">
        <v>13</v>
      </c>
      <c r="X251">
        <v>38</v>
      </c>
      <c r="AG251">
        <v>25</v>
      </c>
      <c r="AI251">
        <f t="shared" si="6"/>
        <v>76</v>
      </c>
      <c r="AJ251">
        <v>1403</v>
      </c>
      <c r="AK251" s="9">
        <f t="shared" si="7"/>
        <v>5.4169636493228799</v>
      </c>
    </row>
    <row r="252" spans="1:37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K252">
        <v>50</v>
      </c>
      <c r="M252">
        <v>200</v>
      </c>
      <c r="AI252">
        <f t="shared" si="6"/>
        <v>250</v>
      </c>
      <c r="AJ252">
        <v>7150</v>
      </c>
      <c r="AK252" s="9">
        <f t="shared" si="7"/>
        <v>3.4965034965034967</v>
      </c>
    </row>
    <row r="253" spans="1:37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AG253">
        <v>2</v>
      </c>
      <c r="AI253">
        <f t="shared" si="6"/>
        <v>2</v>
      </c>
      <c r="AJ253">
        <v>674</v>
      </c>
      <c r="AK253" s="9">
        <f t="shared" si="7"/>
        <v>0.29673590504451042</v>
      </c>
    </row>
    <row r="254" spans="1:37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O254">
        <v>20</v>
      </c>
      <c r="AF254">
        <v>20</v>
      </c>
      <c r="AH254">
        <v>20</v>
      </c>
      <c r="AI254">
        <f t="shared" si="6"/>
        <v>60</v>
      </c>
      <c r="AJ254">
        <v>2720</v>
      </c>
      <c r="AK254" s="9">
        <f t="shared" si="7"/>
        <v>2.2058823529411766</v>
      </c>
    </row>
    <row r="255" spans="1:37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M255">
        <v>160</v>
      </c>
      <c r="AI255">
        <f t="shared" si="6"/>
        <v>160</v>
      </c>
      <c r="AJ255">
        <v>1380</v>
      </c>
      <c r="AK255" s="9">
        <f t="shared" si="7"/>
        <v>11.594202898550725</v>
      </c>
    </row>
    <row r="256" spans="1:37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M256">
        <v>69</v>
      </c>
      <c r="AI256">
        <f t="shared" si="6"/>
        <v>69</v>
      </c>
      <c r="AJ256">
        <v>682</v>
      </c>
      <c r="AK256" s="9">
        <f t="shared" si="7"/>
        <v>10.117302052785924</v>
      </c>
    </row>
    <row r="257" spans="1:37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AG257">
        <v>100</v>
      </c>
      <c r="AI257">
        <f t="shared" si="6"/>
        <v>100</v>
      </c>
      <c r="AJ257">
        <v>11050</v>
      </c>
      <c r="AK257" s="9">
        <f t="shared" si="7"/>
        <v>0.90497737556561098</v>
      </c>
    </row>
    <row r="258" spans="1:37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AI258">
        <f t="shared" si="6"/>
        <v>0</v>
      </c>
      <c r="AJ258">
        <v>5650</v>
      </c>
      <c r="AK258" s="9">
        <f t="shared" si="7"/>
        <v>0</v>
      </c>
    </row>
    <row r="259" spans="1:37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N259">
        <v>7</v>
      </c>
      <c r="Q259">
        <v>7</v>
      </c>
      <c r="AG259">
        <v>7</v>
      </c>
      <c r="AI259">
        <f t="shared" si="6"/>
        <v>21</v>
      </c>
      <c r="AJ259">
        <v>228</v>
      </c>
      <c r="AK259" s="9">
        <f t="shared" si="7"/>
        <v>9.2105263157894726</v>
      </c>
    </row>
    <row r="260" spans="1:37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AI260">
        <f t="shared" si="6"/>
        <v>0</v>
      </c>
      <c r="AJ260">
        <v>412</v>
      </c>
      <c r="AK260" s="9">
        <f t="shared" si="7"/>
        <v>0</v>
      </c>
    </row>
    <row r="261" spans="1:37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M261">
        <v>20</v>
      </c>
      <c r="AF261">
        <v>20</v>
      </c>
      <c r="AI261">
        <f t="shared" si="6"/>
        <v>40</v>
      </c>
      <c r="AJ261">
        <v>2900</v>
      </c>
      <c r="AK261" s="9">
        <f t="shared" si="7"/>
        <v>1.3793103448275863</v>
      </c>
    </row>
    <row r="262" spans="1:37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Q262">
        <v>80</v>
      </c>
      <c r="AI262">
        <f t="shared" si="6"/>
        <v>80</v>
      </c>
      <c r="AJ262">
        <v>920</v>
      </c>
      <c r="AK262" s="9">
        <f t="shared" si="7"/>
        <v>8.695652173913043</v>
      </c>
    </row>
    <row r="263" spans="1:37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M263">
        <v>267</v>
      </c>
      <c r="AI263">
        <f t="shared" si="6"/>
        <v>267</v>
      </c>
      <c r="AJ263">
        <v>3566</v>
      </c>
      <c r="AK263" s="9">
        <f t="shared" si="7"/>
        <v>7.4873808188446436</v>
      </c>
    </row>
    <row r="264" spans="1:37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X264">
        <v>20</v>
      </c>
      <c r="AI264">
        <f t="shared" si="6"/>
        <v>20</v>
      </c>
      <c r="AJ264">
        <v>3040</v>
      </c>
      <c r="AK264" s="9">
        <f t="shared" si="7"/>
        <v>0.6578947368421052</v>
      </c>
    </row>
    <row r="265" spans="1:37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T265">
        <v>2</v>
      </c>
      <c r="AD265">
        <v>4</v>
      </c>
      <c r="AE265">
        <v>28</v>
      </c>
      <c r="AI265">
        <f t="shared" si="6"/>
        <v>34</v>
      </c>
      <c r="AJ265">
        <v>154</v>
      </c>
      <c r="AK265" s="9">
        <f t="shared" si="7"/>
        <v>22.077922077922079</v>
      </c>
    </row>
    <row r="266" spans="1:37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Q266">
        <v>67</v>
      </c>
      <c r="AG266">
        <v>267</v>
      </c>
      <c r="AI266">
        <f t="shared" si="6"/>
        <v>334</v>
      </c>
      <c r="AJ266">
        <v>4264</v>
      </c>
      <c r="AK266" s="9">
        <f t="shared" si="7"/>
        <v>7.8330206378986871</v>
      </c>
    </row>
    <row r="267" spans="1:37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AI267">
        <f t="shared" ref="AI267:AI330" si="8">SUM(J267:AH267)</f>
        <v>0</v>
      </c>
      <c r="AJ267">
        <v>6350</v>
      </c>
      <c r="AK267" s="9">
        <f t="shared" ref="AK267:AK330" si="9">AI267/AJ267*100</f>
        <v>0</v>
      </c>
    </row>
    <row r="268" spans="1:37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M268">
        <v>9</v>
      </c>
      <c r="AF268">
        <v>14</v>
      </c>
      <c r="AI268">
        <f t="shared" si="8"/>
        <v>23</v>
      </c>
      <c r="AJ268">
        <v>908</v>
      </c>
      <c r="AK268" s="9">
        <f t="shared" si="9"/>
        <v>2.5330396475770924</v>
      </c>
    </row>
    <row r="269" spans="1:37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K269">
        <v>10</v>
      </c>
      <c r="AI269">
        <f t="shared" si="8"/>
        <v>10</v>
      </c>
      <c r="AJ269">
        <v>1311</v>
      </c>
      <c r="AK269" s="9">
        <f t="shared" si="9"/>
        <v>0.76277650648360029</v>
      </c>
    </row>
    <row r="270" spans="1:37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AI270">
        <f t="shared" si="8"/>
        <v>0</v>
      </c>
      <c r="AJ270">
        <v>3975</v>
      </c>
      <c r="AK270" s="9">
        <f t="shared" si="9"/>
        <v>0</v>
      </c>
    </row>
    <row r="271" spans="1:37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X271">
        <v>9</v>
      </c>
      <c r="AI271">
        <f t="shared" si="8"/>
        <v>9</v>
      </c>
      <c r="AJ271">
        <v>1037</v>
      </c>
      <c r="AK271" s="9">
        <f t="shared" si="9"/>
        <v>0.86788813886210214</v>
      </c>
    </row>
    <row r="272" spans="1:37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M272">
        <v>13</v>
      </c>
      <c r="Q272">
        <v>13</v>
      </c>
      <c r="X272">
        <v>13</v>
      </c>
      <c r="AI272">
        <f t="shared" si="8"/>
        <v>39</v>
      </c>
      <c r="AJ272">
        <v>1668</v>
      </c>
      <c r="AK272" s="9">
        <f t="shared" si="9"/>
        <v>2.3381294964028778</v>
      </c>
    </row>
    <row r="273" spans="1:37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M273">
        <v>83</v>
      </c>
      <c r="N273">
        <v>17</v>
      </c>
      <c r="AG273">
        <v>17</v>
      </c>
      <c r="AI273">
        <f t="shared" si="8"/>
        <v>117</v>
      </c>
      <c r="AJ273">
        <v>1018</v>
      </c>
      <c r="AK273" s="9">
        <f t="shared" si="9"/>
        <v>11.493123772102161</v>
      </c>
    </row>
    <row r="274" spans="1:37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M274">
        <v>6</v>
      </c>
      <c r="X274">
        <v>6</v>
      </c>
      <c r="AF274">
        <v>6</v>
      </c>
      <c r="AI274">
        <f t="shared" si="8"/>
        <v>18</v>
      </c>
      <c r="AJ274">
        <v>745</v>
      </c>
      <c r="AK274" s="9">
        <f t="shared" si="9"/>
        <v>2.4161073825503356</v>
      </c>
    </row>
    <row r="275" spans="1:37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X275">
        <v>67</v>
      </c>
      <c r="AI275">
        <f t="shared" si="8"/>
        <v>67</v>
      </c>
      <c r="AJ275">
        <v>2336</v>
      </c>
      <c r="AK275" s="9">
        <f t="shared" si="9"/>
        <v>2.868150684931507</v>
      </c>
    </row>
    <row r="276" spans="1:37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Q276">
        <v>17</v>
      </c>
      <c r="X276">
        <v>150</v>
      </c>
      <c r="AF276">
        <v>17</v>
      </c>
      <c r="AI276">
        <f t="shared" si="8"/>
        <v>184</v>
      </c>
      <c r="AJ276">
        <v>2701</v>
      </c>
      <c r="AK276" s="9">
        <f t="shared" si="9"/>
        <v>6.8122917437985926</v>
      </c>
    </row>
    <row r="277" spans="1:37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X277">
        <v>75</v>
      </c>
      <c r="AF277">
        <v>25</v>
      </c>
      <c r="AG277">
        <v>75</v>
      </c>
      <c r="AI277">
        <f t="shared" si="8"/>
        <v>175</v>
      </c>
      <c r="AJ277">
        <v>3875</v>
      </c>
      <c r="AK277" s="9">
        <f t="shared" si="9"/>
        <v>4.5161290322580641</v>
      </c>
    </row>
    <row r="278" spans="1:37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M278">
        <v>25</v>
      </c>
      <c r="AF278">
        <v>13</v>
      </c>
      <c r="AI278">
        <f t="shared" si="8"/>
        <v>38</v>
      </c>
      <c r="AJ278">
        <v>1866</v>
      </c>
      <c r="AK278" s="9">
        <f t="shared" si="9"/>
        <v>2.0364415862808145</v>
      </c>
    </row>
    <row r="279" spans="1:37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M279">
        <v>160</v>
      </c>
      <c r="Q279">
        <v>20</v>
      </c>
      <c r="X279">
        <v>300</v>
      </c>
      <c r="AI279">
        <f t="shared" si="8"/>
        <v>480</v>
      </c>
      <c r="AJ279">
        <v>3180</v>
      </c>
      <c r="AK279" s="9">
        <f t="shared" si="9"/>
        <v>15.09433962264151</v>
      </c>
    </row>
    <row r="280" spans="1:37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AG280">
        <v>421</v>
      </c>
      <c r="AI280">
        <f t="shared" si="8"/>
        <v>421</v>
      </c>
      <c r="AJ280">
        <v>9240</v>
      </c>
      <c r="AK280" s="9">
        <f t="shared" si="9"/>
        <v>4.5562770562770565</v>
      </c>
    </row>
    <row r="281" spans="1:37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Q281">
        <v>10</v>
      </c>
      <c r="X281">
        <v>40</v>
      </c>
      <c r="AG281">
        <v>10</v>
      </c>
      <c r="AI281">
        <f t="shared" si="8"/>
        <v>60</v>
      </c>
      <c r="AJ281">
        <v>340</v>
      </c>
      <c r="AK281" s="9">
        <f t="shared" si="9"/>
        <v>17.647058823529413</v>
      </c>
    </row>
    <row r="282" spans="1:37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AI282">
        <f t="shared" si="8"/>
        <v>0</v>
      </c>
      <c r="AJ282">
        <v>3460</v>
      </c>
      <c r="AK282" s="9">
        <f t="shared" si="9"/>
        <v>0</v>
      </c>
    </row>
    <row r="283" spans="1:37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AI283">
        <f t="shared" si="8"/>
        <v>0</v>
      </c>
      <c r="AJ283">
        <v>23300</v>
      </c>
      <c r="AK283" s="9">
        <f t="shared" si="9"/>
        <v>0</v>
      </c>
    </row>
    <row r="284" spans="1:37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M284">
        <v>4</v>
      </c>
      <c r="X284">
        <v>8</v>
      </c>
      <c r="AI284">
        <f t="shared" si="8"/>
        <v>12</v>
      </c>
      <c r="AJ284">
        <v>200</v>
      </c>
      <c r="AK284" s="9">
        <f t="shared" si="9"/>
        <v>6</v>
      </c>
    </row>
    <row r="285" spans="1:37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M285">
        <v>460</v>
      </c>
      <c r="AG285">
        <v>40</v>
      </c>
      <c r="AI285">
        <f t="shared" si="8"/>
        <v>500</v>
      </c>
      <c r="AJ285">
        <v>3060</v>
      </c>
      <c r="AK285" s="9">
        <f t="shared" si="9"/>
        <v>16.33986928104575</v>
      </c>
    </row>
    <row r="286" spans="1:37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AI286">
        <f t="shared" si="8"/>
        <v>0</v>
      </c>
      <c r="AJ286">
        <v>7345</v>
      </c>
      <c r="AK286" s="9">
        <f t="shared" si="9"/>
        <v>0</v>
      </c>
    </row>
    <row r="287" spans="1:37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AG287">
        <v>480</v>
      </c>
      <c r="AI287">
        <f t="shared" si="8"/>
        <v>480</v>
      </c>
      <c r="AJ287">
        <v>46484</v>
      </c>
      <c r="AK287" s="9">
        <f t="shared" si="9"/>
        <v>1.0326133723431719</v>
      </c>
    </row>
    <row r="288" spans="1:37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AI288">
        <f t="shared" si="8"/>
        <v>0</v>
      </c>
      <c r="AJ288">
        <v>3350</v>
      </c>
      <c r="AK288" s="9">
        <f t="shared" si="9"/>
        <v>0</v>
      </c>
    </row>
    <row r="289" spans="1:37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M289">
        <v>200</v>
      </c>
      <c r="AI289">
        <f t="shared" si="8"/>
        <v>200</v>
      </c>
      <c r="AJ289">
        <v>6433</v>
      </c>
      <c r="AK289" s="9">
        <f t="shared" si="9"/>
        <v>3.1089693766516402</v>
      </c>
    </row>
    <row r="290" spans="1:37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V290">
        <v>6</v>
      </c>
      <c r="AI290">
        <f t="shared" si="8"/>
        <v>6</v>
      </c>
      <c r="AJ290">
        <v>813</v>
      </c>
      <c r="AK290" s="9">
        <f t="shared" si="9"/>
        <v>0.73800738007380073</v>
      </c>
    </row>
    <row r="291" spans="1:37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AH291">
        <v>93</v>
      </c>
      <c r="AI291">
        <f t="shared" si="8"/>
        <v>93</v>
      </c>
      <c r="AJ291">
        <v>8749</v>
      </c>
      <c r="AK291" s="9">
        <f t="shared" si="9"/>
        <v>1.0629786261287004</v>
      </c>
    </row>
    <row r="292" spans="1:37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AI292">
        <f t="shared" si="8"/>
        <v>0</v>
      </c>
      <c r="AJ292">
        <v>13900</v>
      </c>
      <c r="AK292" s="9">
        <f t="shared" si="9"/>
        <v>0</v>
      </c>
    </row>
    <row r="293" spans="1:37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AH293">
        <v>23</v>
      </c>
      <c r="AI293">
        <f t="shared" si="8"/>
        <v>23</v>
      </c>
      <c r="AJ293">
        <v>495</v>
      </c>
      <c r="AK293" s="9">
        <f t="shared" si="9"/>
        <v>4.6464646464646462</v>
      </c>
    </row>
    <row r="294" spans="1:37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AI294">
        <f t="shared" si="8"/>
        <v>0</v>
      </c>
      <c r="AJ294">
        <v>3874</v>
      </c>
      <c r="AK294" s="9">
        <f t="shared" si="9"/>
        <v>0</v>
      </c>
    </row>
    <row r="295" spans="1:37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AG295">
        <v>696</v>
      </c>
      <c r="AI295">
        <f t="shared" si="8"/>
        <v>696</v>
      </c>
      <c r="AJ295">
        <v>20800</v>
      </c>
      <c r="AK295" s="9">
        <f t="shared" si="9"/>
        <v>3.3461538461538458</v>
      </c>
    </row>
    <row r="296" spans="1:37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O296">
        <v>13</v>
      </c>
      <c r="AG296">
        <v>88</v>
      </c>
      <c r="AI296">
        <f t="shared" si="8"/>
        <v>101</v>
      </c>
      <c r="AJ296">
        <v>863</v>
      </c>
      <c r="AK296" s="9">
        <f t="shared" si="9"/>
        <v>11.703360370799537</v>
      </c>
    </row>
    <row r="297" spans="1:37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W297">
        <v>8</v>
      </c>
      <c r="Y297">
        <v>15</v>
      </c>
      <c r="AG297">
        <v>54</v>
      </c>
      <c r="AI297">
        <f t="shared" si="8"/>
        <v>77</v>
      </c>
      <c r="AJ297">
        <v>1179</v>
      </c>
      <c r="AK297" s="9">
        <f t="shared" si="9"/>
        <v>6.5309584393553859</v>
      </c>
    </row>
    <row r="298" spans="1:37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Q298">
        <v>3</v>
      </c>
      <c r="X298">
        <v>3</v>
      </c>
      <c r="AG298">
        <v>31</v>
      </c>
      <c r="AH298">
        <v>3</v>
      </c>
      <c r="AI298">
        <f t="shared" si="8"/>
        <v>40</v>
      </c>
      <c r="AJ298">
        <v>271</v>
      </c>
      <c r="AK298" s="9">
        <f t="shared" si="9"/>
        <v>14.760147601476014</v>
      </c>
    </row>
    <row r="299" spans="1:37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L299">
        <v>2</v>
      </c>
      <c r="AC299">
        <v>2</v>
      </c>
      <c r="AG299">
        <v>6</v>
      </c>
      <c r="AH299">
        <v>2</v>
      </c>
      <c r="AI299">
        <f t="shared" si="8"/>
        <v>12</v>
      </c>
      <c r="AJ299">
        <v>106</v>
      </c>
      <c r="AK299" s="9">
        <f t="shared" si="9"/>
        <v>11.320754716981133</v>
      </c>
    </row>
    <row r="300" spans="1:37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K300">
        <v>3</v>
      </c>
      <c r="Q300">
        <v>5</v>
      </c>
      <c r="AG300">
        <v>8</v>
      </c>
      <c r="AH300">
        <v>3</v>
      </c>
      <c r="AI300">
        <f t="shared" si="8"/>
        <v>19</v>
      </c>
      <c r="AJ300">
        <v>266</v>
      </c>
      <c r="AK300" s="9">
        <f t="shared" si="9"/>
        <v>7.1428571428571423</v>
      </c>
    </row>
    <row r="301" spans="1:37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AI301">
        <f t="shared" si="8"/>
        <v>0</v>
      </c>
      <c r="AJ301">
        <v>4600</v>
      </c>
      <c r="AK301" s="9">
        <f t="shared" si="9"/>
        <v>0</v>
      </c>
    </row>
    <row r="302" spans="1:37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AG302">
        <v>25</v>
      </c>
      <c r="AI302">
        <f t="shared" si="8"/>
        <v>25</v>
      </c>
      <c r="AJ302">
        <v>2625</v>
      </c>
      <c r="AK302" s="9">
        <f t="shared" si="9"/>
        <v>0.95238095238095244</v>
      </c>
    </row>
    <row r="303" spans="1:37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AI303">
        <f t="shared" si="8"/>
        <v>0</v>
      </c>
      <c r="AJ303">
        <v>1230</v>
      </c>
      <c r="AK303" s="9">
        <f t="shared" si="9"/>
        <v>0</v>
      </c>
    </row>
    <row r="304" spans="1:37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AH304">
        <v>13</v>
      </c>
      <c r="AI304">
        <f t="shared" si="8"/>
        <v>13</v>
      </c>
      <c r="AJ304">
        <v>1828</v>
      </c>
      <c r="AK304" s="9">
        <f t="shared" si="9"/>
        <v>0.71115973741794314</v>
      </c>
    </row>
    <row r="305" spans="1:37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X305">
        <v>10</v>
      </c>
      <c r="AG305">
        <v>20</v>
      </c>
      <c r="AH305">
        <v>20</v>
      </c>
      <c r="AI305">
        <f t="shared" si="8"/>
        <v>50</v>
      </c>
      <c r="AJ305">
        <v>1445</v>
      </c>
      <c r="AK305" s="9">
        <f t="shared" si="9"/>
        <v>3.4602076124567476</v>
      </c>
    </row>
    <row r="306" spans="1:37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AG306">
        <v>67</v>
      </c>
      <c r="AH306">
        <v>100</v>
      </c>
      <c r="AI306">
        <f t="shared" si="8"/>
        <v>167</v>
      </c>
      <c r="AJ306">
        <v>4075</v>
      </c>
      <c r="AK306" s="9">
        <f t="shared" si="9"/>
        <v>4.0981595092024534</v>
      </c>
    </row>
    <row r="307" spans="1:37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AF307">
        <v>25</v>
      </c>
      <c r="AG307">
        <v>38</v>
      </c>
      <c r="AH307">
        <v>13</v>
      </c>
      <c r="AI307">
        <f t="shared" si="8"/>
        <v>76</v>
      </c>
      <c r="AJ307">
        <v>1013</v>
      </c>
      <c r="AK307" s="9">
        <f t="shared" si="9"/>
        <v>7.5024679170779862</v>
      </c>
    </row>
    <row r="308" spans="1:37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X308">
        <v>20</v>
      </c>
      <c r="AH308">
        <v>87</v>
      </c>
      <c r="AI308">
        <f t="shared" si="8"/>
        <v>107</v>
      </c>
      <c r="AJ308">
        <v>1591</v>
      </c>
      <c r="AK308" s="9">
        <f t="shared" si="9"/>
        <v>6.7253299811439344</v>
      </c>
    </row>
    <row r="309" spans="1:37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X309">
        <v>21</v>
      </c>
      <c r="AI309">
        <f t="shared" si="8"/>
        <v>21</v>
      </c>
      <c r="AJ309">
        <v>1214</v>
      </c>
      <c r="AK309" s="9">
        <f t="shared" si="9"/>
        <v>1.729818780889621</v>
      </c>
    </row>
    <row r="310" spans="1:37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AI310">
        <f t="shared" si="8"/>
        <v>0</v>
      </c>
      <c r="AJ310">
        <v>4500</v>
      </c>
      <c r="AK310" s="9">
        <f t="shared" si="9"/>
        <v>0</v>
      </c>
    </row>
    <row r="311" spans="1:37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J311" s="27"/>
      <c r="AI311">
        <f t="shared" si="8"/>
        <v>0</v>
      </c>
      <c r="AJ311">
        <v>13000</v>
      </c>
      <c r="AK311" s="9">
        <f t="shared" si="9"/>
        <v>0</v>
      </c>
    </row>
    <row r="312" spans="1:37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J312" s="27"/>
      <c r="X312">
        <v>100</v>
      </c>
      <c r="AI312">
        <f t="shared" si="8"/>
        <v>100</v>
      </c>
      <c r="AJ312">
        <v>12300</v>
      </c>
      <c r="AK312" s="9">
        <f t="shared" si="9"/>
        <v>0.81300813008130091</v>
      </c>
    </row>
    <row r="313" spans="1:37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J313" s="27"/>
      <c r="AI313">
        <f t="shared" si="8"/>
        <v>0</v>
      </c>
      <c r="AJ313">
        <v>4293</v>
      </c>
      <c r="AK313" s="9">
        <f t="shared" si="9"/>
        <v>0</v>
      </c>
    </row>
    <row r="314" spans="1:37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J314" s="27"/>
      <c r="AH314">
        <v>50</v>
      </c>
      <c r="AI314">
        <f t="shared" si="8"/>
        <v>50</v>
      </c>
      <c r="AJ314">
        <v>1526</v>
      </c>
      <c r="AK314" s="9">
        <f t="shared" si="9"/>
        <v>3.2765399737876804</v>
      </c>
    </row>
    <row r="315" spans="1:37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J315" s="27"/>
      <c r="AG315">
        <v>176</v>
      </c>
      <c r="AH315">
        <v>351</v>
      </c>
      <c r="AI315">
        <f t="shared" si="8"/>
        <v>527</v>
      </c>
      <c r="AJ315">
        <v>1971</v>
      </c>
      <c r="AK315" s="9">
        <f t="shared" si="9"/>
        <v>26.737696600710297</v>
      </c>
    </row>
    <row r="316" spans="1:37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J316" s="27"/>
      <c r="AF316">
        <v>7</v>
      </c>
      <c r="AI316">
        <f t="shared" si="8"/>
        <v>7</v>
      </c>
      <c r="AJ316">
        <v>835</v>
      </c>
      <c r="AK316" s="9">
        <f t="shared" si="9"/>
        <v>0.83832335329341312</v>
      </c>
    </row>
    <row r="317" spans="1:37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J317" s="27"/>
      <c r="AI317">
        <f t="shared" si="8"/>
        <v>0</v>
      </c>
      <c r="AJ317">
        <v>6450</v>
      </c>
      <c r="AK317" s="9">
        <f t="shared" si="9"/>
        <v>0</v>
      </c>
    </row>
    <row r="318" spans="1:37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J318" s="27"/>
      <c r="AG318">
        <v>200</v>
      </c>
      <c r="AI318">
        <f t="shared" si="8"/>
        <v>200</v>
      </c>
      <c r="AJ318">
        <v>14100</v>
      </c>
      <c r="AK318" s="9">
        <f t="shared" si="9"/>
        <v>1.4184397163120568</v>
      </c>
    </row>
    <row r="319" spans="1:37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J319" s="27"/>
      <c r="AG319">
        <v>100</v>
      </c>
      <c r="AI319">
        <f t="shared" si="8"/>
        <v>100</v>
      </c>
      <c r="AJ319">
        <v>4433</v>
      </c>
      <c r="AK319" s="9">
        <f t="shared" si="9"/>
        <v>2.2558087074216107</v>
      </c>
    </row>
    <row r="320" spans="1:37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J320" s="27"/>
      <c r="AG320">
        <v>100</v>
      </c>
      <c r="AI320">
        <f t="shared" si="8"/>
        <v>100</v>
      </c>
      <c r="AJ320">
        <v>6200</v>
      </c>
      <c r="AK320" s="9">
        <f t="shared" si="9"/>
        <v>1.6129032258064515</v>
      </c>
    </row>
    <row r="321" spans="1:37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J321" s="27"/>
      <c r="AI321">
        <f t="shared" si="8"/>
        <v>0</v>
      </c>
      <c r="AJ321">
        <v>21100</v>
      </c>
      <c r="AK321" s="9">
        <f t="shared" si="9"/>
        <v>0</v>
      </c>
    </row>
    <row r="322" spans="1:37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J322" s="27"/>
      <c r="M322">
        <v>50</v>
      </c>
      <c r="AI322">
        <f t="shared" si="8"/>
        <v>50</v>
      </c>
      <c r="AJ322">
        <v>9400</v>
      </c>
      <c r="AK322" s="9">
        <f t="shared" si="9"/>
        <v>0.53191489361702127</v>
      </c>
    </row>
    <row r="323" spans="1:37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J323" s="27"/>
      <c r="AG323">
        <v>600</v>
      </c>
      <c r="AI323">
        <f t="shared" si="8"/>
        <v>600</v>
      </c>
      <c r="AJ323">
        <v>23000</v>
      </c>
      <c r="AK323" s="9">
        <f t="shared" si="9"/>
        <v>2.6086956521739131</v>
      </c>
    </row>
    <row r="324" spans="1:37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J324" s="27"/>
      <c r="M324">
        <v>100</v>
      </c>
      <c r="AI324">
        <f t="shared" si="8"/>
        <v>100</v>
      </c>
      <c r="AJ324">
        <v>8300</v>
      </c>
      <c r="AK324" s="9">
        <f t="shared" si="9"/>
        <v>1.2048192771084338</v>
      </c>
    </row>
    <row r="325" spans="1:37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J325" s="27"/>
      <c r="M325">
        <v>25</v>
      </c>
      <c r="AH325">
        <v>75</v>
      </c>
      <c r="AI325">
        <f t="shared" si="8"/>
        <v>100</v>
      </c>
      <c r="AJ325">
        <v>2225</v>
      </c>
      <c r="AK325" s="9">
        <f t="shared" si="9"/>
        <v>4.4943820224719104</v>
      </c>
    </row>
    <row r="326" spans="1:37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J326" s="27"/>
      <c r="AI326">
        <f t="shared" si="8"/>
        <v>0</v>
      </c>
      <c r="AJ326">
        <v>5802</v>
      </c>
      <c r="AK326" s="9">
        <f t="shared" si="9"/>
        <v>0</v>
      </c>
    </row>
    <row r="327" spans="1:37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J327" s="27"/>
      <c r="Q327">
        <v>50</v>
      </c>
      <c r="AI327">
        <f t="shared" si="8"/>
        <v>50</v>
      </c>
      <c r="AJ327">
        <v>4350</v>
      </c>
      <c r="AK327" s="9">
        <f t="shared" si="9"/>
        <v>1.1494252873563218</v>
      </c>
    </row>
    <row r="328" spans="1:37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J328" s="27"/>
      <c r="AI328">
        <f t="shared" si="8"/>
        <v>0</v>
      </c>
      <c r="AJ328">
        <v>23500</v>
      </c>
      <c r="AK328" s="9">
        <f t="shared" si="9"/>
        <v>0</v>
      </c>
    </row>
    <row r="329" spans="1:37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J329" s="27"/>
      <c r="AI329">
        <f t="shared" si="8"/>
        <v>0</v>
      </c>
      <c r="AJ329">
        <v>8101</v>
      </c>
      <c r="AK329" s="9">
        <f t="shared" si="9"/>
        <v>0</v>
      </c>
    </row>
    <row r="330" spans="1:37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J330" s="27"/>
      <c r="M330">
        <v>17</v>
      </c>
      <c r="Q330">
        <v>33</v>
      </c>
      <c r="X330">
        <v>17</v>
      </c>
      <c r="AI330">
        <f t="shared" si="8"/>
        <v>67</v>
      </c>
      <c r="AJ330">
        <v>2583</v>
      </c>
      <c r="AK330" s="9">
        <f t="shared" si="9"/>
        <v>2.5938830816879599</v>
      </c>
    </row>
    <row r="331" spans="1:37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J331" s="27"/>
      <c r="M331">
        <v>50</v>
      </c>
      <c r="AI331">
        <f>SUM(J331:AH331)</f>
        <v>50</v>
      </c>
      <c r="AJ331">
        <v>7450</v>
      </c>
      <c r="AK331" s="9">
        <f>AI331/AJ331*100</f>
        <v>0.67114093959731547</v>
      </c>
    </row>
    <row r="332" spans="1:37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J332" s="27"/>
      <c r="AI332">
        <f>SUM(J332:AH332)</f>
        <v>0</v>
      </c>
      <c r="AJ332">
        <v>6563</v>
      </c>
      <c r="AK332" s="9">
        <f>AI332/AJ332*100</f>
        <v>0</v>
      </c>
    </row>
    <row r="333" spans="1:37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J333" s="27"/>
      <c r="AG333">
        <v>50</v>
      </c>
      <c r="AH333">
        <v>150</v>
      </c>
      <c r="AI333">
        <f>SUM(J333:AH333)</f>
        <v>200</v>
      </c>
      <c r="AJ333">
        <v>7800</v>
      </c>
      <c r="AK333" s="9">
        <f>AI333/AJ333*100</f>
        <v>2.5641025641025639</v>
      </c>
    </row>
    <row r="334" spans="1:37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J334" s="27"/>
      <c r="AI334">
        <f>SUM(J334:AH334)</f>
        <v>0</v>
      </c>
      <c r="AJ334">
        <v>15400</v>
      </c>
      <c r="AK334" s="9">
        <f>AI334/AJ334*100</f>
        <v>0</v>
      </c>
    </row>
    <row r="335" spans="1:37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J335" s="27"/>
      <c r="Q335">
        <v>13</v>
      </c>
      <c r="AG335">
        <v>6</v>
      </c>
      <c r="AI335">
        <f t="shared" ref="AI335:AI356" si="10">SUM(J335:AH335)</f>
        <v>19</v>
      </c>
      <c r="AJ335">
        <v>794</v>
      </c>
      <c r="AK335" s="9">
        <f t="shared" ref="AK335:AK356" si="11">AI335/AJ335*100</f>
        <v>2.3929471032745591</v>
      </c>
    </row>
    <row r="336" spans="1:37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J336" s="27"/>
      <c r="AG336">
        <v>69</v>
      </c>
      <c r="AI336">
        <f t="shared" si="10"/>
        <v>69</v>
      </c>
      <c r="AJ336">
        <v>731</v>
      </c>
      <c r="AK336" s="9">
        <f t="shared" si="11"/>
        <v>9.4391244870041042</v>
      </c>
    </row>
    <row r="337" spans="1:37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J337" s="27"/>
      <c r="AG337">
        <v>50</v>
      </c>
      <c r="AI337">
        <f t="shared" si="10"/>
        <v>50</v>
      </c>
      <c r="AJ337">
        <v>1251</v>
      </c>
      <c r="AK337" s="9">
        <f t="shared" si="11"/>
        <v>3.9968025579536368</v>
      </c>
    </row>
    <row r="338" spans="1:37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J338" s="27"/>
      <c r="AI338">
        <f t="shared" si="10"/>
        <v>0</v>
      </c>
      <c r="AJ338">
        <v>17600</v>
      </c>
      <c r="AK338" s="9">
        <f t="shared" si="11"/>
        <v>0</v>
      </c>
    </row>
    <row r="339" spans="1:37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J339" s="27"/>
      <c r="AG339">
        <v>50</v>
      </c>
      <c r="AI339">
        <f t="shared" si="10"/>
        <v>50</v>
      </c>
      <c r="AJ339">
        <v>3175</v>
      </c>
      <c r="AK339" s="9">
        <f t="shared" si="11"/>
        <v>1.5748031496062991</v>
      </c>
    </row>
    <row r="340" spans="1:37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J340" s="27"/>
      <c r="AG340">
        <v>100</v>
      </c>
      <c r="AI340">
        <f t="shared" si="10"/>
        <v>100</v>
      </c>
      <c r="AJ340">
        <v>3373</v>
      </c>
      <c r="AK340" s="9">
        <f t="shared" si="11"/>
        <v>2.9647198339756891</v>
      </c>
    </row>
    <row r="341" spans="1:37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J341" s="27"/>
      <c r="X341">
        <v>50</v>
      </c>
      <c r="AG341">
        <v>1042</v>
      </c>
      <c r="AI341">
        <f t="shared" si="10"/>
        <v>1092</v>
      </c>
      <c r="AJ341">
        <v>5900</v>
      </c>
      <c r="AK341" s="9">
        <f t="shared" si="11"/>
        <v>18.508474576271187</v>
      </c>
    </row>
    <row r="342" spans="1:37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J342" s="27"/>
      <c r="AG342">
        <v>483</v>
      </c>
      <c r="AH342">
        <v>69</v>
      </c>
      <c r="AI342">
        <f t="shared" si="10"/>
        <v>552</v>
      </c>
      <c r="AJ342">
        <v>4732</v>
      </c>
      <c r="AK342" s="9">
        <f t="shared" si="11"/>
        <v>11.665257819103973</v>
      </c>
    </row>
    <row r="343" spans="1:37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J343" s="27"/>
      <c r="M343">
        <v>25</v>
      </c>
      <c r="O343">
        <v>50</v>
      </c>
      <c r="X343">
        <v>200</v>
      </c>
      <c r="AG343">
        <v>75</v>
      </c>
      <c r="AH343">
        <v>13</v>
      </c>
      <c r="AI343">
        <f t="shared" si="10"/>
        <v>363</v>
      </c>
      <c r="AJ343">
        <v>1232</v>
      </c>
      <c r="AK343" s="9">
        <f t="shared" si="11"/>
        <v>29.464285714285715</v>
      </c>
    </row>
    <row r="344" spans="1:37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J344" s="121">
        <v>14</v>
      </c>
      <c r="AG344">
        <v>29</v>
      </c>
      <c r="AI344">
        <f t="shared" si="10"/>
        <v>43</v>
      </c>
      <c r="AJ344">
        <v>1485</v>
      </c>
      <c r="AK344" s="9">
        <f t="shared" si="11"/>
        <v>2.8956228956228958</v>
      </c>
    </row>
    <row r="345" spans="1:37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J345" s="27"/>
      <c r="M345">
        <v>17</v>
      </c>
      <c r="X345">
        <v>67</v>
      </c>
      <c r="AG345">
        <v>33</v>
      </c>
      <c r="AI345">
        <f t="shared" si="10"/>
        <v>117</v>
      </c>
      <c r="AJ345">
        <v>1818</v>
      </c>
      <c r="AK345" s="9">
        <f t="shared" si="11"/>
        <v>6.435643564356436</v>
      </c>
    </row>
    <row r="346" spans="1:37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J346" s="27"/>
      <c r="AG346">
        <v>500</v>
      </c>
      <c r="AI346">
        <f t="shared" si="10"/>
        <v>500</v>
      </c>
      <c r="AJ346">
        <v>12101</v>
      </c>
      <c r="AK346" s="9">
        <f t="shared" si="11"/>
        <v>4.1318899264523594</v>
      </c>
    </row>
    <row r="347" spans="1:37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J347" s="27"/>
      <c r="AI347">
        <f t="shared" si="10"/>
        <v>0</v>
      </c>
      <c r="AJ347">
        <v>16201</v>
      </c>
      <c r="AK347" s="9">
        <f t="shared" si="11"/>
        <v>0</v>
      </c>
    </row>
    <row r="348" spans="1:37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J348" s="27"/>
      <c r="AG348">
        <v>100</v>
      </c>
      <c r="AI348">
        <f t="shared" si="10"/>
        <v>100</v>
      </c>
      <c r="AJ348">
        <v>11899</v>
      </c>
      <c r="AK348" s="9">
        <f t="shared" si="11"/>
        <v>0.84040675687032529</v>
      </c>
    </row>
    <row r="349" spans="1:37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J349" s="27"/>
      <c r="O349">
        <v>21</v>
      </c>
      <c r="Q349">
        <v>21</v>
      </c>
      <c r="X349">
        <v>36</v>
      </c>
      <c r="AG349">
        <v>7</v>
      </c>
      <c r="AH349">
        <v>7</v>
      </c>
      <c r="AI349">
        <f t="shared" si="10"/>
        <v>92</v>
      </c>
      <c r="AJ349">
        <v>803</v>
      </c>
      <c r="AK349" s="9">
        <f t="shared" si="11"/>
        <v>11.457036114570361</v>
      </c>
    </row>
    <row r="350" spans="1:37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J350" s="27"/>
      <c r="AH350">
        <v>25</v>
      </c>
      <c r="AI350">
        <f t="shared" si="10"/>
        <v>25</v>
      </c>
      <c r="AJ350">
        <v>2175</v>
      </c>
      <c r="AK350" s="9">
        <f t="shared" si="11"/>
        <v>1.1494252873563218</v>
      </c>
    </row>
    <row r="351" spans="1:37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J351" s="27"/>
      <c r="Q351">
        <v>33</v>
      </c>
      <c r="AI351">
        <f t="shared" si="10"/>
        <v>33</v>
      </c>
      <c r="AJ351">
        <v>4100</v>
      </c>
      <c r="AK351" s="9">
        <f t="shared" si="11"/>
        <v>0.80487804878048785</v>
      </c>
    </row>
    <row r="352" spans="1:37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J352" s="27"/>
      <c r="M352">
        <v>35</v>
      </c>
      <c r="Q352">
        <v>12</v>
      </c>
      <c r="X352">
        <v>6</v>
      </c>
      <c r="AI352">
        <f t="shared" si="10"/>
        <v>53</v>
      </c>
      <c r="AJ352">
        <v>601</v>
      </c>
      <c r="AK352" s="9">
        <f t="shared" si="11"/>
        <v>8.8186356073211325</v>
      </c>
    </row>
    <row r="353" spans="1:37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J353" s="27"/>
      <c r="M353">
        <v>960</v>
      </c>
      <c r="AI353">
        <f t="shared" si="10"/>
        <v>960</v>
      </c>
      <c r="AJ353">
        <v>2520</v>
      </c>
      <c r="AK353" s="9">
        <f t="shared" si="11"/>
        <v>38.095238095238095</v>
      </c>
    </row>
    <row r="354" spans="1:37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J354" s="27"/>
      <c r="AG354">
        <v>38</v>
      </c>
      <c r="AH354">
        <v>13</v>
      </c>
      <c r="AI354">
        <f t="shared" si="10"/>
        <v>51</v>
      </c>
      <c r="AJ354">
        <v>1290</v>
      </c>
      <c r="AK354" s="9">
        <f t="shared" si="11"/>
        <v>3.9534883720930232</v>
      </c>
    </row>
    <row r="355" spans="1:37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J355" s="27"/>
      <c r="AG355">
        <v>129</v>
      </c>
      <c r="AI355">
        <f t="shared" si="10"/>
        <v>129</v>
      </c>
      <c r="AJ355">
        <v>4599</v>
      </c>
      <c r="AK355" s="9">
        <f t="shared" si="11"/>
        <v>2.804957599478147</v>
      </c>
    </row>
    <row r="356" spans="1:37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J356" s="27"/>
      <c r="AH356">
        <v>4</v>
      </c>
      <c r="AI356">
        <f t="shared" si="10"/>
        <v>4</v>
      </c>
      <c r="AJ356">
        <v>409</v>
      </c>
      <c r="AK356" s="9">
        <f t="shared" si="11"/>
        <v>0.97799511002444983</v>
      </c>
    </row>
    <row r="357" spans="1:37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37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37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37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37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37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37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37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37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37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37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37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6"/>
  <sheetViews>
    <sheetView zoomScale="75" workbookViewId="0">
      <pane xSplit="8" ySplit="9" topLeftCell="I343" activePane="bottomRight" state="frozen"/>
      <selection pane="topRight" activeCell="I1" sqref="I1"/>
      <selection pane="bottomLeft" activeCell="A10" sqref="A10"/>
      <selection pane="bottomRight" activeCell="A357" sqref="A357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2.7109375" style="1" bestFit="1" customWidth="1"/>
    <col min="5" max="5" width="14.42578125" style="1" bestFit="1" customWidth="1"/>
    <col min="6" max="6" width="14.85546875" style="1" bestFit="1" customWidth="1"/>
    <col min="7" max="7" width="11.5703125" bestFit="1" customWidth="1"/>
    <col min="8" max="8" width="12" bestFit="1" customWidth="1"/>
    <col min="9" max="9" width="12.42578125" customWidth="1"/>
    <col min="10" max="10" width="12.140625" customWidth="1"/>
    <col min="11" max="12" width="12.140625" bestFit="1" customWidth="1"/>
    <col min="13" max="14" width="13.7109375" bestFit="1" customWidth="1"/>
    <col min="15" max="20" width="13.7109375" customWidth="1"/>
    <col min="21" max="21" width="13.7109375" bestFit="1" customWidth="1"/>
    <col min="22" max="22" width="13.7109375" customWidth="1"/>
    <col min="23" max="23" width="13.85546875" customWidth="1"/>
    <col min="24" max="24" width="12.42578125" bestFit="1" customWidth="1"/>
    <col min="25" max="26" width="11.140625" bestFit="1" customWidth="1"/>
    <col min="27" max="27" width="15.5703125" customWidth="1"/>
    <col min="28" max="28" width="13.85546875" bestFit="1" customWidth="1"/>
    <col min="29" max="29" width="18.28515625" bestFit="1" customWidth="1"/>
    <col min="30" max="30" width="12.28515625" bestFit="1" customWidth="1"/>
    <col min="31" max="31" width="13.140625" bestFit="1" customWidth="1"/>
    <col min="32" max="32" width="12.28515625" customWidth="1"/>
    <col min="33" max="33" width="12.7109375" bestFit="1" customWidth="1"/>
    <col min="34" max="34" width="12.85546875" bestFit="1" customWidth="1"/>
    <col min="35" max="35" width="9.5703125" customWidth="1"/>
    <col min="36" max="36" width="8.85546875" bestFit="1" customWidth="1"/>
    <col min="37" max="37" width="13.28515625" bestFit="1" customWidth="1"/>
    <col min="38" max="38" width="14" customWidth="1"/>
    <col min="39" max="39" width="10.85546875" bestFit="1" customWidth="1"/>
    <col min="40" max="40" width="13.28515625" bestFit="1" customWidth="1"/>
  </cols>
  <sheetData>
    <row r="1" spans="1:40" ht="25.5" x14ac:dyDescent="0.2">
      <c r="I1" s="2" t="s">
        <v>0</v>
      </c>
      <c r="J1" s="6" t="s">
        <v>10</v>
      </c>
      <c r="K1" s="6" t="s">
        <v>10</v>
      </c>
      <c r="L1" s="6" t="s">
        <v>10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  <c r="AI1" s="6" t="s">
        <v>11</v>
      </c>
      <c r="AJ1" s="6" t="s">
        <v>11</v>
      </c>
    </row>
    <row r="2" spans="1:40" x14ac:dyDescent="0.2">
      <c r="I2" s="2" t="s">
        <v>12</v>
      </c>
      <c r="J2" s="6" t="s">
        <v>26</v>
      </c>
      <c r="K2" s="6" t="s">
        <v>26</v>
      </c>
      <c r="L2" s="6" t="s">
        <v>27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31</v>
      </c>
      <c r="X2" s="6" t="s">
        <v>32</v>
      </c>
      <c r="Y2" s="6" t="s">
        <v>35</v>
      </c>
      <c r="Z2" s="6" t="s">
        <v>35</v>
      </c>
      <c r="AA2" s="6" t="s">
        <v>36</v>
      </c>
      <c r="AB2" s="6" t="s">
        <v>36</v>
      </c>
      <c r="AC2" s="6" t="s">
        <v>38</v>
      </c>
      <c r="AD2" s="6" t="s">
        <v>38</v>
      </c>
      <c r="AE2" s="6" t="s">
        <v>38</v>
      </c>
      <c r="AF2" s="6" t="s">
        <v>38</v>
      </c>
      <c r="AG2" s="6" t="s">
        <v>38</v>
      </c>
      <c r="AH2" s="6" t="s">
        <v>38</v>
      </c>
      <c r="AI2" s="6" t="s">
        <v>38</v>
      </c>
      <c r="AJ2" s="6" t="s">
        <v>38</v>
      </c>
    </row>
    <row r="3" spans="1:40" x14ac:dyDescent="0.2">
      <c r="I3" s="2" t="s">
        <v>39</v>
      </c>
      <c r="J3" s="6" t="s">
        <v>59</v>
      </c>
      <c r="K3" s="6" t="s">
        <v>59</v>
      </c>
      <c r="L3" s="6" t="s">
        <v>60</v>
      </c>
      <c r="M3" s="6"/>
      <c r="N3" s="6" t="s">
        <v>63</v>
      </c>
      <c r="O3" s="6" t="s">
        <v>63</v>
      </c>
      <c r="P3" s="6" t="s">
        <v>63</v>
      </c>
      <c r="Q3" s="6"/>
      <c r="R3" s="6" t="s">
        <v>64</v>
      </c>
      <c r="S3" s="6" t="s">
        <v>65</v>
      </c>
      <c r="T3" s="6" t="s">
        <v>66</v>
      </c>
      <c r="U3" s="6" t="s">
        <v>66</v>
      </c>
      <c r="V3" s="6" t="s">
        <v>66</v>
      </c>
      <c r="W3" s="6" t="s">
        <v>70</v>
      </c>
      <c r="X3" s="6" t="s">
        <v>72</v>
      </c>
      <c r="Y3" s="6" t="s">
        <v>77</v>
      </c>
      <c r="Z3" s="6" t="s">
        <v>78</v>
      </c>
      <c r="AA3" s="6" t="s">
        <v>79</v>
      </c>
      <c r="AB3" s="6" t="s">
        <v>82</v>
      </c>
      <c r="AC3" s="6" t="s">
        <v>92</v>
      </c>
      <c r="AD3" s="6" t="s">
        <v>92</v>
      </c>
      <c r="AE3" s="6" t="s">
        <v>92</v>
      </c>
      <c r="AF3" s="6" t="s">
        <v>92</v>
      </c>
      <c r="AG3" s="6" t="s">
        <v>99</v>
      </c>
      <c r="AH3" s="6" t="s">
        <v>99</v>
      </c>
      <c r="AI3" s="6" t="s">
        <v>101</v>
      </c>
      <c r="AJ3" s="6" t="s">
        <v>102</v>
      </c>
    </row>
    <row r="4" spans="1:40" x14ac:dyDescent="0.2">
      <c r="I4" s="2" t="s">
        <v>103</v>
      </c>
      <c r="J4" s="12"/>
      <c r="K4" s="12" t="s">
        <v>125</v>
      </c>
      <c r="L4" s="12" t="s">
        <v>126</v>
      </c>
      <c r="M4" s="12"/>
      <c r="N4" s="12"/>
      <c r="O4" s="12" t="s">
        <v>316</v>
      </c>
      <c r="P4" s="12" t="s">
        <v>317</v>
      </c>
      <c r="Q4" s="12"/>
      <c r="R4" s="12" t="s">
        <v>131</v>
      </c>
      <c r="S4" s="12"/>
      <c r="T4" s="12"/>
      <c r="U4" s="12" t="s">
        <v>132</v>
      </c>
      <c r="V4" s="12" t="s">
        <v>133</v>
      </c>
      <c r="W4" s="12"/>
      <c r="X4" s="12" t="s">
        <v>143</v>
      </c>
      <c r="Y4" s="12" t="s">
        <v>147</v>
      </c>
      <c r="Z4" s="12" t="s">
        <v>148</v>
      </c>
      <c r="AA4" s="12" t="s">
        <v>330</v>
      </c>
      <c r="AB4" s="12" t="s">
        <v>156</v>
      </c>
      <c r="AC4" s="12" t="s">
        <v>189</v>
      </c>
      <c r="AD4" s="12" t="s">
        <v>193</v>
      </c>
      <c r="AE4" s="12" t="s">
        <v>200</v>
      </c>
      <c r="AF4" s="12" t="s">
        <v>344</v>
      </c>
      <c r="AG4" s="12" t="s">
        <v>332</v>
      </c>
      <c r="AH4" s="12" t="s">
        <v>334</v>
      </c>
      <c r="AI4" s="12"/>
      <c r="AJ4" s="12" t="s">
        <v>231</v>
      </c>
    </row>
    <row r="5" spans="1:40" x14ac:dyDescent="0.2">
      <c r="I5" s="16" t="s">
        <v>235</v>
      </c>
      <c r="J5" s="18">
        <v>6</v>
      </c>
      <c r="K5" s="18">
        <v>6</v>
      </c>
      <c r="L5" s="18">
        <v>8</v>
      </c>
      <c r="M5" s="18"/>
      <c r="N5" s="18"/>
      <c r="O5" s="18"/>
      <c r="P5" s="18"/>
      <c r="Q5" s="18"/>
      <c r="R5" s="18">
        <v>7</v>
      </c>
      <c r="S5" s="18"/>
      <c r="T5" s="18"/>
      <c r="U5" s="18">
        <v>4</v>
      </c>
      <c r="V5" s="18">
        <v>4</v>
      </c>
      <c r="W5" s="18"/>
      <c r="X5" s="18">
        <v>3</v>
      </c>
      <c r="Y5" s="18">
        <v>5</v>
      </c>
      <c r="Z5" s="18">
        <v>4</v>
      </c>
      <c r="AA5" s="18"/>
      <c r="AB5" s="18">
        <v>0</v>
      </c>
      <c r="AC5" s="18"/>
      <c r="AD5" s="18">
        <v>7</v>
      </c>
      <c r="AE5" s="18">
        <v>4</v>
      </c>
      <c r="AF5" s="18"/>
      <c r="AG5" s="18"/>
      <c r="AH5" s="18"/>
      <c r="AI5" s="18">
        <v>8</v>
      </c>
      <c r="AJ5" s="18">
        <v>4</v>
      </c>
    </row>
    <row r="6" spans="1:40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10">
        <v>2.8</v>
      </c>
      <c r="K6" s="10">
        <v>2.8</v>
      </c>
      <c r="L6" s="10">
        <v>2.6</v>
      </c>
      <c r="M6" s="10">
        <v>2.9</v>
      </c>
      <c r="N6" s="10">
        <v>2.2999999999999998</v>
      </c>
      <c r="O6" s="10">
        <v>2.2999999999999998</v>
      </c>
      <c r="P6" s="10">
        <v>2.2999999999999998</v>
      </c>
      <c r="Q6" s="10">
        <v>2.9</v>
      </c>
      <c r="R6" s="10">
        <v>2.1</v>
      </c>
      <c r="S6" s="10">
        <v>2.6</v>
      </c>
      <c r="T6" s="10">
        <v>2.6</v>
      </c>
      <c r="U6" s="10">
        <v>2.6</v>
      </c>
      <c r="V6" s="10">
        <v>2</v>
      </c>
      <c r="W6" s="10">
        <v>2.2000000000000002</v>
      </c>
      <c r="X6" s="10">
        <v>3</v>
      </c>
      <c r="Y6" s="10">
        <v>1.4</v>
      </c>
      <c r="Z6" s="10">
        <v>1.9</v>
      </c>
      <c r="AA6" s="10">
        <v>2.7</v>
      </c>
      <c r="AB6" s="10">
        <v>1.7</v>
      </c>
      <c r="AC6" s="10">
        <v>2</v>
      </c>
      <c r="AD6" s="10">
        <v>2.1</v>
      </c>
      <c r="AE6" s="10">
        <v>2.1</v>
      </c>
      <c r="AF6" s="10">
        <v>1.2</v>
      </c>
      <c r="AG6" s="10">
        <v>2.4</v>
      </c>
      <c r="AH6" s="10">
        <v>2.4</v>
      </c>
      <c r="AI6" s="10">
        <v>2.8</v>
      </c>
      <c r="AJ6" s="10">
        <v>1.1000000000000001</v>
      </c>
    </row>
    <row r="7" spans="1:40" x14ac:dyDescent="0.2">
      <c r="I7" s="2" t="s">
        <v>237</v>
      </c>
      <c r="J7" s="6" t="s">
        <v>242</v>
      </c>
      <c r="K7" s="6" t="s">
        <v>242</v>
      </c>
      <c r="L7" s="6" t="s">
        <v>239</v>
      </c>
      <c r="M7" s="6" t="s">
        <v>239</v>
      </c>
      <c r="N7" s="6" t="s">
        <v>239</v>
      </c>
      <c r="O7" s="6" t="s">
        <v>239</v>
      </c>
      <c r="P7" s="6" t="s">
        <v>239</v>
      </c>
      <c r="Q7" s="6" t="s">
        <v>239</v>
      </c>
      <c r="R7" s="6" t="s">
        <v>239</v>
      </c>
      <c r="S7" s="6" t="s">
        <v>240</v>
      </c>
      <c r="T7" s="6" t="s">
        <v>240</v>
      </c>
      <c r="U7" s="6" t="s">
        <v>240</v>
      </c>
      <c r="V7" s="6" t="s">
        <v>239</v>
      </c>
      <c r="W7" s="6" t="s">
        <v>238</v>
      </c>
      <c r="X7" s="6" t="s">
        <v>242</v>
      </c>
      <c r="Y7" s="6" t="s">
        <v>238</v>
      </c>
      <c r="Z7" s="6" t="s">
        <v>238</v>
      </c>
      <c r="AA7" s="6" t="s">
        <v>241</v>
      </c>
      <c r="AB7" s="6" t="s">
        <v>241</v>
      </c>
      <c r="AC7" s="6" t="s">
        <v>239</v>
      </c>
      <c r="AD7" s="6" t="s">
        <v>239</v>
      </c>
      <c r="AE7" s="6" t="s">
        <v>239</v>
      </c>
      <c r="AF7" s="6" t="s">
        <v>238</v>
      </c>
      <c r="AG7" s="6" t="s">
        <v>241</v>
      </c>
      <c r="AH7" s="6" t="s">
        <v>241</v>
      </c>
      <c r="AI7" s="6" t="s">
        <v>238</v>
      </c>
      <c r="AJ7" s="6" t="s">
        <v>238</v>
      </c>
    </row>
    <row r="8" spans="1:40" x14ac:dyDescent="0.2">
      <c r="I8" s="2" t="s">
        <v>244</v>
      </c>
      <c r="J8" s="6" t="s">
        <v>245</v>
      </c>
      <c r="K8" s="6" t="s">
        <v>245</v>
      </c>
      <c r="L8" s="6" t="s">
        <v>245</v>
      </c>
      <c r="M8" s="6"/>
      <c r="N8" s="6" t="s">
        <v>249</v>
      </c>
      <c r="O8" s="6" t="s">
        <v>249</v>
      </c>
      <c r="P8" s="6" t="s">
        <v>249</v>
      </c>
      <c r="Q8" s="6"/>
      <c r="R8" s="6" t="s">
        <v>245</v>
      </c>
      <c r="S8" s="6" t="s">
        <v>251</v>
      </c>
      <c r="T8" s="6" t="s">
        <v>247</v>
      </c>
      <c r="U8" s="6" t="s">
        <v>252</v>
      </c>
      <c r="V8" s="6" t="s">
        <v>247</v>
      </c>
      <c r="W8" s="6" t="s">
        <v>246</v>
      </c>
      <c r="X8" s="6" t="s">
        <v>255</v>
      </c>
      <c r="Y8" s="6" t="s">
        <v>258</v>
      </c>
      <c r="Z8" s="6" t="s">
        <v>259</v>
      </c>
      <c r="AA8" s="6" t="s">
        <v>247</v>
      </c>
      <c r="AB8" s="6" t="s">
        <v>247</v>
      </c>
      <c r="AC8" s="6" t="s">
        <v>264</v>
      </c>
      <c r="AD8" s="6" t="s">
        <v>253</v>
      </c>
      <c r="AE8" s="6" t="s">
        <v>245</v>
      </c>
      <c r="AF8" s="6" t="s">
        <v>245</v>
      </c>
      <c r="AG8" s="6" t="s">
        <v>247</v>
      </c>
      <c r="AH8" s="6" t="s">
        <v>247</v>
      </c>
      <c r="AI8" s="6"/>
      <c r="AJ8" s="6" t="s">
        <v>264</v>
      </c>
      <c r="AL8" s="8"/>
    </row>
    <row r="9" spans="1:40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AK9" t="s">
        <v>494</v>
      </c>
      <c r="AL9" t="s">
        <v>279</v>
      </c>
      <c r="AM9" t="s">
        <v>495</v>
      </c>
      <c r="AN9" t="s">
        <v>498</v>
      </c>
    </row>
    <row r="10" spans="1:40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L10">
        <v>168</v>
      </c>
      <c r="AK10">
        <f>SUM(J10:AJ10)</f>
        <v>168</v>
      </c>
      <c r="AL10">
        <v>2856</v>
      </c>
      <c r="AM10" s="9">
        <f>AK10/AL10*100</f>
        <v>5.8823529411764701</v>
      </c>
      <c r="AN10">
        <f>COUNT(J10:AJ10)</f>
        <v>1</v>
      </c>
    </row>
    <row r="11" spans="1:40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AK11">
        <f t="shared" ref="AK11:AK74" si="0">SUM(J11:AJ11)</f>
        <v>0</v>
      </c>
      <c r="AL11">
        <v>12264</v>
      </c>
      <c r="AM11" s="9">
        <f t="shared" ref="AM11:AM74" si="1">AK11/AL11*100</f>
        <v>0</v>
      </c>
      <c r="AN11">
        <f t="shared" ref="AN11:AN74" si="2">COUNT(J11:AJ11)</f>
        <v>0</v>
      </c>
    </row>
    <row r="12" spans="1:40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L12">
        <v>56</v>
      </c>
      <c r="AK12">
        <f t="shared" si="0"/>
        <v>56</v>
      </c>
      <c r="AL12">
        <v>2521</v>
      </c>
      <c r="AM12" s="9">
        <f t="shared" si="1"/>
        <v>2.2213407378024592</v>
      </c>
      <c r="AN12">
        <f t="shared" si="2"/>
        <v>1</v>
      </c>
    </row>
    <row r="13" spans="1:40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L13">
        <v>2</v>
      </c>
      <c r="AK13">
        <f t="shared" si="0"/>
        <v>2</v>
      </c>
      <c r="AL13">
        <v>298</v>
      </c>
      <c r="AM13" s="9">
        <f t="shared" si="1"/>
        <v>0.67114093959731547</v>
      </c>
      <c r="AN13">
        <f t="shared" si="2"/>
        <v>1</v>
      </c>
    </row>
    <row r="14" spans="1:40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AK14">
        <f t="shared" si="0"/>
        <v>0</v>
      </c>
      <c r="AL14">
        <v>14420</v>
      </c>
      <c r="AM14" s="9">
        <f t="shared" si="1"/>
        <v>0</v>
      </c>
      <c r="AN14">
        <f t="shared" si="2"/>
        <v>0</v>
      </c>
    </row>
    <row r="15" spans="1:40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AK15">
        <f t="shared" si="0"/>
        <v>0</v>
      </c>
      <c r="AL15">
        <v>154</v>
      </c>
      <c r="AM15" s="9">
        <f t="shared" si="1"/>
        <v>0</v>
      </c>
      <c r="AN15">
        <f t="shared" si="2"/>
        <v>0</v>
      </c>
    </row>
    <row r="16" spans="1:40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AK16">
        <f t="shared" si="0"/>
        <v>0</v>
      </c>
      <c r="AL16">
        <v>789</v>
      </c>
      <c r="AM16" s="9">
        <f t="shared" si="1"/>
        <v>0</v>
      </c>
      <c r="AN16">
        <f t="shared" si="2"/>
        <v>0</v>
      </c>
    </row>
    <row r="17" spans="1:40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AK17">
        <f t="shared" si="0"/>
        <v>0</v>
      </c>
      <c r="AL17">
        <v>2283</v>
      </c>
      <c r="AM17" s="9">
        <f t="shared" si="1"/>
        <v>0</v>
      </c>
      <c r="AN17">
        <f t="shared" si="2"/>
        <v>0</v>
      </c>
    </row>
    <row r="18" spans="1:40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K18">
        <v>1</v>
      </c>
      <c r="AK18">
        <f t="shared" si="0"/>
        <v>1</v>
      </c>
      <c r="AL18">
        <v>310</v>
      </c>
      <c r="AM18" s="9">
        <f t="shared" si="1"/>
        <v>0.32258064516129031</v>
      </c>
      <c r="AN18">
        <f t="shared" si="2"/>
        <v>1</v>
      </c>
    </row>
    <row r="19" spans="1:40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L19">
        <v>12</v>
      </c>
      <c r="AK19">
        <f t="shared" si="0"/>
        <v>12</v>
      </c>
      <c r="AL19">
        <v>1308</v>
      </c>
      <c r="AM19" s="9">
        <f t="shared" si="1"/>
        <v>0.91743119266055051</v>
      </c>
      <c r="AN19">
        <f t="shared" si="2"/>
        <v>1</v>
      </c>
    </row>
    <row r="20" spans="1:40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AK20">
        <f t="shared" si="0"/>
        <v>0</v>
      </c>
      <c r="AL20">
        <v>1344</v>
      </c>
      <c r="AM20" s="9">
        <f t="shared" si="1"/>
        <v>0</v>
      </c>
      <c r="AN20">
        <f t="shared" si="2"/>
        <v>0</v>
      </c>
    </row>
    <row r="21" spans="1:40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AK21">
        <f t="shared" si="0"/>
        <v>0</v>
      </c>
      <c r="AL21">
        <v>30548</v>
      </c>
      <c r="AM21" s="9">
        <f t="shared" si="1"/>
        <v>0</v>
      </c>
      <c r="AN21">
        <f t="shared" si="2"/>
        <v>0</v>
      </c>
    </row>
    <row r="22" spans="1:40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AK22">
        <f t="shared" si="0"/>
        <v>0</v>
      </c>
      <c r="AL22">
        <v>455</v>
      </c>
      <c r="AM22" s="9">
        <f t="shared" si="1"/>
        <v>0</v>
      </c>
      <c r="AN22">
        <f t="shared" si="2"/>
        <v>0</v>
      </c>
    </row>
    <row r="23" spans="1:40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AK23">
        <f t="shared" si="0"/>
        <v>0</v>
      </c>
      <c r="AL23">
        <v>6106</v>
      </c>
      <c r="AM23" s="9">
        <f t="shared" si="1"/>
        <v>0</v>
      </c>
      <c r="AN23">
        <f t="shared" si="2"/>
        <v>0</v>
      </c>
    </row>
    <row r="24" spans="1:40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AK24">
        <f t="shared" si="0"/>
        <v>0</v>
      </c>
      <c r="AL24">
        <v>417</v>
      </c>
      <c r="AM24" s="9">
        <f t="shared" si="1"/>
        <v>0</v>
      </c>
      <c r="AN24">
        <f t="shared" si="2"/>
        <v>0</v>
      </c>
    </row>
    <row r="25" spans="1:40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AK25">
        <f t="shared" si="0"/>
        <v>0</v>
      </c>
      <c r="AL25">
        <v>23563</v>
      </c>
      <c r="AM25" s="9">
        <f t="shared" si="1"/>
        <v>0</v>
      </c>
      <c r="AN25">
        <f t="shared" si="2"/>
        <v>0</v>
      </c>
    </row>
    <row r="26" spans="1:40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L26">
        <v>168</v>
      </c>
      <c r="AE26">
        <v>336</v>
      </c>
      <c r="AK26">
        <f t="shared" si="0"/>
        <v>504</v>
      </c>
      <c r="AL26">
        <v>16700</v>
      </c>
      <c r="AM26" s="9">
        <f t="shared" si="1"/>
        <v>3.0179640718562872</v>
      </c>
      <c r="AN26">
        <f t="shared" si="2"/>
        <v>2</v>
      </c>
    </row>
    <row r="27" spans="1:40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L27">
        <v>280</v>
      </c>
      <c r="R27">
        <v>56</v>
      </c>
      <c r="V27">
        <v>56</v>
      </c>
      <c r="AK27">
        <f t="shared" si="0"/>
        <v>392</v>
      </c>
      <c r="AL27">
        <v>15792</v>
      </c>
      <c r="AM27" s="9">
        <f t="shared" si="1"/>
        <v>2.4822695035460995</v>
      </c>
      <c r="AN27">
        <f t="shared" si="2"/>
        <v>3</v>
      </c>
    </row>
    <row r="28" spans="1:40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L28">
        <v>56</v>
      </c>
      <c r="V28">
        <v>2</v>
      </c>
      <c r="AK28">
        <f t="shared" si="0"/>
        <v>58</v>
      </c>
      <c r="AL28">
        <v>35792</v>
      </c>
      <c r="AM28" s="9">
        <f t="shared" si="1"/>
        <v>0.16204738489047832</v>
      </c>
      <c r="AN28">
        <f t="shared" si="2"/>
        <v>2</v>
      </c>
    </row>
    <row r="29" spans="1:40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L29">
        <v>28</v>
      </c>
      <c r="AK29">
        <f t="shared" si="0"/>
        <v>28</v>
      </c>
      <c r="AL29">
        <v>116064</v>
      </c>
      <c r="AM29" s="9">
        <f t="shared" si="1"/>
        <v>2.4124620898814446E-2</v>
      </c>
      <c r="AN29">
        <f t="shared" si="2"/>
        <v>1</v>
      </c>
    </row>
    <row r="30" spans="1:40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L30">
        <v>28</v>
      </c>
      <c r="AK30">
        <f t="shared" si="0"/>
        <v>28</v>
      </c>
      <c r="AL30">
        <v>38524</v>
      </c>
      <c r="AM30" s="9">
        <f t="shared" si="1"/>
        <v>7.2681964489668779E-2</v>
      </c>
      <c r="AN30">
        <f t="shared" si="2"/>
        <v>1</v>
      </c>
    </row>
    <row r="31" spans="1:40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AK31">
        <f t="shared" si="0"/>
        <v>0</v>
      </c>
      <c r="AL31">
        <v>19714</v>
      </c>
      <c r="AM31" s="9">
        <f t="shared" si="1"/>
        <v>0</v>
      </c>
      <c r="AN31">
        <f t="shared" si="2"/>
        <v>0</v>
      </c>
    </row>
    <row r="32" spans="1:40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J32">
        <v>1</v>
      </c>
      <c r="L32">
        <v>112</v>
      </c>
      <c r="AK32">
        <f t="shared" si="0"/>
        <v>113</v>
      </c>
      <c r="AL32">
        <v>38930</v>
      </c>
      <c r="AM32" s="9">
        <f t="shared" si="1"/>
        <v>0.2902645774466992</v>
      </c>
      <c r="AN32">
        <f t="shared" si="2"/>
        <v>2</v>
      </c>
    </row>
    <row r="33" spans="1:40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AK33">
        <f t="shared" si="0"/>
        <v>0</v>
      </c>
      <c r="AL33">
        <v>51045</v>
      </c>
      <c r="AM33" s="9">
        <f t="shared" si="1"/>
        <v>0</v>
      </c>
      <c r="AN33">
        <f t="shared" si="2"/>
        <v>0</v>
      </c>
    </row>
    <row r="34" spans="1:40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L34">
        <v>1</v>
      </c>
      <c r="AK34">
        <f t="shared" si="0"/>
        <v>1</v>
      </c>
      <c r="AL34">
        <v>2949</v>
      </c>
      <c r="AM34" s="9">
        <f t="shared" si="1"/>
        <v>3.39097999321804E-2</v>
      </c>
      <c r="AN34">
        <f t="shared" si="2"/>
        <v>1</v>
      </c>
    </row>
    <row r="35" spans="1:40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AE35">
        <v>336</v>
      </c>
      <c r="AK35">
        <f t="shared" si="0"/>
        <v>336</v>
      </c>
      <c r="AL35">
        <v>53791</v>
      </c>
      <c r="AM35" s="9">
        <f t="shared" si="1"/>
        <v>0.62463980963358179</v>
      </c>
      <c r="AN35">
        <f t="shared" si="2"/>
        <v>1</v>
      </c>
    </row>
    <row r="36" spans="1:40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AK36">
        <f t="shared" si="0"/>
        <v>0</v>
      </c>
      <c r="AL36">
        <v>4231</v>
      </c>
      <c r="AM36" s="9">
        <f t="shared" si="1"/>
        <v>0</v>
      </c>
      <c r="AN36">
        <f t="shared" si="2"/>
        <v>0</v>
      </c>
    </row>
    <row r="37" spans="1:40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AK37">
        <f t="shared" si="0"/>
        <v>0</v>
      </c>
      <c r="AL37">
        <v>17472</v>
      </c>
      <c r="AM37" s="9">
        <f t="shared" si="1"/>
        <v>0</v>
      </c>
      <c r="AN37">
        <f t="shared" si="2"/>
        <v>0</v>
      </c>
    </row>
    <row r="38" spans="1:40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AK38">
        <f t="shared" si="0"/>
        <v>0</v>
      </c>
      <c r="AL38">
        <v>89</v>
      </c>
      <c r="AM38" s="9">
        <f t="shared" si="1"/>
        <v>0</v>
      </c>
      <c r="AN38">
        <f t="shared" si="2"/>
        <v>0</v>
      </c>
    </row>
    <row r="39" spans="1:40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AK39">
        <f t="shared" si="0"/>
        <v>0</v>
      </c>
      <c r="AL39">
        <v>512</v>
      </c>
      <c r="AM39" s="9">
        <f t="shared" si="1"/>
        <v>0</v>
      </c>
      <c r="AN39">
        <f t="shared" si="2"/>
        <v>0</v>
      </c>
    </row>
    <row r="40" spans="1:40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AK40">
        <f t="shared" si="0"/>
        <v>0</v>
      </c>
      <c r="AL40">
        <v>671</v>
      </c>
      <c r="AM40" s="9">
        <f t="shared" si="1"/>
        <v>0</v>
      </c>
      <c r="AN40">
        <f t="shared" si="2"/>
        <v>0</v>
      </c>
    </row>
    <row r="41" spans="1:40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AK41">
        <f t="shared" si="0"/>
        <v>0</v>
      </c>
      <c r="AL41">
        <v>5772</v>
      </c>
      <c r="AM41" s="9">
        <f t="shared" si="1"/>
        <v>0</v>
      </c>
      <c r="AN41">
        <f t="shared" si="2"/>
        <v>0</v>
      </c>
    </row>
    <row r="42" spans="1:40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AK42">
        <f t="shared" si="0"/>
        <v>0</v>
      </c>
      <c r="AL42">
        <v>3640</v>
      </c>
      <c r="AM42" s="9">
        <f t="shared" si="1"/>
        <v>0</v>
      </c>
      <c r="AN42">
        <f t="shared" si="2"/>
        <v>0</v>
      </c>
    </row>
    <row r="43" spans="1:40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L43">
        <v>252</v>
      </c>
      <c r="AK43">
        <f t="shared" si="0"/>
        <v>252</v>
      </c>
      <c r="AL43">
        <v>32648</v>
      </c>
      <c r="AM43" s="9">
        <f t="shared" si="1"/>
        <v>0.77186963979416812</v>
      </c>
      <c r="AN43">
        <f t="shared" si="2"/>
        <v>1</v>
      </c>
    </row>
    <row r="44" spans="1:40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AK44">
        <f t="shared" si="0"/>
        <v>0</v>
      </c>
      <c r="AL44">
        <v>10836</v>
      </c>
      <c r="AM44" s="9">
        <f t="shared" si="1"/>
        <v>0</v>
      </c>
      <c r="AN44">
        <f t="shared" si="2"/>
        <v>0</v>
      </c>
    </row>
    <row r="45" spans="1:40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L45">
        <v>252</v>
      </c>
      <c r="AK45">
        <f t="shared" si="0"/>
        <v>252</v>
      </c>
      <c r="AL45">
        <v>20930</v>
      </c>
      <c r="AM45" s="9">
        <f t="shared" si="1"/>
        <v>1.2040133779264213</v>
      </c>
      <c r="AN45">
        <f t="shared" si="2"/>
        <v>1</v>
      </c>
    </row>
    <row r="46" spans="1:40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AK46">
        <f t="shared" si="0"/>
        <v>0</v>
      </c>
      <c r="AL46">
        <v>63252</v>
      </c>
      <c r="AM46" s="9">
        <f t="shared" si="1"/>
        <v>0</v>
      </c>
      <c r="AN46">
        <f t="shared" si="2"/>
        <v>0</v>
      </c>
    </row>
    <row r="47" spans="1:40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L47">
        <v>28</v>
      </c>
      <c r="AB47">
        <v>56</v>
      </c>
      <c r="AK47">
        <f t="shared" si="0"/>
        <v>84</v>
      </c>
      <c r="AL47">
        <v>6552</v>
      </c>
      <c r="AM47" s="9">
        <f t="shared" si="1"/>
        <v>1.2820512820512819</v>
      </c>
      <c r="AN47">
        <f t="shared" si="2"/>
        <v>2</v>
      </c>
    </row>
    <row r="48" spans="1:40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L48">
        <v>308</v>
      </c>
      <c r="AK48">
        <f t="shared" si="0"/>
        <v>308</v>
      </c>
      <c r="AL48">
        <v>9772</v>
      </c>
      <c r="AM48" s="9">
        <f t="shared" si="1"/>
        <v>3.151862464183381</v>
      </c>
      <c r="AN48">
        <f t="shared" si="2"/>
        <v>1</v>
      </c>
    </row>
    <row r="49" spans="1:40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L49">
        <v>56</v>
      </c>
      <c r="N49">
        <v>308</v>
      </c>
      <c r="AK49">
        <f t="shared" si="0"/>
        <v>364</v>
      </c>
      <c r="AL49">
        <v>57456</v>
      </c>
      <c r="AM49" s="9">
        <f t="shared" si="1"/>
        <v>0.6335282651072125</v>
      </c>
      <c r="AN49">
        <f t="shared" si="2"/>
        <v>2</v>
      </c>
    </row>
    <row r="50" spans="1:40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L50">
        <v>28</v>
      </c>
      <c r="AK50">
        <f t="shared" si="0"/>
        <v>28</v>
      </c>
      <c r="AL50">
        <v>5040</v>
      </c>
      <c r="AM50" s="9">
        <f t="shared" si="1"/>
        <v>0.55555555555555558</v>
      </c>
      <c r="AN50">
        <f t="shared" si="2"/>
        <v>1</v>
      </c>
    </row>
    <row r="51" spans="1:40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L51">
        <v>56</v>
      </c>
      <c r="AK51">
        <f t="shared" si="0"/>
        <v>56</v>
      </c>
      <c r="AL51">
        <v>7953</v>
      </c>
      <c r="AM51" s="9">
        <f t="shared" si="1"/>
        <v>0.70413680372186593</v>
      </c>
      <c r="AN51">
        <f t="shared" si="2"/>
        <v>1</v>
      </c>
    </row>
    <row r="52" spans="1:40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L52">
        <v>56</v>
      </c>
      <c r="AK52">
        <f t="shared" si="0"/>
        <v>56</v>
      </c>
      <c r="AL52">
        <v>17362</v>
      </c>
      <c r="AM52" s="9">
        <f t="shared" si="1"/>
        <v>0.32254348577352837</v>
      </c>
      <c r="AN52">
        <f t="shared" si="2"/>
        <v>1</v>
      </c>
    </row>
    <row r="53" spans="1:40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AK53">
        <f t="shared" si="0"/>
        <v>0</v>
      </c>
      <c r="AL53">
        <v>4928</v>
      </c>
      <c r="AM53" s="9">
        <f t="shared" si="1"/>
        <v>0</v>
      </c>
      <c r="AN53">
        <f t="shared" si="2"/>
        <v>0</v>
      </c>
    </row>
    <row r="54" spans="1:40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L54">
        <v>56</v>
      </c>
      <c r="N54">
        <v>252</v>
      </c>
      <c r="AK54">
        <f t="shared" si="0"/>
        <v>308</v>
      </c>
      <c r="AL54">
        <v>68572</v>
      </c>
      <c r="AM54" s="9">
        <f t="shared" si="1"/>
        <v>0.44916292364230298</v>
      </c>
      <c r="AN54">
        <f t="shared" si="2"/>
        <v>2</v>
      </c>
    </row>
    <row r="55" spans="1:40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AK55">
        <f t="shared" si="0"/>
        <v>0</v>
      </c>
      <c r="AL55">
        <v>14</v>
      </c>
      <c r="AM55" s="9">
        <f t="shared" si="1"/>
        <v>0</v>
      </c>
      <c r="AN55">
        <f t="shared" si="2"/>
        <v>0</v>
      </c>
    </row>
    <row r="56" spans="1:40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AK56">
        <f t="shared" si="0"/>
        <v>0</v>
      </c>
      <c r="AL56">
        <v>158</v>
      </c>
      <c r="AM56" s="9">
        <f t="shared" si="1"/>
        <v>0</v>
      </c>
      <c r="AN56">
        <f t="shared" si="2"/>
        <v>0</v>
      </c>
    </row>
    <row r="57" spans="1:40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AK57">
        <f t="shared" si="0"/>
        <v>0</v>
      </c>
      <c r="AL57">
        <v>59</v>
      </c>
      <c r="AM57" s="9">
        <f t="shared" si="1"/>
        <v>0</v>
      </c>
      <c r="AN57">
        <f t="shared" si="2"/>
        <v>0</v>
      </c>
    </row>
    <row r="58" spans="1:40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AK58">
        <f t="shared" si="0"/>
        <v>0</v>
      </c>
      <c r="AL58">
        <v>42</v>
      </c>
      <c r="AM58" s="9">
        <f t="shared" si="1"/>
        <v>0</v>
      </c>
      <c r="AN58">
        <f t="shared" si="2"/>
        <v>0</v>
      </c>
    </row>
    <row r="59" spans="1:40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L59">
        <v>1</v>
      </c>
      <c r="AK59">
        <f t="shared" si="0"/>
        <v>1</v>
      </c>
      <c r="AL59">
        <v>11</v>
      </c>
      <c r="AM59" s="9">
        <f t="shared" si="1"/>
        <v>9.0909090909090917</v>
      </c>
      <c r="AN59">
        <f t="shared" si="2"/>
        <v>1</v>
      </c>
    </row>
    <row r="60" spans="1:40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L60">
        <v>1</v>
      </c>
      <c r="AK60">
        <f t="shared" si="0"/>
        <v>1</v>
      </c>
      <c r="AL60">
        <v>26</v>
      </c>
      <c r="AM60" s="9">
        <f t="shared" si="1"/>
        <v>3.8461538461538463</v>
      </c>
      <c r="AN60">
        <f t="shared" si="2"/>
        <v>1</v>
      </c>
    </row>
    <row r="61" spans="1:40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K61">
        <f t="shared" si="0"/>
        <v>0</v>
      </c>
      <c r="AL61">
        <v>12</v>
      </c>
      <c r="AM61" s="9">
        <f t="shared" si="1"/>
        <v>0</v>
      </c>
      <c r="AN61">
        <f t="shared" si="2"/>
        <v>0</v>
      </c>
    </row>
    <row r="62" spans="1:40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AK62">
        <f t="shared" si="0"/>
        <v>0</v>
      </c>
      <c r="AL62">
        <v>33</v>
      </c>
      <c r="AM62" s="9">
        <f t="shared" si="1"/>
        <v>0</v>
      </c>
      <c r="AN62">
        <f t="shared" si="2"/>
        <v>0</v>
      </c>
    </row>
    <row r="63" spans="1:40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Y63">
        <v>1</v>
      </c>
      <c r="AK63">
        <f t="shared" si="0"/>
        <v>1</v>
      </c>
      <c r="AL63">
        <v>2</v>
      </c>
      <c r="AM63" s="9">
        <f t="shared" si="1"/>
        <v>50</v>
      </c>
      <c r="AN63">
        <f t="shared" si="2"/>
        <v>1</v>
      </c>
    </row>
    <row r="64" spans="1:40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AK64">
        <f t="shared" si="0"/>
        <v>0</v>
      </c>
      <c r="AL64">
        <v>47</v>
      </c>
      <c r="AM64" s="9">
        <f t="shared" si="1"/>
        <v>0</v>
      </c>
      <c r="AN64">
        <f t="shared" si="2"/>
        <v>0</v>
      </c>
    </row>
    <row r="65" spans="1:40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AK65">
        <f t="shared" si="0"/>
        <v>0</v>
      </c>
      <c r="AL65">
        <v>610</v>
      </c>
      <c r="AM65" s="9">
        <f t="shared" si="1"/>
        <v>0</v>
      </c>
      <c r="AN65">
        <f t="shared" si="2"/>
        <v>0</v>
      </c>
    </row>
    <row r="66" spans="1:40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AK66">
        <f t="shared" si="0"/>
        <v>0</v>
      </c>
      <c r="AL66">
        <v>47</v>
      </c>
      <c r="AM66" s="9">
        <f t="shared" si="1"/>
        <v>0</v>
      </c>
      <c r="AN66">
        <f t="shared" si="2"/>
        <v>0</v>
      </c>
    </row>
    <row r="67" spans="1:40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AK67">
        <f t="shared" si="0"/>
        <v>0</v>
      </c>
      <c r="AL67">
        <v>663</v>
      </c>
      <c r="AM67" s="9">
        <f t="shared" si="1"/>
        <v>0</v>
      </c>
      <c r="AN67">
        <f t="shared" si="2"/>
        <v>0</v>
      </c>
    </row>
    <row r="68" spans="1:40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AK68">
        <f t="shared" si="0"/>
        <v>0</v>
      </c>
      <c r="AL68">
        <v>90</v>
      </c>
      <c r="AM68" s="9">
        <f t="shared" si="1"/>
        <v>0</v>
      </c>
      <c r="AN68">
        <f t="shared" si="2"/>
        <v>0</v>
      </c>
    </row>
    <row r="69" spans="1:40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AK69">
        <f t="shared" si="0"/>
        <v>0</v>
      </c>
      <c r="AL69">
        <v>370</v>
      </c>
      <c r="AM69" s="9">
        <f t="shared" si="1"/>
        <v>0</v>
      </c>
      <c r="AN69">
        <f t="shared" si="2"/>
        <v>0</v>
      </c>
    </row>
    <row r="70" spans="1:40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AK70">
        <f t="shared" si="0"/>
        <v>0</v>
      </c>
      <c r="AL70">
        <v>365</v>
      </c>
      <c r="AM70" s="9">
        <f t="shared" si="1"/>
        <v>0</v>
      </c>
      <c r="AN70">
        <f t="shared" si="2"/>
        <v>0</v>
      </c>
    </row>
    <row r="71" spans="1:40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N71">
        <v>6</v>
      </c>
      <c r="AK71">
        <f t="shared" si="0"/>
        <v>6</v>
      </c>
      <c r="AL71">
        <v>101</v>
      </c>
      <c r="AM71" s="9">
        <f t="shared" si="1"/>
        <v>5.9405940594059405</v>
      </c>
      <c r="AN71">
        <f t="shared" si="2"/>
        <v>1</v>
      </c>
    </row>
    <row r="72" spans="1:40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AK72">
        <f t="shared" si="0"/>
        <v>0</v>
      </c>
      <c r="AL72">
        <v>4825</v>
      </c>
      <c r="AM72" s="9">
        <f t="shared" si="1"/>
        <v>0</v>
      </c>
      <c r="AN72">
        <f t="shared" si="2"/>
        <v>0</v>
      </c>
    </row>
    <row r="73" spans="1:40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AK73">
        <f t="shared" si="0"/>
        <v>0</v>
      </c>
      <c r="AL73">
        <v>4250</v>
      </c>
      <c r="AM73" s="9">
        <f t="shared" si="1"/>
        <v>0</v>
      </c>
      <c r="AN73">
        <f t="shared" si="2"/>
        <v>0</v>
      </c>
    </row>
    <row r="74" spans="1:40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AK74">
        <f t="shared" si="0"/>
        <v>0</v>
      </c>
      <c r="AL74">
        <v>971</v>
      </c>
      <c r="AM74" s="9">
        <f t="shared" si="1"/>
        <v>0</v>
      </c>
      <c r="AN74">
        <f t="shared" si="2"/>
        <v>0</v>
      </c>
    </row>
    <row r="75" spans="1:40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L75">
        <v>5</v>
      </c>
      <c r="AK75">
        <f t="shared" ref="AK75:AK138" si="3">SUM(J75:AJ75)</f>
        <v>5</v>
      </c>
      <c r="AL75">
        <v>52</v>
      </c>
      <c r="AM75" s="9">
        <f t="shared" ref="AM75:AM138" si="4">AK75/AL75*100</f>
        <v>9.6153846153846168</v>
      </c>
      <c r="AN75">
        <f t="shared" ref="AN75:AN138" si="5">COUNT(J75:AJ75)</f>
        <v>1</v>
      </c>
    </row>
    <row r="76" spans="1:40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L76">
        <v>4</v>
      </c>
      <c r="AK76">
        <f t="shared" si="3"/>
        <v>4</v>
      </c>
      <c r="AL76">
        <v>256</v>
      </c>
      <c r="AM76" s="9">
        <f t="shared" si="4"/>
        <v>1.5625</v>
      </c>
      <c r="AN76">
        <f t="shared" si="5"/>
        <v>1</v>
      </c>
    </row>
    <row r="77" spans="1:40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AK77">
        <f t="shared" si="3"/>
        <v>0</v>
      </c>
      <c r="AL77">
        <v>27</v>
      </c>
      <c r="AM77" s="9">
        <f t="shared" si="4"/>
        <v>0</v>
      </c>
      <c r="AN77">
        <f t="shared" si="5"/>
        <v>0</v>
      </c>
    </row>
    <row r="78" spans="1:40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U78">
        <v>2</v>
      </c>
      <c r="AK78">
        <f t="shared" si="3"/>
        <v>2</v>
      </c>
      <c r="AL78">
        <v>60</v>
      </c>
      <c r="AM78" s="9">
        <f t="shared" si="4"/>
        <v>3.3333333333333335</v>
      </c>
      <c r="AN78">
        <f t="shared" si="5"/>
        <v>1</v>
      </c>
    </row>
    <row r="79" spans="1:40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AK79">
        <f t="shared" si="3"/>
        <v>0</v>
      </c>
      <c r="AL79">
        <v>526</v>
      </c>
      <c r="AM79" s="9">
        <f t="shared" si="4"/>
        <v>0</v>
      </c>
      <c r="AN79">
        <f t="shared" si="5"/>
        <v>0</v>
      </c>
    </row>
    <row r="80" spans="1:40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AK80">
        <f t="shared" si="3"/>
        <v>0</v>
      </c>
      <c r="AL80">
        <v>3450</v>
      </c>
      <c r="AM80" s="9">
        <f t="shared" si="4"/>
        <v>0</v>
      </c>
      <c r="AN80">
        <f t="shared" si="5"/>
        <v>0</v>
      </c>
    </row>
    <row r="81" spans="1:40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AK81">
        <f t="shared" si="3"/>
        <v>0</v>
      </c>
      <c r="AL81">
        <v>1466</v>
      </c>
      <c r="AM81" s="9">
        <f t="shared" si="4"/>
        <v>0</v>
      </c>
      <c r="AN81">
        <f t="shared" si="5"/>
        <v>0</v>
      </c>
    </row>
    <row r="82" spans="1:40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AK82">
        <f t="shared" si="3"/>
        <v>0</v>
      </c>
      <c r="AL82">
        <v>9975</v>
      </c>
      <c r="AM82" s="9">
        <f t="shared" si="4"/>
        <v>0</v>
      </c>
      <c r="AN82">
        <f t="shared" si="5"/>
        <v>0</v>
      </c>
    </row>
    <row r="83" spans="1:40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L83">
        <v>14</v>
      </c>
      <c r="AK83">
        <f t="shared" si="3"/>
        <v>14</v>
      </c>
      <c r="AL83">
        <v>546</v>
      </c>
      <c r="AM83" s="9">
        <f t="shared" si="4"/>
        <v>2.5641025641025639</v>
      </c>
      <c r="AN83">
        <f t="shared" si="5"/>
        <v>1</v>
      </c>
    </row>
    <row r="84" spans="1:40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AK84">
        <f t="shared" si="3"/>
        <v>0</v>
      </c>
      <c r="AL84">
        <v>313</v>
      </c>
      <c r="AM84" s="9">
        <f t="shared" si="4"/>
        <v>0</v>
      </c>
      <c r="AN84">
        <f t="shared" si="5"/>
        <v>0</v>
      </c>
    </row>
    <row r="85" spans="1:40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L85">
        <v>13</v>
      </c>
      <c r="AK85">
        <f t="shared" si="3"/>
        <v>13</v>
      </c>
      <c r="AL85">
        <v>2603</v>
      </c>
      <c r="AM85" s="9">
        <f t="shared" si="4"/>
        <v>0.49942374183634269</v>
      </c>
      <c r="AN85">
        <f t="shared" si="5"/>
        <v>1</v>
      </c>
    </row>
    <row r="86" spans="1:40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L86">
        <v>1</v>
      </c>
      <c r="AK86">
        <f t="shared" si="3"/>
        <v>1</v>
      </c>
      <c r="AL86">
        <v>126</v>
      </c>
      <c r="AM86" s="9">
        <f t="shared" si="4"/>
        <v>0.79365079365079361</v>
      </c>
      <c r="AN86">
        <f t="shared" si="5"/>
        <v>1</v>
      </c>
    </row>
    <row r="87" spans="1:40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L87">
        <v>200</v>
      </c>
      <c r="AB87">
        <v>25</v>
      </c>
      <c r="AK87">
        <f t="shared" si="3"/>
        <v>225</v>
      </c>
      <c r="AL87">
        <v>4975</v>
      </c>
      <c r="AM87" s="9">
        <f t="shared" si="4"/>
        <v>4.5226130653266337</v>
      </c>
      <c r="AN87">
        <f t="shared" si="5"/>
        <v>2</v>
      </c>
    </row>
    <row r="88" spans="1:40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AK88">
        <f t="shared" si="3"/>
        <v>0</v>
      </c>
      <c r="AL88">
        <v>70</v>
      </c>
      <c r="AM88" s="9">
        <f t="shared" si="4"/>
        <v>0</v>
      </c>
      <c r="AN88">
        <f t="shared" si="5"/>
        <v>0</v>
      </c>
    </row>
    <row r="89" spans="1:40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AK89">
        <f t="shared" si="3"/>
        <v>0</v>
      </c>
      <c r="AL89">
        <v>6425</v>
      </c>
      <c r="AM89" s="9">
        <f t="shared" si="4"/>
        <v>0</v>
      </c>
      <c r="AN89">
        <f t="shared" si="5"/>
        <v>0</v>
      </c>
    </row>
    <row r="90" spans="1:40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AK90">
        <f t="shared" si="3"/>
        <v>0</v>
      </c>
      <c r="AL90">
        <v>3604</v>
      </c>
      <c r="AM90" s="9">
        <f t="shared" si="4"/>
        <v>0</v>
      </c>
      <c r="AN90">
        <f t="shared" si="5"/>
        <v>0</v>
      </c>
    </row>
    <row r="91" spans="1:40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AK91">
        <f t="shared" si="3"/>
        <v>0</v>
      </c>
      <c r="AL91">
        <v>2703</v>
      </c>
      <c r="AM91" s="9">
        <f t="shared" si="4"/>
        <v>0</v>
      </c>
      <c r="AN91">
        <f t="shared" si="5"/>
        <v>0</v>
      </c>
    </row>
    <row r="92" spans="1:40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L92">
        <v>2</v>
      </c>
      <c r="AK92">
        <f t="shared" si="3"/>
        <v>2</v>
      </c>
      <c r="AL92">
        <v>43</v>
      </c>
      <c r="AM92" s="9">
        <f t="shared" si="4"/>
        <v>4.6511627906976747</v>
      </c>
      <c r="AN92">
        <f t="shared" si="5"/>
        <v>1</v>
      </c>
    </row>
    <row r="93" spans="1:40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AK93">
        <f t="shared" si="3"/>
        <v>0</v>
      </c>
      <c r="AL93">
        <v>47</v>
      </c>
      <c r="AM93" s="9">
        <f t="shared" si="4"/>
        <v>0</v>
      </c>
      <c r="AN93">
        <f t="shared" si="5"/>
        <v>0</v>
      </c>
    </row>
    <row r="94" spans="1:40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AK94">
        <f t="shared" si="3"/>
        <v>0</v>
      </c>
      <c r="AL94">
        <v>14</v>
      </c>
      <c r="AM94" s="9">
        <f t="shared" si="4"/>
        <v>0</v>
      </c>
      <c r="AN94">
        <f t="shared" si="5"/>
        <v>0</v>
      </c>
    </row>
    <row r="95" spans="1:40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AK95">
        <f t="shared" si="3"/>
        <v>0</v>
      </c>
      <c r="AL95">
        <v>53</v>
      </c>
      <c r="AM95" s="9">
        <f t="shared" si="4"/>
        <v>0</v>
      </c>
      <c r="AN95">
        <f t="shared" si="5"/>
        <v>0</v>
      </c>
    </row>
    <row r="96" spans="1:40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AK96">
        <f t="shared" si="3"/>
        <v>0</v>
      </c>
      <c r="AL96">
        <v>234</v>
      </c>
      <c r="AM96" s="9">
        <f t="shared" si="4"/>
        <v>0</v>
      </c>
      <c r="AN96">
        <f t="shared" si="5"/>
        <v>0</v>
      </c>
    </row>
    <row r="97" spans="1:40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AK97">
        <f t="shared" si="3"/>
        <v>0</v>
      </c>
      <c r="AL97">
        <v>175</v>
      </c>
      <c r="AM97" s="9">
        <f t="shared" si="4"/>
        <v>0</v>
      </c>
      <c r="AN97">
        <f t="shared" si="5"/>
        <v>0</v>
      </c>
    </row>
    <row r="98" spans="1:40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N98">
        <v>2</v>
      </c>
      <c r="AK98">
        <f t="shared" si="3"/>
        <v>2</v>
      </c>
      <c r="AL98">
        <v>146</v>
      </c>
      <c r="AM98" s="9">
        <f t="shared" si="4"/>
        <v>1.3698630136986301</v>
      </c>
      <c r="AN98">
        <f t="shared" si="5"/>
        <v>1</v>
      </c>
    </row>
    <row r="99" spans="1:40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K99">
        <v>1</v>
      </c>
      <c r="N99">
        <v>3</v>
      </c>
      <c r="AK99">
        <f t="shared" si="3"/>
        <v>4</v>
      </c>
      <c r="AL99">
        <v>188</v>
      </c>
      <c r="AM99" s="9">
        <f t="shared" si="4"/>
        <v>2.1276595744680851</v>
      </c>
      <c r="AN99">
        <f t="shared" si="5"/>
        <v>2</v>
      </c>
    </row>
    <row r="100" spans="1:40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K100">
        <v>1</v>
      </c>
      <c r="L100">
        <v>1</v>
      </c>
      <c r="AK100">
        <f t="shared" si="3"/>
        <v>2</v>
      </c>
      <c r="AL100">
        <v>59</v>
      </c>
      <c r="AM100" s="9">
        <f t="shared" si="4"/>
        <v>3.3898305084745761</v>
      </c>
      <c r="AN100">
        <f t="shared" si="5"/>
        <v>2</v>
      </c>
    </row>
    <row r="101" spans="1:40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AK101">
        <f t="shared" si="3"/>
        <v>0</v>
      </c>
      <c r="AL101">
        <v>170</v>
      </c>
      <c r="AM101" s="9">
        <f t="shared" si="4"/>
        <v>0</v>
      </c>
      <c r="AN101">
        <f t="shared" si="5"/>
        <v>0</v>
      </c>
    </row>
    <row r="102" spans="1:40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AK102">
        <f t="shared" si="3"/>
        <v>0</v>
      </c>
      <c r="AL102">
        <v>735</v>
      </c>
      <c r="AM102" s="9">
        <f t="shared" si="4"/>
        <v>0</v>
      </c>
      <c r="AN102">
        <f t="shared" si="5"/>
        <v>0</v>
      </c>
    </row>
    <row r="103" spans="1:40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AK103">
        <f t="shared" si="3"/>
        <v>0</v>
      </c>
      <c r="AL103">
        <v>181</v>
      </c>
      <c r="AM103" s="9">
        <f t="shared" si="4"/>
        <v>0</v>
      </c>
      <c r="AN103">
        <f t="shared" si="5"/>
        <v>0</v>
      </c>
    </row>
    <row r="104" spans="1:40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AK104">
        <f t="shared" si="3"/>
        <v>0</v>
      </c>
      <c r="AL104">
        <v>1080</v>
      </c>
      <c r="AM104" s="9">
        <f t="shared" si="4"/>
        <v>0</v>
      </c>
      <c r="AN104">
        <f t="shared" si="5"/>
        <v>0</v>
      </c>
    </row>
    <row r="105" spans="1:40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AK105">
        <f t="shared" si="3"/>
        <v>0</v>
      </c>
      <c r="AL105">
        <v>10</v>
      </c>
      <c r="AM105" s="9">
        <f t="shared" si="4"/>
        <v>0</v>
      </c>
      <c r="AN105">
        <f t="shared" si="5"/>
        <v>0</v>
      </c>
    </row>
    <row r="106" spans="1:40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K106">
        <f t="shared" si="3"/>
        <v>0</v>
      </c>
      <c r="AL106">
        <v>34</v>
      </c>
      <c r="AM106" s="9">
        <f t="shared" si="4"/>
        <v>0</v>
      </c>
      <c r="AN106">
        <f t="shared" si="5"/>
        <v>0</v>
      </c>
    </row>
    <row r="107" spans="1:40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AK107">
        <f t="shared" si="3"/>
        <v>0</v>
      </c>
      <c r="AL107">
        <v>197</v>
      </c>
      <c r="AM107" s="9">
        <f t="shared" si="4"/>
        <v>0</v>
      </c>
      <c r="AN107">
        <f t="shared" si="5"/>
        <v>0</v>
      </c>
    </row>
    <row r="108" spans="1:40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AK108">
        <f t="shared" si="3"/>
        <v>0</v>
      </c>
      <c r="AL108">
        <v>65</v>
      </c>
      <c r="AM108" s="9">
        <f t="shared" si="4"/>
        <v>0</v>
      </c>
      <c r="AN108">
        <f t="shared" si="5"/>
        <v>0</v>
      </c>
    </row>
    <row r="109" spans="1:40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L109">
        <v>4</v>
      </c>
      <c r="AK109">
        <f t="shared" si="3"/>
        <v>4</v>
      </c>
      <c r="AL109">
        <v>12</v>
      </c>
      <c r="AM109" s="9">
        <f t="shared" si="4"/>
        <v>33.333333333333329</v>
      </c>
      <c r="AN109">
        <f t="shared" si="5"/>
        <v>1</v>
      </c>
    </row>
    <row r="110" spans="1:40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L110">
        <v>8</v>
      </c>
      <c r="AK110">
        <f t="shared" si="3"/>
        <v>8</v>
      </c>
      <c r="AL110">
        <v>321</v>
      </c>
      <c r="AM110" s="9">
        <f t="shared" si="4"/>
        <v>2.4922118380062304</v>
      </c>
      <c r="AN110">
        <f t="shared" si="5"/>
        <v>1</v>
      </c>
    </row>
    <row r="111" spans="1:40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L111">
        <v>5</v>
      </c>
      <c r="AK111">
        <f t="shared" si="3"/>
        <v>5</v>
      </c>
      <c r="AL111">
        <v>33</v>
      </c>
      <c r="AM111" s="9">
        <f t="shared" si="4"/>
        <v>15.151515151515152</v>
      </c>
      <c r="AN111">
        <f t="shared" si="5"/>
        <v>1</v>
      </c>
    </row>
    <row r="112" spans="1:40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L112">
        <v>2</v>
      </c>
      <c r="AI112">
        <v>1</v>
      </c>
      <c r="AK112">
        <f t="shared" si="3"/>
        <v>3</v>
      </c>
      <c r="AL112">
        <v>26</v>
      </c>
      <c r="AM112" s="9">
        <f t="shared" si="4"/>
        <v>11.538461538461538</v>
      </c>
      <c r="AN112">
        <f t="shared" si="5"/>
        <v>2</v>
      </c>
    </row>
    <row r="113" spans="1:40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L113">
        <v>3</v>
      </c>
      <c r="AK113">
        <f t="shared" si="3"/>
        <v>3</v>
      </c>
      <c r="AL113">
        <v>147</v>
      </c>
      <c r="AM113" s="9">
        <f t="shared" si="4"/>
        <v>2.0408163265306123</v>
      </c>
      <c r="AN113">
        <f t="shared" si="5"/>
        <v>1</v>
      </c>
    </row>
    <row r="114" spans="1:40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L114">
        <v>1</v>
      </c>
      <c r="AK114">
        <f t="shared" si="3"/>
        <v>1</v>
      </c>
      <c r="AL114">
        <v>100</v>
      </c>
      <c r="AM114" s="9">
        <f t="shared" si="4"/>
        <v>1</v>
      </c>
      <c r="AN114">
        <f t="shared" si="5"/>
        <v>1</v>
      </c>
    </row>
    <row r="115" spans="1:40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L115">
        <v>6</v>
      </c>
      <c r="AK115">
        <f t="shared" si="3"/>
        <v>6</v>
      </c>
      <c r="AL115">
        <v>62</v>
      </c>
      <c r="AM115" s="9">
        <f t="shared" si="4"/>
        <v>9.67741935483871</v>
      </c>
      <c r="AN115">
        <f t="shared" si="5"/>
        <v>1</v>
      </c>
    </row>
    <row r="116" spans="1:40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L116">
        <v>1</v>
      </c>
      <c r="AK116">
        <f t="shared" si="3"/>
        <v>1</v>
      </c>
      <c r="AL116">
        <v>46</v>
      </c>
      <c r="AM116" s="9">
        <f t="shared" si="4"/>
        <v>2.1739130434782608</v>
      </c>
      <c r="AN116">
        <f t="shared" si="5"/>
        <v>1</v>
      </c>
    </row>
    <row r="117" spans="1:40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AK117">
        <f t="shared" si="3"/>
        <v>0</v>
      </c>
      <c r="AL117">
        <v>76</v>
      </c>
      <c r="AM117" s="9">
        <f t="shared" si="4"/>
        <v>0</v>
      </c>
      <c r="AN117">
        <f t="shared" si="5"/>
        <v>0</v>
      </c>
    </row>
    <row r="118" spans="1:40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AJ118">
        <v>1</v>
      </c>
      <c r="AK118">
        <f t="shared" si="3"/>
        <v>1</v>
      </c>
      <c r="AL118">
        <v>31</v>
      </c>
      <c r="AM118" s="9">
        <f t="shared" si="4"/>
        <v>3.225806451612903</v>
      </c>
      <c r="AN118">
        <f t="shared" si="5"/>
        <v>1</v>
      </c>
    </row>
    <row r="119" spans="1:40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AK119">
        <f t="shared" si="3"/>
        <v>0</v>
      </c>
      <c r="AL119">
        <v>7</v>
      </c>
      <c r="AM119" s="9">
        <f t="shared" si="4"/>
        <v>0</v>
      </c>
      <c r="AN119">
        <f t="shared" si="5"/>
        <v>0</v>
      </c>
    </row>
    <row r="120" spans="1:40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AK120">
        <f t="shared" si="3"/>
        <v>0</v>
      </c>
      <c r="AL120">
        <v>166</v>
      </c>
      <c r="AM120" s="9">
        <f t="shared" si="4"/>
        <v>0</v>
      </c>
      <c r="AN120">
        <f t="shared" si="5"/>
        <v>0</v>
      </c>
    </row>
    <row r="121" spans="1:40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L121">
        <v>1</v>
      </c>
      <c r="AK121">
        <f t="shared" si="3"/>
        <v>1</v>
      </c>
      <c r="AL121">
        <v>26</v>
      </c>
      <c r="AM121" s="9">
        <f t="shared" si="4"/>
        <v>3.8461538461538463</v>
      </c>
      <c r="AN121">
        <f t="shared" si="5"/>
        <v>1</v>
      </c>
    </row>
    <row r="122" spans="1:40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AK122">
        <f t="shared" si="3"/>
        <v>0</v>
      </c>
      <c r="AL122">
        <v>116</v>
      </c>
      <c r="AM122" s="9">
        <f t="shared" si="4"/>
        <v>0</v>
      </c>
      <c r="AN122">
        <f t="shared" si="5"/>
        <v>0</v>
      </c>
    </row>
    <row r="123" spans="1:40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AK123">
        <f t="shared" si="3"/>
        <v>0</v>
      </c>
      <c r="AL123">
        <v>78</v>
      </c>
      <c r="AM123" s="9">
        <f t="shared" si="4"/>
        <v>0</v>
      </c>
      <c r="AN123">
        <f t="shared" si="5"/>
        <v>0</v>
      </c>
    </row>
    <row r="124" spans="1:40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AK124">
        <f t="shared" si="3"/>
        <v>0</v>
      </c>
      <c r="AL124">
        <v>112</v>
      </c>
      <c r="AM124" s="9">
        <f t="shared" si="4"/>
        <v>0</v>
      </c>
      <c r="AN124">
        <f t="shared" si="5"/>
        <v>0</v>
      </c>
    </row>
    <row r="125" spans="1:40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AK125">
        <f t="shared" si="3"/>
        <v>0</v>
      </c>
      <c r="AL125">
        <v>27</v>
      </c>
      <c r="AM125" s="9">
        <f t="shared" si="4"/>
        <v>0</v>
      </c>
      <c r="AN125">
        <f t="shared" si="5"/>
        <v>0</v>
      </c>
    </row>
    <row r="126" spans="1:40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AK126">
        <f t="shared" si="3"/>
        <v>0</v>
      </c>
      <c r="AL126">
        <v>36</v>
      </c>
      <c r="AM126" s="9">
        <f t="shared" si="4"/>
        <v>0</v>
      </c>
      <c r="AN126">
        <f t="shared" si="5"/>
        <v>0</v>
      </c>
    </row>
    <row r="127" spans="1:40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AK127">
        <f t="shared" si="3"/>
        <v>0</v>
      </c>
      <c r="AL127">
        <v>17</v>
      </c>
      <c r="AM127" s="9">
        <f t="shared" si="4"/>
        <v>0</v>
      </c>
      <c r="AN127">
        <f t="shared" si="5"/>
        <v>0</v>
      </c>
    </row>
    <row r="128" spans="1:40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AK128">
        <f t="shared" si="3"/>
        <v>0</v>
      </c>
      <c r="AL128">
        <v>168</v>
      </c>
      <c r="AM128" s="9">
        <f t="shared" si="4"/>
        <v>0</v>
      </c>
      <c r="AN128">
        <f t="shared" si="5"/>
        <v>0</v>
      </c>
    </row>
    <row r="129" spans="1:40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AK129">
        <f t="shared" si="3"/>
        <v>0</v>
      </c>
      <c r="AL129">
        <v>35</v>
      </c>
      <c r="AM129" s="9">
        <f t="shared" si="4"/>
        <v>0</v>
      </c>
      <c r="AN129">
        <f t="shared" si="5"/>
        <v>0</v>
      </c>
    </row>
    <row r="130" spans="1:40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L130">
        <v>1</v>
      </c>
      <c r="AK130">
        <f t="shared" si="3"/>
        <v>1</v>
      </c>
      <c r="AL130">
        <v>53</v>
      </c>
      <c r="AM130" s="9">
        <f t="shared" si="4"/>
        <v>1.8867924528301887</v>
      </c>
      <c r="AN130">
        <f t="shared" si="5"/>
        <v>1</v>
      </c>
    </row>
    <row r="131" spans="1:40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AK131">
        <f t="shared" si="3"/>
        <v>0</v>
      </c>
      <c r="AL131">
        <v>373</v>
      </c>
      <c r="AM131" s="9">
        <f t="shared" si="4"/>
        <v>0</v>
      </c>
      <c r="AN131">
        <f t="shared" si="5"/>
        <v>0</v>
      </c>
    </row>
    <row r="132" spans="1:40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AK132">
        <f t="shared" si="3"/>
        <v>0</v>
      </c>
      <c r="AL132">
        <v>2260</v>
      </c>
      <c r="AM132" s="9">
        <f t="shared" si="4"/>
        <v>0</v>
      </c>
      <c r="AN132">
        <f t="shared" si="5"/>
        <v>0</v>
      </c>
    </row>
    <row r="133" spans="1:40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AK133">
        <f t="shared" si="3"/>
        <v>0</v>
      </c>
      <c r="AL133">
        <v>522</v>
      </c>
      <c r="AM133" s="9">
        <f t="shared" si="4"/>
        <v>0</v>
      </c>
      <c r="AN133">
        <f t="shared" si="5"/>
        <v>0</v>
      </c>
    </row>
    <row r="134" spans="1:40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AK134">
        <f t="shared" si="3"/>
        <v>0</v>
      </c>
      <c r="AL134">
        <v>1552</v>
      </c>
      <c r="AM134" s="9">
        <f t="shared" si="4"/>
        <v>0</v>
      </c>
      <c r="AN134">
        <f t="shared" si="5"/>
        <v>0</v>
      </c>
    </row>
    <row r="135" spans="1:40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AK135">
        <f t="shared" si="3"/>
        <v>0</v>
      </c>
      <c r="AL135">
        <v>1857</v>
      </c>
      <c r="AM135" s="9">
        <f t="shared" si="4"/>
        <v>0</v>
      </c>
      <c r="AN135">
        <f t="shared" si="5"/>
        <v>0</v>
      </c>
    </row>
    <row r="136" spans="1:40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AK136">
        <f t="shared" si="3"/>
        <v>0</v>
      </c>
      <c r="AL136">
        <v>6367</v>
      </c>
      <c r="AM136" s="9">
        <f t="shared" si="4"/>
        <v>0</v>
      </c>
      <c r="AN136">
        <f t="shared" si="5"/>
        <v>0</v>
      </c>
    </row>
    <row r="137" spans="1:40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AK137">
        <f t="shared" si="3"/>
        <v>0</v>
      </c>
      <c r="AL137">
        <v>1600</v>
      </c>
      <c r="AM137" s="9">
        <f t="shared" si="4"/>
        <v>0</v>
      </c>
      <c r="AN137">
        <f t="shared" si="5"/>
        <v>0</v>
      </c>
    </row>
    <row r="138" spans="1:40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AK138">
        <f t="shared" si="3"/>
        <v>0</v>
      </c>
      <c r="AL138">
        <v>6250</v>
      </c>
      <c r="AM138" s="9">
        <f t="shared" si="4"/>
        <v>0</v>
      </c>
      <c r="AN138">
        <f t="shared" si="5"/>
        <v>0</v>
      </c>
    </row>
    <row r="139" spans="1:40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K139">
        <f t="shared" ref="AK139:AK202" si="6">SUM(J139:AJ139)</f>
        <v>0</v>
      </c>
      <c r="AL139">
        <v>1671</v>
      </c>
      <c r="AM139" s="9">
        <f t="shared" ref="AM139:AM202" si="7">AK139/AL139*100</f>
        <v>0</v>
      </c>
      <c r="AN139">
        <f t="shared" ref="AN139:AN202" si="8">COUNT(J139:AJ139)</f>
        <v>0</v>
      </c>
    </row>
    <row r="140" spans="1:40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AK140">
        <f t="shared" si="6"/>
        <v>0</v>
      </c>
      <c r="AL140">
        <v>712</v>
      </c>
      <c r="AM140" s="9">
        <f t="shared" si="7"/>
        <v>0</v>
      </c>
      <c r="AN140">
        <f t="shared" si="8"/>
        <v>0</v>
      </c>
    </row>
    <row r="141" spans="1:40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AK141">
        <f t="shared" si="6"/>
        <v>0</v>
      </c>
      <c r="AL141">
        <v>241</v>
      </c>
      <c r="AM141" s="9">
        <f t="shared" si="7"/>
        <v>0</v>
      </c>
      <c r="AN141">
        <f t="shared" si="8"/>
        <v>0</v>
      </c>
    </row>
    <row r="142" spans="1:40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AK142">
        <f t="shared" si="6"/>
        <v>0</v>
      </c>
      <c r="AL142">
        <v>789</v>
      </c>
      <c r="AM142" s="9">
        <f t="shared" si="7"/>
        <v>0</v>
      </c>
      <c r="AN142">
        <f t="shared" si="8"/>
        <v>0</v>
      </c>
    </row>
    <row r="143" spans="1:40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AK143">
        <f t="shared" si="6"/>
        <v>0</v>
      </c>
      <c r="AL143">
        <v>2650</v>
      </c>
      <c r="AM143" s="9">
        <f t="shared" si="7"/>
        <v>0</v>
      </c>
      <c r="AN143">
        <f t="shared" si="8"/>
        <v>0</v>
      </c>
    </row>
    <row r="144" spans="1:40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AK144">
        <f t="shared" si="6"/>
        <v>0</v>
      </c>
      <c r="AL144">
        <v>833</v>
      </c>
      <c r="AM144" s="9">
        <f t="shared" si="7"/>
        <v>0</v>
      </c>
      <c r="AN144">
        <f t="shared" si="8"/>
        <v>0</v>
      </c>
    </row>
    <row r="145" spans="1:40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L145">
        <v>23</v>
      </c>
      <c r="AK145">
        <f t="shared" si="6"/>
        <v>23</v>
      </c>
      <c r="AL145">
        <v>253</v>
      </c>
      <c r="AM145" s="9">
        <f t="shared" si="7"/>
        <v>9.0909090909090917</v>
      </c>
      <c r="AN145">
        <f t="shared" si="8"/>
        <v>1</v>
      </c>
    </row>
    <row r="146" spans="1:40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L146">
        <v>11</v>
      </c>
      <c r="AK146">
        <f t="shared" si="6"/>
        <v>11</v>
      </c>
      <c r="AL146">
        <v>58</v>
      </c>
      <c r="AM146" s="9">
        <f t="shared" si="7"/>
        <v>18.96551724137931</v>
      </c>
      <c r="AN146">
        <f t="shared" si="8"/>
        <v>1</v>
      </c>
    </row>
    <row r="147" spans="1:40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AK147">
        <f t="shared" si="6"/>
        <v>0</v>
      </c>
      <c r="AL147">
        <v>260</v>
      </c>
      <c r="AM147" s="9">
        <f t="shared" si="7"/>
        <v>0</v>
      </c>
      <c r="AN147">
        <f t="shared" si="8"/>
        <v>0</v>
      </c>
    </row>
    <row r="148" spans="1:40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L148">
        <v>16</v>
      </c>
      <c r="AK148">
        <f t="shared" si="6"/>
        <v>16</v>
      </c>
      <c r="AL148">
        <v>35</v>
      </c>
      <c r="AM148" s="9">
        <f t="shared" si="7"/>
        <v>45.714285714285715</v>
      </c>
      <c r="AN148">
        <f t="shared" si="8"/>
        <v>1</v>
      </c>
    </row>
    <row r="149" spans="1:40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AK149">
        <f t="shared" si="6"/>
        <v>0</v>
      </c>
      <c r="AL149">
        <v>13</v>
      </c>
      <c r="AM149" s="9">
        <f t="shared" si="7"/>
        <v>0</v>
      </c>
      <c r="AN149">
        <f t="shared" si="8"/>
        <v>0</v>
      </c>
    </row>
    <row r="150" spans="1:40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AK150">
        <f t="shared" si="6"/>
        <v>0</v>
      </c>
      <c r="AL150">
        <v>22</v>
      </c>
      <c r="AM150" s="9">
        <f t="shared" si="7"/>
        <v>0</v>
      </c>
      <c r="AN150">
        <f t="shared" si="8"/>
        <v>0</v>
      </c>
    </row>
    <row r="151" spans="1:40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L151">
        <v>1</v>
      </c>
      <c r="AK151">
        <f t="shared" si="6"/>
        <v>1</v>
      </c>
      <c r="AL151">
        <v>28</v>
      </c>
      <c r="AM151" s="9">
        <f t="shared" si="7"/>
        <v>3.5714285714285712</v>
      </c>
      <c r="AN151">
        <f t="shared" si="8"/>
        <v>1</v>
      </c>
    </row>
    <row r="152" spans="1:40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AK152">
        <f t="shared" si="6"/>
        <v>0</v>
      </c>
      <c r="AL152">
        <v>19</v>
      </c>
      <c r="AM152" s="9">
        <f t="shared" si="7"/>
        <v>0</v>
      </c>
      <c r="AN152">
        <f t="shared" si="8"/>
        <v>0</v>
      </c>
    </row>
    <row r="153" spans="1:40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AK153">
        <f t="shared" si="6"/>
        <v>0</v>
      </c>
      <c r="AL153">
        <v>18</v>
      </c>
      <c r="AM153" s="9">
        <f t="shared" si="7"/>
        <v>0</v>
      </c>
      <c r="AN153">
        <f t="shared" si="8"/>
        <v>0</v>
      </c>
    </row>
    <row r="154" spans="1:40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AK154">
        <f t="shared" si="6"/>
        <v>0</v>
      </c>
      <c r="AL154">
        <v>5</v>
      </c>
      <c r="AM154" s="9">
        <f t="shared" si="7"/>
        <v>0</v>
      </c>
      <c r="AN154">
        <f t="shared" si="8"/>
        <v>0</v>
      </c>
    </row>
    <row r="155" spans="1:40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AK155">
        <f t="shared" si="6"/>
        <v>0</v>
      </c>
      <c r="AL155">
        <v>81</v>
      </c>
      <c r="AM155" s="9">
        <f t="shared" si="7"/>
        <v>0</v>
      </c>
      <c r="AN155">
        <f t="shared" si="8"/>
        <v>0</v>
      </c>
    </row>
    <row r="156" spans="1:40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AK156">
        <f t="shared" si="6"/>
        <v>0</v>
      </c>
      <c r="AL156">
        <v>13</v>
      </c>
      <c r="AM156" s="9">
        <f t="shared" si="7"/>
        <v>0</v>
      </c>
      <c r="AN156">
        <f t="shared" si="8"/>
        <v>0</v>
      </c>
    </row>
    <row r="157" spans="1:40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AK157">
        <f t="shared" si="6"/>
        <v>0</v>
      </c>
      <c r="AL157">
        <v>31</v>
      </c>
      <c r="AM157" s="9">
        <f t="shared" si="7"/>
        <v>0</v>
      </c>
      <c r="AN157">
        <f t="shared" si="8"/>
        <v>0</v>
      </c>
    </row>
    <row r="158" spans="1:40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AK158">
        <f t="shared" si="6"/>
        <v>0</v>
      </c>
      <c r="AL158">
        <v>8</v>
      </c>
      <c r="AM158" s="9">
        <f t="shared" si="7"/>
        <v>0</v>
      </c>
      <c r="AN158">
        <f t="shared" si="8"/>
        <v>0</v>
      </c>
    </row>
    <row r="159" spans="1:40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AK159">
        <f t="shared" si="6"/>
        <v>0</v>
      </c>
      <c r="AL159">
        <v>41</v>
      </c>
      <c r="AM159" s="9">
        <f t="shared" si="7"/>
        <v>0</v>
      </c>
      <c r="AN159">
        <f t="shared" si="8"/>
        <v>0</v>
      </c>
    </row>
    <row r="160" spans="1:40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AK160">
        <f t="shared" si="6"/>
        <v>0</v>
      </c>
      <c r="AL160">
        <v>32</v>
      </c>
      <c r="AM160" s="9">
        <f t="shared" si="7"/>
        <v>0</v>
      </c>
      <c r="AN160">
        <f t="shared" si="8"/>
        <v>0</v>
      </c>
    </row>
    <row r="161" spans="1:40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AK161">
        <f t="shared" si="6"/>
        <v>0</v>
      </c>
      <c r="AL161">
        <v>102</v>
      </c>
      <c r="AM161" s="9">
        <f t="shared" si="7"/>
        <v>0</v>
      </c>
      <c r="AN161">
        <f t="shared" si="8"/>
        <v>0</v>
      </c>
    </row>
    <row r="162" spans="1:40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AK162">
        <f t="shared" si="6"/>
        <v>0</v>
      </c>
      <c r="AL162">
        <v>79</v>
      </c>
      <c r="AM162" s="9">
        <f t="shared" si="7"/>
        <v>0</v>
      </c>
      <c r="AN162">
        <f t="shared" si="8"/>
        <v>0</v>
      </c>
    </row>
    <row r="163" spans="1:40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AK163">
        <f t="shared" si="6"/>
        <v>0</v>
      </c>
      <c r="AL163">
        <v>1483</v>
      </c>
      <c r="AM163" s="9">
        <f t="shared" si="7"/>
        <v>0</v>
      </c>
      <c r="AN163">
        <f t="shared" si="8"/>
        <v>0</v>
      </c>
    </row>
    <row r="164" spans="1:40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S164">
        <v>1</v>
      </c>
      <c r="AJ164">
        <v>1</v>
      </c>
      <c r="AK164">
        <f t="shared" si="6"/>
        <v>2</v>
      </c>
      <c r="AL164">
        <v>114</v>
      </c>
      <c r="AM164" s="9">
        <f t="shared" si="7"/>
        <v>1.7543859649122806</v>
      </c>
      <c r="AN164">
        <f t="shared" si="8"/>
        <v>2</v>
      </c>
    </row>
    <row r="165" spans="1:40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X165">
        <v>1</v>
      </c>
      <c r="AK165">
        <f t="shared" si="6"/>
        <v>1</v>
      </c>
      <c r="AL165">
        <v>102</v>
      </c>
      <c r="AM165" s="9">
        <f t="shared" si="7"/>
        <v>0.98039215686274506</v>
      </c>
      <c r="AN165">
        <f t="shared" si="8"/>
        <v>1</v>
      </c>
    </row>
    <row r="166" spans="1:40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AK166">
        <f t="shared" si="6"/>
        <v>0</v>
      </c>
      <c r="AL166">
        <v>372</v>
      </c>
      <c r="AM166" s="9">
        <f t="shared" si="7"/>
        <v>0</v>
      </c>
      <c r="AN166">
        <f t="shared" si="8"/>
        <v>0</v>
      </c>
    </row>
    <row r="167" spans="1:40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AK167">
        <f t="shared" si="6"/>
        <v>0</v>
      </c>
      <c r="AL167">
        <v>104</v>
      </c>
      <c r="AM167" s="9">
        <f t="shared" si="7"/>
        <v>0</v>
      </c>
      <c r="AN167">
        <f t="shared" si="8"/>
        <v>0</v>
      </c>
    </row>
    <row r="168" spans="1:40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L168">
        <v>3</v>
      </c>
      <c r="AK168">
        <f t="shared" si="6"/>
        <v>3</v>
      </c>
      <c r="AL168">
        <v>35</v>
      </c>
      <c r="AM168" s="9">
        <f t="shared" si="7"/>
        <v>8.5714285714285712</v>
      </c>
      <c r="AN168">
        <f t="shared" si="8"/>
        <v>1</v>
      </c>
    </row>
    <row r="169" spans="1:40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AK169">
        <f t="shared" si="6"/>
        <v>0</v>
      </c>
      <c r="AL169">
        <v>1919</v>
      </c>
      <c r="AM169" s="9">
        <f t="shared" si="7"/>
        <v>0</v>
      </c>
      <c r="AN169">
        <f t="shared" si="8"/>
        <v>0</v>
      </c>
    </row>
    <row r="170" spans="1:40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AK170">
        <f t="shared" si="6"/>
        <v>0</v>
      </c>
      <c r="AL170">
        <v>222</v>
      </c>
      <c r="AM170" s="9">
        <f t="shared" si="7"/>
        <v>0</v>
      </c>
      <c r="AN170">
        <f t="shared" si="8"/>
        <v>0</v>
      </c>
    </row>
    <row r="171" spans="1:40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AK171">
        <f t="shared" si="6"/>
        <v>0</v>
      </c>
      <c r="AL171">
        <v>354</v>
      </c>
      <c r="AM171" s="9">
        <f t="shared" si="7"/>
        <v>0</v>
      </c>
      <c r="AN171">
        <f t="shared" si="8"/>
        <v>0</v>
      </c>
    </row>
    <row r="172" spans="1:40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AK172">
        <f t="shared" si="6"/>
        <v>0</v>
      </c>
      <c r="AL172">
        <v>583</v>
      </c>
      <c r="AM172" s="9">
        <f t="shared" si="7"/>
        <v>0</v>
      </c>
      <c r="AN172">
        <f t="shared" si="8"/>
        <v>0</v>
      </c>
    </row>
    <row r="173" spans="1:40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L173">
        <v>2</v>
      </c>
      <c r="AK173">
        <f t="shared" si="6"/>
        <v>2</v>
      </c>
      <c r="AL173">
        <v>162</v>
      </c>
      <c r="AM173" s="9">
        <f t="shared" si="7"/>
        <v>1.2345679012345678</v>
      </c>
      <c r="AN173">
        <f t="shared" si="8"/>
        <v>1</v>
      </c>
    </row>
    <row r="174" spans="1:40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L174">
        <v>3</v>
      </c>
      <c r="Z174">
        <v>3</v>
      </c>
      <c r="AK174">
        <f t="shared" si="6"/>
        <v>6</v>
      </c>
      <c r="AL174">
        <v>348</v>
      </c>
      <c r="AM174" s="9">
        <f t="shared" si="7"/>
        <v>1.7241379310344827</v>
      </c>
      <c r="AN174">
        <f t="shared" si="8"/>
        <v>2</v>
      </c>
    </row>
    <row r="175" spans="1:40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AK175">
        <f t="shared" si="6"/>
        <v>0</v>
      </c>
      <c r="AL175">
        <v>516</v>
      </c>
      <c r="AM175" s="9">
        <f t="shared" si="7"/>
        <v>0</v>
      </c>
      <c r="AN175">
        <f t="shared" si="8"/>
        <v>0</v>
      </c>
    </row>
    <row r="176" spans="1:40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S176">
        <v>43</v>
      </c>
      <c r="AK176">
        <f t="shared" si="6"/>
        <v>43</v>
      </c>
      <c r="AL176">
        <v>1556</v>
      </c>
      <c r="AM176" s="9">
        <f t="shared" si="7"/>
        <v>2.7634961439588688</v>
      </c>
      <c r="AN176">
        <f t="shared" si="8"/>
        <v>1</v>
      </c>
    </row>
    <row r="177" spans="1:40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AK177">
        <f t="shared" si="6"/>
        <v>0</v>
      </c>
      <c r="AL177">
        <v>1120</v>
      </c>
      <c r="AM177" s="9">
        <f t="shared" si="7"/>
        <v>0</v>
      </c>
      <c r="AN177">
        <f t="shared" si="8"/>
        <v>0</v>
      </c>
    </row>
    <row r="178" spans="1:40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AK178">
        <f t="shared" si="6"/>
        <v>0</v>
      </c>
      <c r="AL178">
        <v>399</v>
      </c>
      <c r="AM178" s="9">
        <f t="shared" si="7"/>
        <v>0</v>
      </c>
      <c r="AN178">
        <f t="shared" si="8"/>
        <v>0</v>
      </c>
    </row>
    <row r="179" spans="1:40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AK179">
        <f t="shared" si="6"/>
        <v>0</v>
      </c>
      <c r="AL179">
        <v>4250</v>
      </c>
      <c r="AM179" s="9">
        <f t="shared" si="7"/>
        <v>0</v>
      </c>
      <c r="AN179">
        <f t="shared" si="8"/>
        <v>0</v>
      </c>
    </row>
    <row r="180" spans="1:40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AK180">
        <f t="shared" si="6"/>
        <v>0</v>
      </c>
      <c r="AL180">
        <v>12</v>
      </c>
      <c r="AM180" s="9">
        <f t="shared" si="7"/>
        <v>0</v>
      </c>
      <c r="AN180">
        <f t="shared" si="8"/>
        <v>0</v>
      </c>
    </row>
    <row r="181" spans="1:40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AK181">
        <f t="shared" si="6"/>
        <v>0</v>
      </c>
      <c r="AL181">
        <v>326</v>
      </c>
      <c r="AM181" s="9">
        <f t="shared" si="7"/>
        <v>0</v>
      </c>
      <c r="AN181">
        <f t="shared" si="8"/>
        <v>0</v>
      </c>
    </row>
    <row r="182" spans="1:40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AK182">
        <f t="shared" si="6"/>
        <v>0</v>
      </c>
      <c r="AL182">
        <v>27</v>
      </c>
      <c r="AM182" s="9">
        <f t="shared" si="7"/>
        <v>0</v>
      </c>
      <c r="AN182">
        <f t="shared" si="8"/>
        <v>0</v>
      </c>
    </row>
    <row r="183" spans="1:40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AK183">
        <f t="shared" si="6"/>
        <v>0</v>
      </c>
      <c r="AL183">
        <v>254</v>
      </c>
      <c r="AM183" s="9">
        <f t="shared" si="7"/>
        <v>0</v>
      </c>
      <c r="AN183">
        <f t="shared" si="8"/>
        <v>0</v>
      </c>
    </row>
    <row r="184" spans="1:40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AK184">
        <f t="shared" si="6"/>
        <v>0</v>
      </c>
      <c r="AL184">
        <v>112</v>
      </c>
      <c r="AM184" s="9">
        <f t="shared" si="7"/>
        <v>0</v>
      </c>
      <c r="AN184">
        <f t="shared" si="8"/>
        <v>0</v>
      </c>
    </row>
    <row r="185" spans="1:40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AK185">
        <f t="shared" si="6"/>
        <v>0</v>
      </c>
      <c r="AL185">
        <v>221</v>
      </c>
      <c r="AM185" s="9">
        <f t="shared" si="7"/>
        <v>0</v>
      </c>
      <c r="AN185">
        <f t="shared" si="8"/>
        <v>0</v>
      </c>
    </row>
    <row r="186" spans="1:40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L186">
        <v>1</v>
      </c>
      <c r="AK186">
        <f t="shared" si="6"/>
        <v>1</v>
      </c>
      <c r="AL186">
        <v>6</v>
      </c>
      <c r="AM186" s="9">
        <f t="shared" si="7"/>
        <v>16.666666666666664</v>
      </c>
      <c r="AN186">
        <f t="shared" si="8"/>
        <v>1</v>
      </c>
    </row>
    <row r="187" spans="1:40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AK187">
        <f t="shared" si="6"/>
        <v>0</v>
      </c>
      <c r="AL187">
        <v>82</v>
      </c>
      <c r="AM187" s="9">
        <f t="shared" si="7"/>
        <v>0</v>
      </c>
      <c r="AN187">
        <f t="shared" si="8"/>
        <v>0</v>
      </c>
    </row>
    <row r="188" spans="1:40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L188">
        <v>1</v>
      </c>
      <c r="AK188">
        <f t="shared" si="6"/>
        <v>1</v>
      </c>
      <c r="AL188">
        <v>85</v>
      </c>
      <c r="AM188" s="9">
        <f t="shared" si="7"/>
        <v>1.1764705882352942</v>
      </c>
      <c r="AN188">
        <f t="shared" si="8"/>
        <v>1</v>
      </c>
    </row>
    <row r="189" spans="1:40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AK189">
        <f t="shared" si="6"/>
        <v>0</v>
      </c>
      <c r="AL189">
        <v>1345</v>
      </c>
      <c r="AM189" s="9">
        <f t="shared" si="7"/>
        <v>0</v>
      </c>
      <c r="AN189">
        <f t="shared" si="8"/>
        <v>0</v>
      </c>
    </row>
    <row r="190" spans="1:40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AE190">
        <v>1</v>
      </c>
      <c r="AK190">
        <f t="shared" si="6"/>
        <v>1</v>
      </c>
      <c r="AL190">
        <v>37</v>
      </c>
      <c r="AM190" s="9">
        <f t="shared" si="7"/>
        <v>2.7027027027027026</v>
      </c>
      <c r="AN190">
        <f t="shared" si="8"/>
        <v>1</v>
      </c>
    </row>
    <row r="191" spans="1:40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L191">
        <v>1</v>
      </c>
      <c r="AK191">
        <f t="shared" si="6"/>
        <v>1</v>
      </c>
      <c r="AL191">
        <v>58</v>
      </c>
      <c r="AM191" s="9">
        <f t="shared" si="7"/>
        <v>1.7241379310344827</v>
      </c>
      <c r="AN191">
        <f t="shared" si="8"/>
        <v>1</v>
      </c>
    </row>
    <row r="192" spans="1:40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AK192">
        <f t="shared" si="6"/>
        <v>0</v>
      </c>
      <c r="AL192">
        <v>28</v>
      </c>
      <c r="AM192" s="9">
        <f t="shared" si="7"/>
        <v>0</v>
      </c>
      <c r="AN192">
        <f t="shared" si="8"/>
        <v>0</v>
      </c>
    </row>
    <row r="193" spans="1:40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L193">
        <v>25</v>
      </c>
      <c r="AB193">
        <v>150</v>
      </c>
      <c r="AK193">
        <f t="shared" si="6"/>
        <v>175</v>
      </c>
      <c r="AL193">
        <v>2900</v>
      </c>
      <c r="AM193" s="9">
        <f t="shared" si="7"/>
        <v>6.0344827586206895</v>
      </c>
      <c r="AN193">
        <f t="shared" si="8"/>
        <v>2</v>
      </c>
    </row>
    <row r="194" spans="1:40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L194">
        <v>14</v>
      </c>
      <c r="AK194">
        <f t="shared" si="6"/>
        <v>14</v>
      </c>
      <c r="AL194">
        <v>1812</v>
      </c>
      <c r="AM194" s="9">
        <f t="shared" si="7"/>
        <v>0.77262693156732898</v>
      </c>
      <c r="AN194">
        <f t="shared" si="8"/>
        <v>1</v>
      </c>
    </row>
    <row r="195" spans="1:40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AK195">
        <f t="shared" si="6"/>
        <v>0</v>
      </c>
      <c r="AL195">
        <v>1277</v>
      </c>
      <c r="AM195" s="9">
        <f t="shared" si="7"/>
        <v>0</v>
      </c>
      <c r="AN195">
        <f t="shared" si="8"/>
        <v>0</v>
      </c>
    </row>
    <row r="196" spans="1:40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AK196">
        <f t="shared" si="6"/>
        <v>0</v>
      </c>
      <c r="AL196">
        <v>2180</v>
      </c>
      <c r="AM196" s="9">
        <f t="shared" si="7"/>
        <v>0</v>
      </c>
      <c r="AN196">
        <f t="shared" si="8"/>
        <v>0</v>
      </c>
    </row>
    <row r="197" spans="1:40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AK197">
        <f t="shared" si="6"/>
        <v>0</v>
      </c>
      <c r="AL197">
        <v>1560</v>
      </c>
      <c r="AM197" s="9">
        <f t="shared" si="7"/>
        <v>0</v>
      </c>
      <c r="AN197">
        <f t="shared" si="8"/>
        <v>0</v>
      </c>
    </row>
    <row r="198" spans="1:40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AD198">
        <v>67</v>
      </c>
      <c r="AK198">
        <f t="shared" si="6"/>
        <v>67</v>
      </c>
      <c r="AL198">
        <v>4333</v>
      </c>
      <c r="AM198" s="9">
        <f t="shared" si="7"/>
        <v>1.5462727902146318</v>
      </c>
      <c r="AN198">
        <f t="shared" si="8"/>
        <v>1</v>
      </c>
    </row>
    <row r="199" spans="1:40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AK199">
        <f t="shared" si="6"/>
        <v>0</v>
      </c>
      <c r="AL199">
        <v>3425</v>
      </c>
      <c r="AM199" s="9">
        <f t="shared" si="7"/>
        <v>0</v>
      </c>
      <c r="AN199">
        <f t="shared" si="8"/>
        <v>0</v>
      </c>
    </row>
    <row r="200" spans="1:40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AK200">
        <f t="shared" si="6"/>
        <v>0</v>
      </c>
      <c r="AL200">
        <v>15000</v>
      </c>
      <c r="AM200" s="9">
        <f t="shared" si="7"/>
        <v>0</v>
      </c>
      <c r="AN200">
        <f t="shared" si="8"/>
        <v>0</v>
      </c>
    </row>
    <row r="201" spans="1:40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AK201">
        <f t="shared" si="6"/>
        <v>0</v>
      </c>
      <c r="AL201">
        <v>110</v>
      </c>
      <c r="AM201" s="9">
        <f t="shared" si="7"/>
        <v>0</v>
      </c>
      <c r="AN201">
        <f t="shared" si="8"/>
        <v>0</v>
      </c>
    </row>
    <row r="202" spans="1:40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AK202">
        <f t="shared" si="6"/>
        <v>0</v>
      </c>
      <c r="AL202">
        <v>21</v>
      </c>
      <c r="AM202" s="9">
        <f t="shared" si="7"/>
        <v>0</v>
      </c>
      <c r="AN202">
        <f t="shared" si="8"/>
        <v>0</v>
      </c>
    </row>
    <row r="203" spans="1:40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AK203">
        <f t="shared" ref="AK203:AK266" si="9">SUM(J203:AJ203)</f>
        <v>0</v>
      </c>
      <c r="AL203">
        <v>116</v>
      </c>
      <c r="AM203" s="9">
        <f t="shared" ref="AM203:AM266" si="10">AK203/AL203*100</f>
        <v>0</v>
      </c>
      <c r="AN203">
        <f t="shared" ref="AN203:AN266" si="11">COUNT(J203:AJ203)</f>
        <v>0</v>
      </c>
    </row>
    <row r="204" spans="1:40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AJ204">
        <v>50</v>
      </c>
      <c r="AK204">
        <f t="shared" si="9"/>
        <v>50</v>
      </c>
      <c r="AL204">
        <v>12350</v>
      </c>
      <c r="AM204" s="9">
        <f t="shared" si="10"/>
        <v>0.40485829959514169</v>
      </c>
      <c r="AN204">
        <f t="shared" si="11"/>
        <v>1</v>
      </c>
    </row>
    <row r="205" spans="1:40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AK205">
        <f t="shared" si="9"/>
        <v>0</v>
      </c>
      <c r="AL205">
        <v>92</v>
      </c>
      <c r="AM205" s="9">
        <f t="shared" si="10"/>
        <v>0</v>
      </c>
      <c r="AN205">
        <f t="shared" si="11"/>
        <v>0</v>
      </c>
    </row>
    <row r="206" spans="1:40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AK206">
        <f t="shared" si="9"/>
        <v>0</v>
      </c>
      <c r="AL206">
        <v>97</v>
      </c>
      <c r="AM206" s="9">
        <f t="shared" si="10"/>
        <v>0</v>
      </c>
      <c r="AN206">
        <f t="shared" si="11"/>
        <v>0</v>
      </c>
    </row>
    <row r="207" spans="1:40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AC207">
        <v>900</v>
      </c>
      <c r="AD207">
        <v>943</v>
      </c>
      <c r="AK207">
        <f t="shared" si="9"/>
        <v>1843</v>
      </c>
      <c r="AL207">
        <v>4166</v>
      </c>
      <c r="AM207" s="9">
        <f t="shared" si="10"/>
        <v>44.2390782525204</v>
      </c>
      <c r="AN207">
        <f t="shared" si="11"/>
        <v>2</v>
      </c>
    </row>
    <row r="208" spans="1:40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AK208">
        <f t="shared" si="9"/>
        <v>0</v>
      </c>
      <c r="AL208">
        <v>104</v>
      </c>
      <c r="AM208" s="9">
        <f t="shared" si="10"/>
        <v>0</v>
      </c>
      <c r="AN208">
        <f t="shared" si="11"/>
        <v>0</v>
      </c>
    </row>
    <row r="209" spans="1:40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AK209">
        <f t="shared" si="9"/>
        <v>0</v>
      </c>
      <c r="AL209">
        <v>190</v>
      </c>
      <c r="AM209" s="9">
        <f t="shared" si="10"/>
        <v>0</v>
      </c>
      <c r="AN209">
        <f t="shared" si="11"/>
        <v>0</v>
      </c>
    </row>
    <row r="210" spans="1:40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AK210">
        <f t="shared" si="9"/>
        <v>0</v>
      </c>
      <c r="AL210">
        <v>5800</v>
      </c>
      <c r="AM210" s="9">
        <f t="shared" si="10"/>
        <v>0</v>
      </c>
      <c r="AN210">
        <f t="shared" si="11"/>
        <v>0</v>
      </c>
    </row>
    <row r="211" spans="1:40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K211">
        <f t="shared" si="9"/>
        <v>0</v>
      </c>
      <c r="AL211">
        <v>492</v>
      </c>
      <c r="AM211" s="9">
        <f t="shared" si="10"/>
        <v>0</v>
      </c>
      <c r="AN211">
        <f t="shared" si="11"/>
        <v>0</v>
      </c>
    </row>
    <row r="212" spans="1:40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AK212">
        <f t="shared" si="9"/>
        <v>0</v>
      </c>
      <c r="AL212">
        <v>1261</v>
      </c>
      <c r="AM212" s="9">
        <f t="shared" si="10"/>
        <v>0</v>
      </c>
      <c r="AN212">
        <f t="shared" si="11"/>
        <v>0</v>
      </c>
    </row>
    <row r="213" spans="1:40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L213">
        <v>10</v>
      </c>
      <c r="AK213">
        <f t="shared" si="9"/>
        <v>10</v>
      </c>
      <c r="AL213">
        <v>651</v>
      </c>
      <c r="AM213" s="9">
        <f t="shared" si="10"/>
        <v>1.5360983102918586</v>
      </c>
      <c r="AN213">
        <f t="shared" si="11"/>
        <v>1</v>
      </c>
    </row>
    <row r="214" spans="1:40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AK214">
        <f t="shared" si="9"/>
        <v>0</v>
      </c>
      <c r="AL214">
        <v>38</v>
      </c>
      <c r="AM214" s="9">
        <f t="shared" si="10"/>
        <v>0</v>
      </c>
      <c r="AN214">
        <f t="shared" si="11"/>
        <v>0</v>
      </c>
    </row>
    <row r="215" spans="1:40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AK215">
        <f t="shared" si="9"/>
        <v>0</v>
      </c>
      <c r="AL215">
        <v>806</v>
      </c>
      <c r="AM215" s="9">
        <f t="shared" si="10"/>
        <v>0</v>
      </c>
      <c r="AN215">
        <f t="shared" si="11"/>
        <v>0</v>
      </c>
    </row>
    <row r="216" spans="1:40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N216">
        <v>7</v>
      </c>
      <c r="AK216">
        <f t="shared" si="9"/>
        <v>7</v>
      </c>
      <c r="AL216">
        <v>828</v>
      </c>
      <c r="AM216" s="9">
        <f t="shared" si="10"/>
        <v>0.84541062801932365</v>
      </c>
      <c r="AN216">
        <f t="shared" si="11"/>
        <v>1</v>
      </c>
    </row>
    <row r="217" spans="1:40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N217">
        <v>6</v>
      </c>
      <c r="AK217">
        <f t="shared" si="9"/>
        <v>6</v>
      </c>
      <c r="AL217">
        <v>795</v>
      </c>
      <c r="AM217" s="9">
        <f t="shared" si="10"/>
        <v>0.75471698113207553</v>
      </c>
      <c r="AN217">
        <f t="shared" si="11"/>
        <v>1</v>
      </c>
    </row>
    <row r="218" spans="1:40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N218">
        <v>3</v>
      </c>
      <c r="W218">
        <v>3</v>
      </c>
      <c r="AK218">
        <f t="shared" si="9"/>
        <v>6</v>
      </c>
      <c r="AL218">
        <v>169</v>
      </c>
      <c r="AM218" s="9">
        <f t="shared" si="10"/>
        <v>3.5502958579881656</v>
      </c>
      <c r="AN218">
        <f t="shared" si="11"/>
        <v>2</v>
      </c>
    </row>
    <row r="219" spans="1:40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N219">
        <v>25</v>
      </c>
      <c r="AD219">
        <v>13</v>
      </c>
      <c r="AK219">
        <f t="shared" si="9"/>
        <v>38</v>
      </c>
      <c r="AL219">
        <v>1827</v>
      </c>
      <c r="AM219" s="9">
        <f t="shared" si="10"/>
        <v>2.0799124247400109</v>
      </c>
      <c r="AN219">
        <f t="shared" si="11"/>
        <v>2</v>
      </c>
    </row>
    <row r="220" spans="1:40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AK220">
        <f t="shared" si="9"/>
        <v>0</v>
      </c>
      <c r="AL220">
        <v>289</v>
      </c>
      <c r="AM220" s="9">
        <f t="shared" si="10"/>
        <v>0</v>
      </c>
      <c r="AN220">
        <f t="shared" si="11"/>
        <v>0</v>
      </c>
    </row>
    <row r="221" spans="1:40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AK221">
        <f t="shared" si="9"/>
        <v>0</v>
      </c>
      <c r="AL221">
        <v>1651</v>
      </c>
      <c r="AM221" s="9">
        <f t="shared" si="10"/>
        <v>0</v>
      </c>
      <c r="AN221">
        <f t="shared" si="11"/>
        <v>0</v>
      </c>
    </row>
    <row r="222" spans="1:40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AK222">
        <f t="shared" si="9"/>
        <v>0</v>
      </c>
      <c r="AL222">
        <v>2920</v>
      </c>
      <c r="AM222" s="9">
        <f t="shared" si="10"/>
        <v>0</v>
      </c>
      <c r="AN222">
        <f t="shared" si="11"/>
        <v>0</v>
      </c>
    </row>
    <row r="223" spans="1:40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AK223">
        <f t="shared" si="9"/>
        <v>0</v>
      </c>
      <c r="AL223">
        <v>112</v>
      </c>
      <c r="AM223" s="9">
        <f t="shared" si="10"/>
        <v>0</v>
      </c>
      <c r="AN223">
        <f t="shared" si="11"/>
        <v>0</v>
      </c>
    </row>
    <row r="224" spans="1:40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AK224">
        <f t="shared" si="9"/>
        <v>0</v>
      </c>
      <c r="AL224">
        <v>110</v>
      </c>
      <c r="AM224" s="9">
        <f t="shared" si="10"/>
        <v>0</v>
      </c>
      <c r="AN224">
        <f t="shared" si="11"/>
        <v>0</v>
      </c>
    </row>
    <row r="225" spans="1:40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AK225">
        <f t="shared" si="9"/>
        <v>0</v>
      </c>
      <c r="AL225">
        <v>88</v>
      </c>
      <c r="AM225" s="9">
        <f t="shared" si="10"/>
        <v>0</v>
      </c>
      <c r="AN225">
        <f t="shared" si="11"/>
        <v>0</v>
      </c>
    </row>
    <row r="226" spans="1:40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AK226">
        <f t="shared" si="9"/>
        <v>0</v>
      </c>
      <c r="AL226">
        <v>725</v>
      </c>
      <c r="AM226" s="9">
        <f t="shared" si="10"/>
        <v>0</v>
      </c>
      <c r="AN226">
        <f t="shared" si="11"/>
        <v>0</v>
      </c>
    </row>
    <row r="227" spans="1:40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AK227">
        <f t="shared" si="9"/>
        <v>0</v>
      </c>
      <c r="AL227">
        <v>210</v>
      </c>
      <c r="AM227" s="9">
        <f t="shared" si="10"/>
        <v>0</v>
      </c>
      <c r="AN227">
        <f t="shared" si="11"/>
        <v>0</v>
      </c>
    </row>
    <row r="228" spans="1:40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AK228">
        <f t="shared" si="9"/>
        <v>0</v>
      </c>
      <c r="AL228">
        <v>1813</v>
      </c>
      <c r="AM228" s="9">
        <f t="shared" si="10"/>
        <v>0</v>
      </c>
      <c r="AN228">
        <f t="shared" si="11"/>
        <v>0</v>
      </c>
    </row>
    <row r="229" spans="1:40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AK229">
        <f t="shared" si="9"/>
        <v>0</v>
      </c>
      <c r="AL229">
        <v>6350</v>
      </c>
      <c r="AM229" s="9">
        <f t="shared" si="10"/>
        <v>0</v>
      </c>
      <c r="AN229">
        <f t="shared" si="11"/>
        <v>0</v>
      </c>
    </row>
    <row r="230" spans="1:40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AA230">
        <v>50</v>
      </c>
      <c r="AD230">
        <v>1150</v>
      </c>
      <c r="AK230">
        <f t="shared" si="9"/>
        <v>1200</v>
      </c>
      <c r="AL230">
        <v>7350</v>
      </c>
      <c r="AM230" s="9">
        <f t="shared" si="10"/>
        <v>16.326530612244898</v>
      </c>
      <c r="AN230">
        <f t="shared" si="11"/>
        <v>2</v>
      </c>
    </row>
    <row r="231" spans="1:40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AK231">
        <f t="shared" si="9"/>
        <v>0</v>
      </c>
      <c r="AL231">
        <v>83</v>
      </c>
      <c r="AM231" s="9">
        <f t="shared" si="10"/>
        <v>0</v>
      </c>
      <c r="AN231">
        <f t="shared" si="11"/>
        <v>0</v>
      </c>
    </row>
    <row r="232" spans="1:40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L232">
        <v>100</v>
      </c>
      <c r="M232">
        <v>180</v>
      </c>
      <c r="N232">
        <v>60</v>
      </c>
      <c r="AK232">
        <f t="shared" si="9"/>
        <v>340</v>
      </c>
      <c r="AL232">
        <v>1700</v>
      </c>
      <c r="AM232" s="9">
        <f t="shared" si="10"/>
        <v>20</v>
      </c>
      <c r="AN232">
        <f t="shared" si="11"/>
        <v>3</v>
      </c>
    </row>
    <row r="233" spans="1:40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AK233">
        <f t="shared" si="9"/>
        <v>0</v>
      </c>
      <c r="AL233">
        <v>13450</v>
      </c>
      <c r="AM233" s="9">
        <f t="shared" si="10"/>
        <v>0</v>
      </c>
      <c r="AN233">
        <f t="shared" si="11"/>
        <v>0</v>
      </c>
    </row>
    <row r="234" spans="1:40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AG234">
        <v>50</v>
      </c>
      <c r="AK234">
        <f t="shared" si="9"/>
        <v>50</v>
      </c>
      <c r="AL234">
        <v>10400</v>
      </c>
      <c r="AM234" s="9">
        <f t="shared" si="10"/>
        <v>0.48076923076923078</v>
      </c>
      <c r="AN234">
        <f t="shared" si="11"/>
        <v>1</v>
      </c>
    </row>
    <row r="235" spans="1:40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AK235">
        <f t="shared" si="9"/>
        <v>0</v>
      </c>
      <c r="AL235">
        <v>2720</v>
      </c>
      <c r="AM235" s="9">
        <f t="shared" si="10"/>
        <v>0</v>
      </c>
      <c r="AN235">
        <f t="shared" si="11"/>
        <v>0</v>
      </c>
    </row>
    <row r="236" spans="1:40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AK236">
        <f t="shared" si="9"/>
        <v>0</v>
      </c>
      <c r="AL236">
        <v>752</v>
      </c>
      <c r="AM236" s="9">
        <f t="shared" si="10"/>
        <v>0</v>
      </c>
      <c r="AN236">
        <f t="shared" si="11"/>
        <v>0</v>
      </c>
    </row>
    <row r="237" spans="1:40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AG237">
        <v>400</v>
      </c>
      <c r="AK237">
        <f t="shared" si="9"/>
        <v>400</v>
      </c>
      <c r="AL237">
        <v>4400</v>
      </c>
      <c r="AM237" s="9">
        <f t="shared" si="10"/>
        <v>9.0909090909090917</v>
      </c>
      <c r="AN237">
        <f t="shared" si="11"/>
        <v>1</v>
      </c>
    </row>
    <row r="238" spans="1:40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AJ238">
        <v>100</v>
      </c>
      <c r="AK238">
        <f t="shared" si="9"/>
        <v>100</v>
      </c>
      <c r="AL238">
        <v>21131</v>
      </c>
      <c r="AM238" s="9">
        <f t="shared" si="10"/>
        <v>0.47323837016705311</v>
      </c>
      <c r="AN238">
        <f t="shared" si="11"/>
        <v>1</v>
      </c>
    </row>
    <row r="239" spans="1:40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N239">
        <v>14</v>
      </c>
      <c r="AH239">
        <v>14</v>
      </c>
      <c r="AK239">
        <f t="shared" si="9"/>
        <v>28</v>
      </c>
      <c r="AL239">
        <v>1670</v>
      </c>
      <c r="AM239" s="9">
        <f t="shared" si="10"/>
        <v>1.6766467065868262</v>
      </c>
      <c r="AN239">
        <f t="shared" si="11"/>
        <v>2</v>
      </c>
    </row>
    <row r="240" spans="1:40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M240">
        <v>8</v>
      </c>
      <c r="AK240">
        <f t="shared" si="9"/>
        <v>8</v>
      </c>
      <c r="AL240">
        <v>847</v>
      </c>
      <c r="AM240" s="9">
        <f t="shared" si="10"/>
        <v>0.94451003541912626</v>
      </c>
      <c r="AN240">
        <f t="shared" si="11"/>
        <v>1</v>
      </c>
    </row>
    <row r="241" spans="1:40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AB241">
        <v>400</v>
      </c>
      <c r="AK241">
        <f t="shared" si="9"/>
        <v>400</v>
      </c>
      <c r="AL241">
        <v>14700</v>
      </c>
      <c r="AM241" s="9">
        <f t="shared" si="10"/>
        <v>2.7210884353741496</v>
      </c>
      <c r="AN241">
        <f t="shared" si="11"/>
        <v>1</v>
      </c>
    </row>
    <row r="242" spans="1:40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AD242">
        <v>50</v>
      </c>
      <c r="AJ242">
        <v>100</v>
      </c>
      <c r="AK242">
        <f t="shared" si="9"/>
        <v>150</v>
      </c>
      <c r="AL242">
        <v>6537</v>
      </c>
      <c r="AM242" s="9">
        <f t="shared" si="10"/>
        <v>2.2946305644791187</v>
      </c>
      <c r="AN242">
        <f t="shared" si="11"/>
        <v>2</v>
      </c>
    </row>
    <row r="243" spans="1:40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L243">
        <v>33</v>
      </c>
      <c r="AK243">
        <f t="shared" si="9"/>
        <v>33</v>
      </c>
      <c r="AL243">
        <v>4266</v>
      </c>
      <c r="AM243" s="9">
        <f t="shared" si="10"/>
        <v>0.77355836849507742</v>
      </c>
      <c r="AN243">
        <f t="shared" si="11"/>
        <v>1</v>
      </c>
    </row>
    <row r="244" spans="1:40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N244">
        <v>150</v>
      </c>
      <c r="AK244">
        <f t="shared" si="9"/>
        <v>150</v>
      </c>
      <c r="AL244">
        <v>11305</v>
      </c>
      <c r="AM244" s="9">
        <f t="shared" si="10"/>
        <v>1.3268465280849182</v>
      </c>
      <c r="AN244">
        <f t="shared" si="11"/>
        <v>1</v>
      </c>
    </row>
    <row r="245" spans="1:40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L245">
        <v>533</v>
      </c>
      <c r="AK245">
        <f t="shared" si="9"/>
        <v>533</v>
      </c>
      <c r="AL245">
        <v>1801</v>
      </c>
      <c r="AM245" s="9">
        <f t="shared" si="10"/>
        <v>29.594669627984455</v>
      </c>
      <c r="AN245">
        <f t="shared" si="11"/>
        <v>1</v>
      </c>
    </row>
    <row r="246" spans="1:40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L246">
        <v>27</v>
      </c>
      <c r="AK246">
        <f t="shared" si="9"/>
        <v>27</v>
      </c>
      <c r="AL246">
        <v>350</v>
      </c>
      <c r="AM246" s="9">
        <f t="shared" si="10"/>
        <v>7.7142857142857135</v>
      </c>
      <c r="AN246">
        <f t="shared" si="11"/>
        <v>1</v>
      </c>
    </row>
    <row r="247" spans="1:40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L247">
        <v>18</v>
      </c>
      <c r="AK247">
        <f t="shared" si="9"/>
        <v>18</v>
      </c>
      <c r="AL247">
        <v>870</v>
      </c>
      <c r="AM247" s="9">
        <f t="shared" si="10"/>
        <v>2.0689655172413794</v>
      </c>
      <c r="AN247">
        <f t="shared" si="11"/>
        <v>1</v>
      </c>
    </row>
    <row r="248" spans="1:40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L248">
        <v>600</v>
      </c>
      <c r="M248">
        <v>67</v>
      </c>
      <c r="AK248">
        <f t="shared" si="9"/>
        <v>667</v>
      </c>
      <c r="AL248">
        <v>2667</v>
      </c>
      <c r="AM248" s="9">
        <f t="shared" si="10"/>
        <v>25.009373828271464</v>
      </c>
      <c r="AN248">
        <f t="shared" si="11"/>
        <v>2</v>
      </c>
    </row>
    <row r="249" spans="1:40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L249">
        <v>147</v>
      </c>
      <c r="AK249">
        <f t="shared" si="9"/>
        <v>147</v>
      </c>
      <c r="AL249">
        <v>801</v>
      </c>
      <c r="AM249" s="9">
        <f t="shared" si="10"/>
        <v>18.352059925093634</v>
      </c>
      <c r="AN249">
        <f t="shared" si="11"/>
        <v>1</v>
      </c>
    </row>
    <row r="250" spans="1:40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AA250">
        <v>3</v>
      </c>
      <c r="AK250">
        <f t="shared" si="9"/>
        <v>3</v>
      </c>
      <c r="AL250">
        <v>338</v>
      </c>
      <c r="AM250" s="9">
        <f t="shared" si="10"/>
        <v>0.8875739644970414</v>
      </c>
      <c r="AN250">
        <f t="shared" si="11"/>
        <v>1</v>
      </c>
    </row>
    <row r="251" spans="1:40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N251">
        <v>50</v>
      </c>
      <c r="AK251">
        <f t="shared" si="9"/>
        <v>50</v>
      </c>
      <c r="AL251">
        <v>1403</v>
      </c>
      <c r="AM251" s="9">
        <f t="shared" si="10"/>
        <v>3.5637918745545263</v>
      </c>
      <c r="AN251">
        <f t="shared" si="11"/>
        <v>1</v>
      </c>
    </row>
    <row r="252" spans="1:40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AK252">
        <f t="shared" si="9"/>
        <v>0</v>
      </c>
      <c r="AL252">
        <v>7150</v>
      </c>
      <c r="AM252" s="9">
        <f t="shared" si="10"/>
        <v>0</v>
      </c>
      <c r="AN252">
        <f t="shared" si="11"/>
        <v>0</v>
      </c>
    </row>
    <row r="253" spans="1:40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M253">
        <v>67</v>
      </c>
      <c r="AK253">
        <f t="shared" si="9"/>
        <v>67</v>
      </c>
      <c r="AL253">
        <v>674</v>
      </c>
      <c r="AM253" s="9">
        <f t="shared" si="10"/>
        <v>9.940652818991099</v>
      </c>
      <c r="AN253">
        <f t="shared" si="11"/>
        <v>1</v>
      </c>
    </row>
    <row r="254" spans="1:40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L254">
        <v>40</v>
      </c>
      <c r="AD254">
        <v>20</v>
      </c>
      <c r="AG254">
        <v>20</v>
      </c>
      <c r="AK254">
        <f t="shared" si="9"/>
        <v>80</v>
      </c>
      <c r="AL254">
        <v>2720</v>
      </c>
      <c r="AM254" s="9">
        <f t="shared" si="10"/>
        <v>2.9411764705882351</v>
      </c>
      <c r="AN254">
        <f t="shared" si="11"/>
        <v>3</v>
      </c>
    </row>
    <row r="255" spans="1:40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K255">
        <v>20</v>
      </c>
      <c r="AK255">
        <f t="shared" si="9"/>
        <v>20</v>
      </c>
      <c r="AL255">
        <v>1380</v>
      </c>
      <c r="AM255" s="9">
        <f t="shared" si="10"/>
        <v>1.4492753623188406</v>
      </c>
      <c r="AN255">
        <f t="shared" si="11"/>
        <v>1</v>
      </c>
    </row>
    <row r="256" spans="1:40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L256">
        <v>19</v>
      </c>
      <c r="AK256">
        <f t="shared" si="9"/>
        <v>19</v>
      </c>
      <c r="AL256">
        <v>682</v>
      </c>
      <c r="AM256" s="9">
        <f t="shared" si="10"/>
        <v>2.7859237536656889</v>
      </c>
      <c r="AN256">
        <f t="shared" si="11"/>
        <v>1</v>
      </c>
    </row>
    <row r="257" spans="1:40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M257">
        <v>50</v>
      </c>
      <c r="N257">
        <v>500</v>
      </c>
      <c r="AK257">
        <f t="shared" si="9"/>
        <v>550</v>
      </c>
      <c r="AL257">
        <v>11050</v>
      </c>
      <c r="AM257" s="9">
        <f t="shared" si="10"/>
        <v>4.9773755656108598</v>
      </c>
      <c r="AN257">
        <f t="shared" si="11"/>
        <v>2</v>
      </c>
    </row>
    <row r="258" spans="1:40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N258">
        <v>250</v>
      </c>
      <c r="AK258">
        <f t="shared" si="9"/>
        <v>250</v>
      </c>
      <c r="AL258">
        <v>5650</v>
      </c>
      <c r="AM258" s="9">
        <f t="shared" si="10"/>
        <v>4.4247787610619467</v>
      </c>
      <c r="AN258">
        <f t="shared" si="11"/>
        <v>1</v>
      </c>
    </row>
    <row r="259" spans="1:40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AB259">
        <v>7</v>
      </c>
      <c r="AK259">
        <f t="shared" si="9"/>
        <v>7</v>
      </c>
      <c r="AL259">
        <v>228</v>
      </c>
      <c r="AM259" s="9">
        <f t="shared" si="10"/>
        <v>3.070175438596491</v>
      </c>
      <c r="AN259">
        <f t="shared" si="11"/>
        <v>1</v>
      </c>
    </row>
    <row r="260" spans="1:40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AK260">
        <f t="shared" si="9"/>
        <v>0</v>
      </c>
      <c r="AL260">
        <v>412</v>
      </c>
      <c r="AM260" s="9">
        <f t="shared" si="10"/>
        <v>0</v>
      </c>
      <c r="AN260">
        <f t="shared" si="11"/>
        <v>0</v>
      </c>
    </row>
    <row r="261" spans="1:40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AD261">
        <v>20</v>
      </c>
      <c r="AG261">
        <v>60</v>
      </c>
      <c r="AK261">
        <f t="shared" si="9"/>
        <v>80</v>
      </c>
      <c r="AL261">
        <v>2900</v>
      </c>
      <c r="AM261" s="9">
        <f t="shared" si="10"/>
        <v>2.7586206896551726</v>
      </c>
      <c r="AN261">
        <f t="shared" si="11"/>
        <v>2</v>
      </c>
    </row>
    <row r="262" spans="1:40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AK262">
        <f t="shared" si="9"/>
        <v>0</v>
      </c>
      <c r="AL262">
        <v>920</v>
      </c>
      <c r="AM262" s="9">
        <f t="shared" si="10"/>
        <v>0</v>
      </c>
      <c r="AN262">
        <f t="shared" si="11"/>
        <v>0</v>
      </c>
    </row>
    <row r="263" spans="1:40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AF263">
        <v>33</v>
      </c>
      <c r="AK263">
        <f t="shared" si="9"/>
        <v>33</v>
      </c>
      <c r="AL263">
        <v>3566</v>
      </c>
      <c r="AM263" s="9">
        <f t="shared" si="10"/>
        <v>0.92540661805945024</v>
      </c>
      <c r="AN263">
        <f t="shared" si="11"/>
        <v>1</v>
      </c>
    </row>
    <row r="264" spans="1:40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AK264">
        <f t="shared" si="9"/>
        <v>0</v>
      </c>
      <c r="AL264">
        <v>3040</v>
      </c>
      <c r="AM264" s="9">
        <f t="shared" si="10"/>
        <v>0</v>
      </c>
      <c r="AN264">
        <f t="shared" si="11"/>
        <v>0</v>
      </c>
    </row>
    <row r="265" spans="1:40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N265">
        <v>21</v>
      </c>
      <c r="O265">
        <v>13</v>
      </c>
      <c r="P265">
        <v>5</v>
      </c>
      <c r="AK265">
        <f t="shared" si="9"/>
        <v>39</v>
      </c>
      <c r="AL265">
        <v>154</v>
      </c>
      <c r="AM265" s="9">
        <f t="shared" si="10"/>
        <v>25.324675324675322</v>
      </c>
      <c r="AN265">
        <f t="shared" si="11"/>
        <v>3</v>
      </c>
    </row>
    <row r="266" spans="1:40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AH266">
        <v>33</v>
      </c>
      <c r="AK266">
        <f t="shared" si="9"/>
        <v>33</v>
      </c>
      <c r="AL266">
        <v>4264</v>
      </c>
      <c r="AM266" s="9">
        <f t="shared" si="10"/>
        <v>0.773921200750469</v>
      </c>
      <c r="AN266">
        <f t="shared" si="11"/>
        <v>1</v>
      </c>
    </row>
    <row r="267" spans="1:40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M267">
        <v>50</v>
      </c>
      <c r="AK267">
        <f t="shared" ref="AK267:AK330" si="12">SUM(J267:AJ267)</f>
        <v>50</v>
      </c>
      <c r="AL267">
        <v>6350</v>
      </c>
      <c r="AM267" s="9">
        <f t="shared" ref="AM267:AM316" si="13">AK267/AL267*100</f>
        <v>0.78740157480314954</v>
      </c>
      <c r="AN267">
        <f t="shared" ref="AN267:AN316" si="14">COUNT(J267:AJ267)</f>
        <v>1</v>
      </c>
    </row>
    <row r="268" spans="1:40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L268">
        <v>9</v>
      </c>
      <c r="M268">
        <v>27</v>
      </c>
      <c r="N268">
        <v>18</v>
      </c>
      <c r="AD268">
        <v>14</v>
      </c>
      <c r="AK268">
        <f t="shared" si="12"/>
        <v>68</v>
      </c>
      <c r="AL268">
        <v>908</v>
      </c>
      <c r="AM268" s="9">
        <f t="shared" si="13"/>
        <v>7.4889867841409687</v>
      </c>
      <c r="AN268">
        <f t="shared" si="14"/>
        <v>4</v>
      </c>
    </row>
    <row r="269" spans="1:40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M269">
        <v>30</v>
      </c>
      <c r="AK269">
        <f t="shared" si="12"/>
        <v>30</v>
      </c>
      <c r="AL269">
        <v>1311</v>
      </c>
      <c r="AM269" s="9">
        <f t="shared" si="13"/>
        <v>2.2883295194508007</v>
      </c>
      <c r="AN269">
        <f t="shared" si="14"/>
        <v>1</v>
      </c>
    </row>
    <row r="270" spans="1:40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M270">
        <v>100</v>
      </c>
      <c r="N270">
        <v>125</v>
      </c>
      <c r="AK270">
        <f t="shared" si="12"/>
        <v>225</v>
      </c>
      <c r="AL270">
        <v>3975</v>
      </c>
      <c r="AM270" s="9">
        <f t="shared" si="13"/>
        <v>5.6603773584905666</v>
      </c>
      <c r="AN270">
        <f t="shared" si="14"/>
        <v>2</v>
      </c>
    </row>
    <row r="271" spans="1:40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M271">
        <v>200</v>
      </c>
      <c r="N271">
        <v>82</v>
      </c>
      <c r="P271">
        <v>18</v>
      </c>
      <c r="AK271">
        <f t="shared" si="12"/>
        <v>300</v>
      </c>
      <c r="AL271">
        <v>1037</v>
      </c>
      <c r="AM271" s="9">
        <f t="shared" si="13"/>
        <v>28.929604628736737</v>
      </c>
      <c r="AN271">
        <f t="shared" si="14"/>
        <v>3</v>
      </c>
    </row>
    <row r="272" spans="1:40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AK272">
        <f t="shared" si="12"/>
        <v>0</v>
      </c>
      <c r="AL272">
        <v>1668</v>
      </c>
      <c r="AM272" s="9">
        <f t="shared" si="13"/>
        <v>0</v>
      </c>
      <c r="AN272">
        <f t="shared" si="14"/>
        <v>0</v>
      </c>
    </row>
    <row r="273" spans="1:40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M273">
        <v>50</v>
      </c>
      <c r="AK273">
        <f t="shared" si="12"/>
        <v>50</v>
      </c>
      <c r="AL273">
        <v>1018</v>
      </c>
      <c r="AM273" s="9">
        <f t="shared" si="13"/>
        <v>4.9115913555992137</v>
      </c>
      <c r="AN273">
        <f t="shared" si="14"/>
        <v>1</v>
      </c>
    </row>
    <row r="274" spans="1:40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L274">
        <v>19</v>
      </c>
      <c r="M274">
        <v>56</v>
      </c>
      <c r="N274">
        <v>44</v>
      </c>
      <c r="AD274">
        <v>6</v>
      </c>
      <c r="AK274">
        <f t="shared" si="12"/>
        <v>125</v>
      </c>
      <c r="AL274">
        <v>745</v>
      </c>
      <c r="AM274" s="9">
        <f t="shared" si="13"/>
        <v>16.778523489932887</v>
      </c>
      <c r="AN274">
        <f t="shared" si="14"/>
        <v>4</v>
      </c>
    </row>
    <row r="275" spans="1:40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L275">
        <v>550</v>
      </c>
      <c r="M275">
        <v>100</v>
      </c>
      <c r="N275">
        <v>150</v>
      </c>
      <c r="AK275">
        <f t="shared" si="12"/>
        <v>800</v>
      </c>
      <c r="AL275">
        <v>2336</v>
      </c>
      <c r="AM275" s="9">
        <f t="shared" si="13"/>
        <v>34.246575342465754</v>
      </c>
      <c r="AN275">
        <f t="shared" si="14"/>
        <v>3</v>
      </c>
    </row>
    <row r="276" spans="1:40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L276">
        <v>283</v>
      </c>
      <c r="M276">
        <v>50</v>
      </c>
      <c r="N276">
        <v>33</v>
      </c>
      <c r="AD276">
        <v>17</v>
      </c>
      <c r="AK276">
        <f t="shared" si="12"/>
        <v>383</v>
      </c>
      <c r="AL276">
        <v>2701</v>
      </c>
      <c r="AM276" s="9">
        <f t="shared" si="13"/>
        <v>14.17993335801555</v>
      </c>
      <c r="AN276">
        <f t="shared" si="14"/>
        <v>4</v>
      </c>
    </row>
    <row r="277" spans="1:40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M277">
        <v>375</v>
      </c>
      <c r="N277">
        <v>175</v>
      </c>
      <c r="AD277">
        <v>25</v>
      </c>
      <c r="AK277">
        <f t="shared" si="12"/>
        <v>575</v>
      </c>
      <c r="AL277">
        <v>3875</v>
      </c>
      <c r="AM277" s="9">
        <f t="shared" si="13"/>
        <v>14.838709677419354</v>
      </c>
      <c r="AN277">
        <f t="shared" si="14"/>
        <v>3</v>
      </c>
    </row>
    <row r="278" spans="1:40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N278">
        <v>13</v>
      </c>
      <c r="AD278">
        <v>13</v>
      </c>
      <c r="AK278">
        <f t="shared" si="12"/>
        <v>26</v>
      </c>
      <c r="AL278">
        <v>1866</v>
      </c>
      <c r="AM278" s="9">
        <f t="shared" si="13"/>
        <v>1.3933547695605575</v>
      </c>
      <c r="AN278">
        <f t="shared" si="14"/>
        <v>2</v>
      </c>
    </row>
    <row r="279" spans="1:40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AK279">
        <f t="shared" si="12"/>
        <v>0</v>
      </c>
      <c r="AL279">
        <v>3180</v>
      </c>
      <c r="AM279" s="9">
        <f t="shared" si="13"/>
        <v>0</v>
      </c>
      <c r="AN279">
        <f t="shared" si="14"/>
        <v>0</v>
      </c>
    </row>
    <row r="280" spans="1:40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M280">
        <v>650</v>
      </c>
      <c r="AK280">
        <f t="shared" si="12"/>
        <v>650</v>
      </c>
      <c r="AL280">
        <v>9240</v>
      </c>
      <c r="AM280" s="9">
        <f t="shared" si="13"/>
        <v>7.0346320346320352</v>
      </c>
      <c r="AN280">
        <f t="shared" si="14"/>
        <v>1</v>
      </c>
    </row>
    <row r="281" spans="1:40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AK281">
        <f t="shared" si="12"/>
        <v>0</v>
      </c>
      <c r="AL281">
        <v>340</v>
      </c>
      <c r="AM281" s="9">
        <f t="shared" si="13"/>
        <v>0</v>
      </c>
      <c r="AN281">
        <f t="shared" si="14"/>
        <v>0</v>
      </c>
    </row>
    <row r="282" spans="1:40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M282">
        <v>140</v>
      </c>
      <c r="N282">
        <v>240</v>
      </c>
      <c r="AK282">
        <f t="shared" si="12"/>
        <v>380</v>
      </c>
      <c r="AL282">
        <v>3460</v>
      </c>
      <c r="AM282" s="9">
        <f t="shared" si="13"/>
        <v>10.982658959537572</v>
      </c>
      <c r="AN282">
        <f t="shared" si="14"/>
        <v>2</v>
      </c>
    </row>
    <row r="283" spans="1:40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AK283">
        <f t="shared" si="12"/>
        <v>0</v>
      </c>
      <c r="AL283">
        <v>23300</v>
      </c>
      <c r="AM283" s="9">
        <f t="shared" si="13"/>
        <v>0</v>
      </c>
      <c r="AN283">
        <f t="shared" si="14"/>
        <v>0</v>
      </c>
    </row>
    <row r="284" spans="1:40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AK284">
        <f t="shared" si="12"/>
        <v>0</v>
      </c>
      <c r="AL284">
        <v>200</v>
      </c>
      <c r="AM284" s="9">
        <f t="shared" si="13"/>
        <v>0</v>
      </c>
      <c r="AN284">
        <f t="shared" si="14"/>
        <v>0</v>
      </c>
    </row>
    <row r="285" spans="1:40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AJ285">
        <v>20</v>
      </c>
      <c r="AK285">
        <f t="shared" si="12"/>
        <v>20</v>
      </c>
      <c r="AL285">
        <v>3060</v>
      </c>
      <c r="AM285" s="9">
        <f t="shared" si="13"/>
        <v>0.65359477124183007</v>
      </c>
      <c r="AN285">
        <f t="shared" si="14"/>
        <v>1</v>
      </c>
    </row>
    <row r="286" spans="1:40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M286">
        <v>50</v>
      </c>
      <c r="AK286">
        <f t="shared" si="12"/>
        <v>50</v>
      </c>
      <c r="AL286">
        <v>7345</v>
      </c>
      <c r="AM286" s="9">
        <f t="shared" si="13"/>
        <v>0.6807351940095302</v>
      </c>
      <c r="AN286">
        <f t="shared" si="14"/>
        <v>1</v>
      </c>
    </row>
    <row r="287" spans="1:40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M287">
        <v>100</v>
      </c>
      <c r="N287">
        <v>1500</v>
      </c>
      <c r="AK287">
        <f t="shared" si="12"/>
        <v>1600</v>
      </c>
      <c r="AL287">
        <v>46484</v>
      </c>
      <c r="AM287" s="9">
        <f t="shared" si="13"/>
        <v>3.4420445744772397</v>
      </c>
      <c r="AN287">
        <f t="shared" si="14"/>
        <v>2</v>
      </c>
    </row>
    <row r="288" spans="1:40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M288">
        <v>275</v>
      </c>
      <c r="N288">
        <v>500</v>
      </c>
      <c r="AK288">
        <f t="shared" si="12"/>
        <v>775</v>
      </c>
      <c r="AL288">
        <v>3350</v>
      </c>
      <c r="AM288" s="9">
        <f t="shared" si="13"/>
        <v>23.134328358208954</v>
      </c>
      <c r="AN288">
        <f t="shared" si="14"/>
        <v>2</v>
      </c>
    </row>
    <row r="289" spans="1:40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N289">
        <v>100</v>
      </c>
      <c r="AK289">
        <f t="shared" si="12"/>
        <v>100</v>
      </c>
      <c r="AL289">
        <v>6433</v>
      </c>
      <c r="AM289" s="9">
        <f t="shared" si="13"/>
        <v>1.5544846883258201</v>
      </c>
      <c r="AN289">
        <f t="shared" si="14"/>
        <v>1</v>
      </c>
    </row>
    <row r="290" spans="1:40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AK290">
        <f t="shared" si="12"/>
        <v>0</v>
      </c>
      <c r="AL290">
        <v>813</v>
      </c>
      <c r="AM290" s="9">
        <f t="shared" si="13"/>
        <v>0</v>
      </c>
      <c r="AN290">
        <f t="shared" si="14"/>
        <v>0</v>
      </c>
    </row>
    <row r="291" spans="1:40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M291">
        <v>200</v>
      </c>
      <c r="AK291">
        <f t="shared" si="12"/>
        <v>200</v>
      </c>
      <c r="AL291">
        <v>8749</v>
      </c>
      <c r="AM291" s="9">
        <f t="shared" si="13"/>
        <v>2.2859755400617212</v>
      </c>
      <c r="AN291">
        <f t="shared" si="14"/>
        <v>1</v>
      </c>
    </row>
    <row r="292" spans="1:40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N292">
        <v>700</v>
      </c>
      <c r="AK292">
        <f t="shared" si="12"/>
        <v>700</v>
      </c>
      <c r="AL292">
        <v>13900</v>
      </c>
      <c r="AM292" s="9">
        <f t="shared" si="13"/>
        <v>5.0359712230215825</v>
      </c>
      <c r="AN292">
        <f t="shared" si="14"/>
        <v>1</v>
      </c>
    </row>
    <row r="293" spans="1:40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AK293">
        <f t="shared" si="12"/>
        <v>0</v>
      </c>
      <c r="AL293">
        <v>495</v>
      </c>
      <c r="AM293" s="9">
        <f t="shared" si="13"/>
        <v>0</v>
      </c>
      <c r="AN293">
        <f t="shared" si="14"/>
        <v>0</v>
      </c>
    </row>
    <row r="294" spans="1:40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AK294">
        <f t="shared" si="12"/>
        <v>0</v>
      </c>
      <c r="AL294">
        <v>3874</v>
      </c>
      <c r="AM294" s="9">
        <f t="shared" si="13"/>
        <v>0</v>
      </c>
      <c r="AN294">
        <f t="shared" si="14"/>
        <v>0</v>
      </c>
    </row>
    <row r="295" spans="1:40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N295">
        <v>400</v>
      </c>
      <c r="AK295">
        <f t="shared" si="12"/>
        <v>400</v>
      </c>
      <c r="AL295">
        <v>20800</v>
      </c>
      <c r="AM295" s="9">
        <f t="shared" si="13"/>
        <v>1.9230769230769231</v>
      </c>
      <c r="AN295">
        <f t="shared" si="14"/>
        <v>1</v>
      </c>
    </row>
    <row r="296" spans="1:40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L296">
        <v>125</v>
      </c>
      <c r="AK296">
        <f t="shared" si="12"/>
        <v>125</v>
      </c>
      <c r="AL296">
        <v>863</v>
      </c>
      <c r="AM296" s="9">
        <f t="shared" si="13"/>
        <v>14.484356894553882</v>
      </c>
      <c r="AN296">
        <f t="shared" si="14"/>
        <v>1</v>
      </c>
    </row>
    <row r="297" spans="1:40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L297">
        <v>231</v>
      </c>
      <c r="AK297">
        <f t="shared" si="12"/>
        <v>231</v>
      </c>
      <c r="AL297">
        <v>1179</v>
      </c>
      <c r="AM297" s="9">
        <f t="shared" si="13"/>
        <v>19.592875318066159</v>
      </c>
      <c r="AN297">
        <f t="shared" si="14"/>
        <v>1</v>
      </c>
    </row>
    <row r="298" spans="1:40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L298">
        <v>3</v>
      </c>
      <c r="AK298">
        <f t="shared" si="12"/>
        <v>3</v>
      </c>
      <c r="AL298">
        <v>271</v>
      </c>
      <c r="AM298" s="9">
        <f t="shared" si="13"/>
        <v>1.107011070110701</v>
      </c>
      <c r="AN298">
        <f t="shared" si="14"/>
        <v>1</v>
      </c>
    </row>
    <row r="299" spans="1:40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L299">
        <v>6</v>
      </c>
      <c r="AK299">
        <f t="shared" si="12"/>
        <v>6</v>
      </c>
      <c r="AL299">
        <v>106</v>
      </c>
      <c r="AM299" s="9">
        <f t="shared" si="13"/>
        <v>5.6603773584905666</v>
      </c>
      <c r="AN299">
        <f t="shared" si="14"/>
        <v>1</v>
      </c>
    </row>
    <row r="300" spans="1:40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L300">
        <v>53</v>
      </c>
      <c r="AK300">
        <f t="shared" si="12"/>
        <v>53</v>
      </c>
      <c r="AL300">
        <v>266</v>
      </c>
      <c r="AM300" s="9">
        <f t="shared" si="13"/>
        <v>19.924812030075188</v>
      </c>
      <c r="AN300">
        <f t="shared" si="14"/>
        <v>1</v>
      </c>
    </row>
    <row r="301" spans="1:40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L301">
        <v>67</v>
      </c>
      <c r="N301">
        <v>33</v>
      </c>
      <c r="AK301">
        <f t="shared" si="12"/>
        <v>100</v>
      </c>
      <c r="AL301">
        <v>4600</v>
      </c>
      <c r="AM301" s="9">
        <f t="shared" si="13"/>
        <v>2.1739130434782608</v>
      </c>
      <c r="AN301">
        <f t="shared" si="14"/>
        <v>2</v>
      </c>
    </row>
    <row r="302" spans="1:40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AK302">
        <f t="shared" si="12"/>
        <v>0</v>
      </c>
      <c r="AL302">
        <v>2625</v>
      </c>
      <c r="AM302" s="9">
        <f t="shared" si="13"/>
        <v>0</v>
      </c>
      <c r="AN302">
        <f t="shared" si="14"/>
        <v>0</v>
      </c>
    </row>
    <row r="303" spans="1:40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W303">
        <v>20</v>
      </c>
      <c r="AK303">
        <f t="shared" si="12"/>
        <v>20</v>
      </c>
      <c r="AL303">
        <v>1230</v>
      </c>
      <c r="AM303" s="9">
        <f t="shared" si="13"/>
        <v>1.6260162601626018</v>
      </c>
      <c r="AN303">
        <f t="shared" si="14"/>
        <v>1</v>
      </c>
    </row>
    <row r="304" spans="1:40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AK304">
        <f t="shared" si="12"/>
        <v>0</v>
      </c>
      <c r="AL304">
        <v>1828</v>
      </c>
      <c r="AM304" s="9">
        <f t="shared" si="13"/>
        <v>0</v>
      </c>
      <c r="AN304">
        <f t="shared" si="14"/>
        <v>0</v>
      </c>
    </row>
    <row r="305" spans="1:40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J305">
        <v>20</v>
      </c>
      <c r="L305">
        <v>50</v>
      </c>
      <c r="V305">
        <v>160</v>
      </c>
      <c r="AK305">
        <f t="shared" si="12"/>
        <v>230</v>
      </c>
      <c r="AL305">
        <v>1445</v>
      </c>
      <c r="AM305" s="9">
        <f t="shared" si="13"/>
        <v>15.916955017301039</v>
      </c>
      <c r="AN305">
        <f t="shared" si="14"/>
        <v>3</v>
      </c>
    </row>
    <row r="306" spans="1:40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L306">
        <v>25</v>
      </c>
      <c r="AK306">
        <f t="shared" si="12"/>
        <v>25</v>
      </c>
      <c r="AL306">
        <v>4075</v>
      </c>
      <c r="AM306" s="9">
        <f t="shared" si="13"/>
        <v>0.61349693251533743</v>
      </c>
      <c r="AN306">
        <f t="shared" si="14"/>
        <v>1</v>
      </c>
    </row>
    <row r="307" spans="1:40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N307">
        <v>25</v>
      </c>
      <c r="AD307">
        <v>25</v>
      </c>
      <c r="AK307">
        <f t="shared" si="12"/>
        <v>50</v>
      </c>
      <c r="AL307">
        <v>1013</v>
      </c>
      <c r="AM307" s="9">
        <f t="shared" si="13"/>
        <v>4.9358341559723593</v>
      </c>
      <c r="AN307">
        <f t="shared" si="14"/>
        <v>2</v>
      </c>
    </row>
    <row r="308" spans="1:40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J308">
        <v>40</v>
      </c>
      <c r="L308">
        <v>40</v>
      </c>
      <c r="T308">
        <v>10</v>
      </c>
      <c r="AK308">
        <f t="shared" si="12"/>
        <v>90</v>
      </c>
      <c r="AL308">
        <v>1591</v>
      </c>
      <c r="AM308" s="9">
        <f t="shared" si="13"/>
        <v>5.6568196103079824</v>
      </c>
      <c r="AN308">
        <f t="shared" si="14"/>
        <v>3</v>
      </c>
    </row>
    <row r="309" spans="1:40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AK309">
        <f t="shared" si="12"/>
        <v>0</v>
      </c>
      <c r="AL309">
        <v>1214</v>
      </c>
      <c r="AM309" s="9">
        <f t="shared" si="13"/>
        <v>0</v>
      </c>
      <c r="AN309">
        <f t="shared" si="14"/>
        <v>0</v>
      </c>
    </row>
    <row r="310" spans="1:40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L310">
        <v>33</v>
      </c>
      <c r="N310">
        <v>433</v>
      </c>
      <c r="AA310">
        <v>33</v>
      </c>
      <c r="AK310">
        <f t="shared" si="12"/>
        <v>499</v>
      </c>
      <c r="AL310">
        <v>4500</v>
      </c>
      <c r="AM310" s="9">
        <f t="shared" si="13"/>
        <v>11.088888888888889</v>
      </c>
      <c r="AN310">
        <f t="shared" si="14"/>
        <v>3</v>
      </c>
    </row>
    <row r="311" spans="1:40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AK311">
        <f t="shared" si="12"/>
        <v>0</v>
      </c>
      <c r="AL311">
        <v>13000</v>
      </c>
      <c r="AM311" s="9">
        <f t="shared" si="13"/>
        <v>0</v>
      </c>
      <c r="AN311">
        <f t="shared" si="14"/>
        <v>0</v>
      </c>
    </row>
    <row r="312" spans="1:40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AK312">
        <f t="shared" si="12"/>
        <v>0</v>
      </c>
      <c r="AL312">
        <v>12300</v>
      </c>
      <c r="AM312" s="9">
        <f t="shared" si="13"/>
        <v>0</v>
      </c>
      <c r="AN312">
        <f t="shared" si="14"/>
        <v>0</v>
      </c>
    </row>
    <row r="313" spans="1:40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AK313">
        <f t="shared" si="12"/>
        <v>0</v>
      </c>
      <c r="AL313">
        <v>4293</v>
      </c>
      <c r="AM313" s="9">
        <f t="shared" si="13"/>
        <v>0</v>
      </c>
      <c r="AN313">
        <f t="shared" si="14"/>
        <v>0</v>
      </c>
    </row>
    <row r="314" spans="1:40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AK314">
        <f t="shared" si="12"/>
        <v>0</v>
      </c>
      <c r="AL314">
        <v>1526</v>
      </c>
      <c r="AM314" s="9">
        <f t="shared" si="13"/>
        <v>0</v>
      </c>
      <c r="AN314">
        <f t="shared" si="14"/>
        <v>0</v>
      </c>
    </row>
    <row r="315" spans="1:40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AK315">
        <f t="shared" si="12"/>
        <v>0</v>
      </c>
      <c r="AL315">
        <v>1971</v>
      </c>
      <c r="AM315" s="9">
        <f t="shared" si="13"/>
        <v>0</v>
      </c>
      <c r="AN315">
        <f t="shared" si="14"/>
        <v>0</v>
      </c>
    </row>
    <row r="316" spans="1:40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AD316">
        <v>7</v>
      </c>
      <c r="AK316">
        <f t="shared" si="12"/>
        <v>7</v>
      </c>
      <c r="AL316">
        <v>835</v>
      </c>
      <c r="AM316" s="9">
        <f t="shared" si="13"/>
        <v>0.83832335329341312</v>
      </c>
      <c r="AN316">
        <f t="shared" si="14"/>
        <v>1</v>
      </c>
    </row>
    <row r="317" spans="1:40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AK317">
        <f t="shared" si="12"/>
        <v>0</v>
      </c>
      <c r="AL317">
        <v>6450</v>
      </c>
      <c r="AM317" s="9">
        <f t="shared" ref="AM317:AM340" si="15">AK317/AL317*100</f>
        <v>0</v>
      </c>
      <c r="AN317">
        <f t="shared" ref="AN317:AN340" si="16">COUNT(J317:AJ317)</f>
        <v>0</v>
      </c>
    </row>
    <row r="318" spans="1:40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AK318">
        <f t="shared" si="12"/>
        <v>0</v>
      </c>
      <c r="AL318">
        <v>14100</v>
      </c>
      <c r="AM318" s="9">
        <f t="shared" si="15"/>
        <v>0</v>
      </c>
      <c r="AN318">
        <f t="shared" si="16"/>
        <v>0</v>
      </c>
    </row>
    <row r="319" spans="1:40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AK319">
        <f t="shared" si="12"/>
        <v>0</v>
      </c>
      <c r="AL319">
        <v>4433</v>
      </c>
      <c r="AM319" s="9">
        <f t="shared" si="15"/>
        <v>0</v>
      </c>
      <c r="AN319">
        <f t="shared" si="16"/>
        <v>0</v>
      </c>
    </row>
    <row r="320" spans="1:40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AK320">
        <f t="shared" si="12"/>
        <v>0</v>
      </c>
      <c r="AL320">
        <v>6200</v>
      </c>
      <c r="AM320" s="9">
        <f t="shared" si="15"/>
        <v>0</v>
      </c>
      <c r="AN320">
        <f t="shared" si="16"/>
        <v>0</v>
      </c>
    </row>
    <row r="321" spans="1:40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N321">
        <v>50</v>
      </c>
      <c r="AK321">
        <f t="shared" si="12"/>
        <v>50</v>
      </c>
      <c r="AL321">
        <v>21100</v>
      </c>
      <c r="AM321" s="9">
        <f t="shared" si="15"/>
        <v>0.23696682464454977</v>
      </c>
      <c r="AN321">
        <f t="shared" si="16"/>
        <v>1</v>
      </c>
    </row>
    <row r="322" spans="1:40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AK322">
        <f t="shared" si="12"/>
        <v>0</v>
      </c>
      <c r="AL322">
        <v>9400</v>
      </c>
      <c r="AM322" s="9">
        <f t="shared" si="15"/>
        <v>0</v>
      </c>
      <c r="AN322">
        <f t="shared" si="16"/>
        <v>0</v>
      </c>
    </row>
    <row r="323" spans="1:40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AK323">
        <f t="shared" si="12"/>
        <v>0</v>
      </c>
      <c r="AL323">
        <v>23000</v>
      </c>
      <c r="AM323" s="9">
        <f t="shared" si="15"/>
        <v>0</v>
      </c>
      <c r="AN323">
        <f t="shared" si="16"/>
        <v>0</v>
      </c>
    </row>
    <row r="324" spans="1:40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N324">
        <v>100</v>
      </c>
      <c r="AK324">
        <f t="shared" si="12"/>
        <v>100</v>
      </c>
      <c r="AL324">
        <v>8300</v>
      </c>
      <c r="AM324" s="9">
        <f t="shared" si="15"/>
        <v>1.2048192771084338</v>
      </c>
      <c r="AN324">
        <f t="shared" si="16"/>
        <v>1</v>
      </c>
    </row>
    <row r="325" spans="1:40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AK325">
        <f t="shared" si="12"/>
        <v>0</v>
      </c>
      <c r="AL325">
        <v>2225</v>
      </c>
      <c r="AM325" s="9">
        <f t="shared" si="15"/>
        <v>0</v>
      </c>
      <c r="AN325">
        <f t="shared" si="16"/>
        <v>0</v>
      </c>
    </row>
    <row r="326" spans="1:40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AK326">
        <f t="shared" si="12"/>
        <v>0</v>
      </c>
      <c r="AL326">
        <v>5802</v>
      </c>
      <c r="AM326" s="9">
        <f t="shared" si="15"/>
        <v>0</v>
      </c>
      <c r="AN326">
        <f t="shared" si="16"/>
        <v>0</v>
      </c>
    </row>
    <row r="327" spans="1:40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AK327">
        <f t="shared" si="12"/>
        <v>0</v>
      </c>
      <c r="AL327">
        <v>4350</v>
      </c>
      <c r="AM327" s="9">
        <f t="shared" si="15"/>
        <v>0</v>
      </c>
      <c r="AN327">
        <f t="shared" si="16"/>
        <v>0</v>
      </c>
    </row>
    <row r="328" spans="1:40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AK328">
        <f t="shared" si="12"/>
        <v>0</v>
      </c>
      <c r="AL328">
        <v>23500</v>
      </c>
      <c r="AM328" s="9">
        <f t="shared" si="15"/>
        <v>0</v>
      </c>
      <c r="AN328">
        <f t="shared" si="16"/>
        <v>0</v>
      </c>
    </row>
    <row r="329" spans="1:40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Y329">
        <v>100</v>
      </c>
      <c r="AK329">
        <f t="shared" si="12"/>
        <v>100</v>
      </c>
      <c r="AL329">
        <v>8101</v>
      </c>
      <c r="AM329" s="9">
        <f t="shared" si="15"/>
        <v>1.2344155042587335</v>
      </c>
      <c r="AN329">
        <f t="shared" si="16"/>
        <v>1</v>
      </c>
    </row>
    <row r="330" spans="1:40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AK330">
        <f t="shared" si="12"/>
        <v>0</v>
      </c>
      <c r="AL330">
        <v>2583</v>
      </c>
      <c r="AM330" s="9">
        <f t="shared" si="15"/>
        <v>0</v>
      </c>
      <c r="AN330">
        <f t="shared" si="16"/>
        <v>0</v>
      </c>
    </row>
    <row r="331" spans="1:40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AK331">
        <f>SUM(J331:AJ331)</f>
        <v>0</v>
      </c>
      <c r="AL331">
        <v>7450</v>
      </c>
      <c r="AM331" s="9">
        <f t="shared" si="15"/>
        <v>0</v>
      </c>
      <c r="AN331">
        <f t="shared" si="16"/>
        <v>0</v>
      </c>
    </row>
    <row r="332" spans="1:40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AK332">
        <f>SUM(J332:AJ332)</f>
        <v>0</v>
      </c>
      <c r="AL332">
        <v>6563</v>
      </c>
      <c r="AM332" s="9">
        <f t="shared" si="15"/>
        <v>0</v>
      </c>
      <c r="AN332">
        <f t="shared" si="16"/>
        <v>0</v>
      </c>
    </row>
    <row r="333" spans="1:40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AK333">
        <f>SUM(J333:AJ333)</f>
        <v>0</v>
      </c>
      <c r="AL333">
        <v>7800</v>
      </c>
      <c r="AM333" s="9">
        <f t="shared" si="15"/>
        <v>0</v>
      </c>
      <c r="AN333">
        <f t="shared" si="16"/>
        <v>0</v>
      </c>
    </row>
    <row r="334" spans="1:40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AK334">
        <f>SUM(J334:AJ334)</f>
        <v>0</v>
      </c>
      <c r="AL334">
        <v>15400</v>
      </c>
      <c r="AM334" s="9">
        <f t="shared" si="15"/>
        <v>0</v>
      </c>
      <c r="AN334">
        <f t="shared" si="16"/>
        <v>0</v>
      </c>
    </row>
    <row r="335" spans="1:40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O335">
        <v>19</v>
      </c>
      <c r="AK335">
        <f t="shared" ref="AK335:AK348" si="17">SUM(J335:AJ335)</f>
        <v>19</v>
      </c>
      <c r="AL335">
        <v>794</v>
      </c>
      <c r="AM335" s="9">
        <f t="shared" si="15"/>
        <v>2.3929471032745591</v>
      </c>
      <c r="AN335">
        <f t="shared" si="16"/>
        <v>1</v>
      </c>
    </row>
    <row r="336" spans="1:40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AK336">
        <f t="shared" si="17"/>
        <v>0</v>
      </c>
      <c r="AL336">
        <v>731</v>
      </c>
      <c r="AM336" s="9">
        <f t="shared" si="15"/>
        <v>0</v>
      </c>
      <c r="AN336">
        <f t="shared" si="16"/>
        <v>0</v>
      </c>
    </row>
    <row r="337" spans="1:40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AK337">
        <f t="shared" si="17"/>
        <v>0</v>
      </c>
      <c r="AL337">
        <v>1251</v>
      </c>
      <c r="AM337" s="9">
        <f t="shared" si="15"/>
        <v>0</v>
      </c>
      <c r="AN337">
        <f t="shared" si="16"/>
        <v>0</v>
      </c>
    </row>
    <row r="338" spans="1:40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AK338">
        <f t="shared" si="17"/>
        <v>0</v>
      </c>
      <c r="AL338">
        <v>17600</v>
      </c>
      <c r="AM338" s="9">
        <f t="shared" si="15"/>
        <v>0</v>
      </c>
      <c r="AN338">
        <f t="shared" si="16"/>
        <v>0</v>
      </c>
    </row>
    <row r="339" spans="1:40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AK339">
        <f t="shared" si="17"/>
        <v>0</v>
      </c>
      <c r="AL339">
        <v>3175</v>
      </c>
      <c r="AM339" s="9">
        <f t="shared" si="15"/>
        <v>0</v>
      </c>
      <c r="AN339">
        <f t="shared" si="16"/>
        <v>0</v>
      </c>
    </row>
    <row r="340" spans="1:40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L340">
        <v>225</v>
      </c>
      <c r="AK340">
        <f t="shared" si="17"/>
        <v>225</v>
      </c>
      <c r="AL340">
        <v>3373</v>
      </c>
      <c r="AM340" s="9">
        <f t="shared" si="15"/>
        <v>6.6706196264453013</v>
      </c>
      <c r="AN340">
        <f t="shared" si="16"/>
        <v>1</v>
      </c>
    </row>
    <row r="341" spans="1:40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AK341">
        <f t="shared" si="17"/>
        <v>0</v>
      </c>
      <c r="AL341">
        <v>5900</v>
      </c>
      <c r="AM341" s="9">
        <f t="shared" ref="AM341:AM350" si="18">AK341/AL341*100</f>
        <v>0</v>
      </c>
      <c r="AN341">
        <f t="shared" ref="AN341:AN350" si="19">COUNT(J341:AJ341)</f>
        <v>0</v>
      </c>
    </row>
    <row r="342" spans="1:40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L342">
        <v>33</v>
      </c>
      <c r="N342">
        <v>67</v>
      </c>
      <c r="AK342">
        <f t="shared" si="17"/>
        <v>100</v>
      </c>
      <c r="AL342">
        <v>4732</v>
      </c>
      <c r="AM342" s="9">
        <f t="shared" si="18"/>
        <v>2.1132713440405748</v>
      </c>
      <c r="AN342">
        <f t="shared" si="19"/>
        <v>2</v>
      </c>
    </row>
    <row r="343" spans="1:40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N343">
        <v>13</v>
      </c>
      <c r="AK343">
        <f t="shared" si="17"/>
        <v>13</v>
      </c>
      <c r="AL343">
        <v>1232</v>
      </c>
      <c r="AM343" s="9">
        <f t="shared" si="18"/>
        <v>1.0551948051948052</v>
      </c>
      <c r="AN343">
        <f t="shared" si="19"/>
        <v>1</v>
      </c>
    </row>
    <row r="344" spans="1:40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AK344">
        <f t="shared" si="17"/>
        <v>0</v>
      </c>
      <c r="AL344">
        <v>1485</v>
      </c>
      <c r="AM344" s="9">
        <f t="shared" si="18"/>
        <v>0</v>
      </c>
      <c r="AN344">
        <f t="shared" si="19"/>
        <v>0</v>
      </c>
    </row>
    <row r="345" spans="1:40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AK345">
        <f t="shared" si="17"/>
        <v>0</v>
      </c>
      <c r="AL345">
        <v>1818</v>
      </c>
      <c r="AM345" s="9">
        <f t="shared" si="18"/>
        <v>0</v>
      </c>
      <c r="AN345">
        <f t="shared" si="19"/>
        <v>0</v>
      </c>
    </row>
    <row r="346" spans="1:40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N346">
        <v>300</v>
      </c>
      <c r="AK346">
        <f t="shared" si="17"/>
        <v>300</v>
      </c>
      <c r="AL346">
        <v>12101</v>
      </c>
      <c r="AM346" s="9">
        <f t="shared" si="18"/>
        <v>2.4791339558714158</v>
      </c>
      <c r="AN346">
        <f t="shared" si="19"/>
        <v>1</v>
      </c>
    </row>
    <row r="347" spans="1:40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N347">
        <v>100</v>
      </c>
      <c r="AK347">
        <f t="shared" si="17"/>
        <v>100</v>
      </c>
      <c r="AL347">
        <v>16201</v>
      </c>
      <c r="AM347" s="9">
        <f t="shared" si="18"/>
        <v>0.61724584902166535</v>
      </c>
      <c r="AN347">
        <f t="shared" si="19"/>
        <v>1</v>
      </c>
    </row>
    <row r="348" spans="1:40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N348">
        <v>1200</v>
      </c>
      <c r="AK348">
        <f t="shared" si="17"/>
        <v>1200</v>
      </c>
      <c r="AL348">
        <v>11899</v>
      </c>
      <c r="AM348" s="9">
        <f t="shared" si="18"/>
        <v>10.084881082443903</v>
      </c>
      <c r="AN348">
        <f t="shared" si="19"/>
        <v>1</v>
      </c>
    </row>
    <row r="349" spans="1:40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AK349">
        <v>0</v>
      </c>
      <c r="AL349">
        <v>803</v>
      </c>
      <c r="AM349" s="9">
        <f t="shared" si="18"/>
        <v>0</v>
      </c>
      <c r="AN349">
        <f t="shared" si="19"/>
        <v>0</v>
      </c>
    </row>
    <row r="350" spans="1:40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AK350">
        <v>0</v>
      </c>
      <c r="AL350">
        <v>2175</v>
      </c>
      <c r="AM350" s="9">
        <f t="shared" si="18"/>
        <v>0</v>
      </c>
      <c r="AN350">
        <f t="shared" si="19"/>
        <v>0</v>
      </c>
    </row>
    <row r="351" spans="1:40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AK351">
        <v>0</v>
      </c>
      <c r="AL351">
        <v>4100</v>
      </c>
      <c r="AM351" s="9">
        <f t="shared" ref="AM351:AM356" si="20">AK351/AL351*100</f>
        <v>0</v>
      </c>
      <c r="AN351">
        <f t="shared" ref="AN351:AN356" si="21">COUNT(J351:AJ351)</f>
        <v>0</v>
      </c>
    </row>
    <row r="352" spans="1:40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AK352">
        <v>0</v>
      </c>
      <c r="AL352">
        <v>601</v>
      </c>
      <c r="AM352" s="9">
        <f t="shared" si="20"/>
        <v>0</v>
      </c>
      <c r="AN352">
        <f t="shared" si="21"/>
        <v>0</v>
      </c>
    </row>
    <row r="353" spans="1:40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AK353">
        <v>0</v>
      </c>
      <c r="AL353">
        <v>2520</v>
      </c>
      <c r="AM353" s="9">
        <f t="shared" si="20"/>
        <v>0</v>
      </c>
      <c r="AN353">
        <f t="shared" si="21"/>
        <v>0</v>
      </c>
    </row>
    <row r="354" spans="1:40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AK354">
        <v>0</v>
      </c>
      <c r="AL354">
        <v>1290</v>
      </c>
      <c r="AM354" s="9">
        <f t="shared" si="20"/>
        <v>0</v>
      </c>
      <c r="AN354">
        <f t="shared" si="21"/>
        <v>0</v>
      </c>
    </row>
    <row r="355" spans="1:40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AK355">
        <v>0</v>
      </c>
      <c r="AL355">
        <v>4599</v>
      </c>
      <c r="AM355" s="9">
        <f t="shared" si="20"/>
        <v>0</v>
      </c>
      <c r="AN355">
        <f t="shared" si="21"/>
        <v>0</v>
      </c>
    </row>
    <row r="356" spans="1:40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AK356">
        <v>0</v>
      </c>
      <c r="AL356">
        <v>409</v>
      </c>
      <c r="AM356" s="9">
        <f t="shared" si="20"/>
        <v>0</v>
      </c>
      <c r="AN356">
        <f t="shared" si="21"/>
        <v>0</v>
      </c>
    </row>
    <row r="357" spans="1:40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40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40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40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40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40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40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40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40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40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40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40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AN349:AN35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6"/>
  <sheetViews>
    <sheetView zoomScale="75" workbookViewId="0">
      <pane xSplit="8" ySplit="9" topLeftCell="I340" activePane="bottomRight" state="frozen"/>
      <selection pane="topRight" activeCell="I1" sqref="I1"/>
      <selection pane="bottomLeft" activeCell="A10" sqref="A10"/>
      <selection pane="bottomRight" activeCell="A357" sqref="A357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5" style="1" bestFit="1" customWidth="1"/>
    <col min="5" max="5" width="14.42578125" style="1" bestFit="1" customWidth="1"/>
    <col min="6" max="6" width="14.85546875" style="1" bestFit="1" customWidth="1"/>
    <col min="7" max="7" width="11.5703125" bestFit="1" customWidth="1"/>
    <col min="8" max="8" width="12" bestFit="1" customWidth="1"/>
    <col min="9" max="9" width="12.42578125" customWidth="1"/>
    <col min="10" max="10" width="11.7109375" bestFit="1" customWidth="1"/>
    <col min="11" max="12" width="13.7109375" customWidth="1"/>
    <col min="13" max="13" width="13.7109375" bestFit="1" customWidth="1"/>
    <col min="14" max="14" width="13.7109375" customWidth="1"/>
    <col min="15" max="15" width="13.7109375" bestFit="1" customWidth="1"/>
    <col min="16" max="16" width="13.85546875" bestFit="1" customWidth="1"/>
    <col min="17" max="17" width="11.140625" bestFit="1" customWidth="1"/>
    <col min="18" max="18" width="14.42578125" bestFit="1" customWidth="1"/>
    <col min="19" max="19" width="15.5703125" bestFit="1" customWidth="1"/>
    <col min="20" max="20" width="15.5703125" customWidth="1"/>
    <col min="21" max="22" width="14.42578125" bestFit="1" customWidth="1"/>
    <col min="23" max="23" width="14.42578125" customWidth="1"/>
    <col min="24" max="24" width="11.7109375" bestFit="1" customWidth="1"/>
    <col min="25" max="25" width="11.7109375" customWidth="1"/>
    <col min="26" max="26" width="14" bestFit="1" customWidth="1"/>
    <col min="27" max="27" width="13.85546875" bestFit="1" customWidth="1"/>
    <col min="28" max="28" width="9.85546875" customWidth="1"/>
    <col min="29" max="29" width="12.7109375" customWidth="1"/>
    <col min="30" max="30" width="9.85546875" bestFit="1" customWidth="1"/>
    <col min="31" max="31" width="9.85546875" customWidth="1"/>
    <col min="32" max="32" width="12.140625" bestFit="1" customWidth="1"/>
    <col min="33" max="33" width="12.85546875" bestFit="1" customWidth="1"/>
    <col min="34" max="34" width="9.85546875" bestFit="1" customWidth="1"/>
    <col min="35" max="35" width="11.7109375" bestFit="1" customWidth="1"/>
    <col min="36" max="36" width="13.28515625" bestFit="1" customWidth="1"/>
    <col min="37" max="37" width="12.28515625" bestFit="1" customWidth="1"/>
    <col min="38" max="38" width="17.140625" bestFit="1" customWidth="1"/>
    <col min="39" max="39" width="12.5703125" bestFit="1" customWidth="1"/>
    <col min="40" max="40" width="13.7109375" customWidth="1"/>
    <col min="41" max="41" width="14.140625" bestFit="1" customWidth="1"/>
    <col min="42" max="42" width="11.7109375" customWidth="1"/>
    <col min="43" max="43" width="9.5703125" bestFit="1" customWidth="1"/>
    <col min="44" max="44" width="12.7109375" bestFit="1" customWidth="1"/>
    <col min="45" max="45" width="9.5703125" bestFit="1" customWidth="1"/>
    <col min="46" max="46" width="12.85546875" bestFit="1" customWidth="1"/>
    <col min="47" max="47" width="10.85546875" bestFit="1" customWidth="1"/>
    <col min="48" max="48" width="12.28515625" bestFit="1" customWidth="1"/>
    <col min="49" max="49" width="14" customWidth="1"/>
    <col min="50" max="50" width="10" bestFit="1" customWidth="1"/>
  </cols>
  <sheetData>
    <row r="1" spans="1:50" ht="25.5" x14ac:dyDescent="0.2">
      <c r="I1" s="2" t="s">
        <v>0</v>
      </c>
      <c r="J1" s="6" t="s">
        <v>5</v>
      </c>
      <c r="K1" s="6" t="s">
        <v>11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  <c r="AI1" s="6" t="s">
        <v>11</v>
      </c>
      <c r="AJ1" s="6" t="s">
        <v>11</v>
      </c>
      <c r="AK1" s="6" t="s">
        <v>11</v>
      </c>
      <c r="AL1" s="6" t="s">
        <v>11</v>
      </c>
      <c r="AM1" s="6" t="s">
        <v>11</v>
      </c>
      <c r="AN1" s="6" t="s">
        <v>11</v>
      </c>
      <c r="AO1" s="6" t="s">
        <v>11</v>
      </c>
      <c r="AP1" s="6" t="s">
        <v>11</v>
      </c>
      <c r="AQ1" s="6" t="s">
        <v>11</v>
      </c>
      <c r="AR1" s="6" t="s">
        <v>11</v>
      </c>
      <c r="AS1" s="6" t="s">
        <v>11</v>
      </c>
      <c r="AT1" s="6" t="s">
        <v>11</v>
      </c>
      <c r="AU1" s="6" t="s">
        <v>11</v>
      </c>
    </row>
    <row r="2" spans="1:50" x14ac:dyDescent="0.2">
      <c r="I2" s="2" t="s">
        <v>12</v>
      </c>
      <c r="J2" s="6" t="s">
        <v>17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31</v>
      </c>
      <c r="Q2" s="6" t="s">
        <v>35</v>
      </c>
      <c r="R2" s="6" t="s">
        <v>36</v>
      </c>
      <c r="S2" s="6" t="s">
        <v>36</v>
      </c>
      <c r="T2" s="6" t="s">
        <v>36</v>
      </c>
      <c r="U2" s="6" t="s">
        <v>36</v>
      </c>
      <c r="V2" s="6" t="s">
        <v>36</v>
      </c>
      <c r="W2" s="6" t="s">
        <v>36</v>
      </c>
      <c r="X2" s="6" t="s">
        <v>36</v>
      </c>
      <c r="Y2" s="6" t="s">
        <v>36</v>
      </c>
      <c r="Z2" s="6" t="s">
        <v>36</v>
      </c>
      <c r="AA2" s="6" t="s">
        <v>36</v>
      </c>
      <c r="AB2" s="6" t="s">
        <v>37</v>
      </c>
      <c r="AC2" s="6" t="s">
        <v>37</v>
      </c>
      <c r="AD2" s="6" t="s">
        <v>37</v>
      </c>
      <c r="AE2" s="6" t="s">
        <v>37</v>
      </c>
      <c r="AF2" s="6" t="s">
        <v>37</v>
      </c>
      <c r="AG2" s="6" t="s">
        <v>37</v>
      </c>
      <c r="AH2" s="6" t="s">
        <v>37</v>
      </c>
      <c r="AI2" s="6" t="s">
        <v>37</v>
      </c>
      <c r="AJ2" s="6" t="s">
        <v>37</v>
      </c>
      <c r="AK2" s="6" t="s">
        <v>38</v>
      </c>
      <c r="AL2" s="6" t="s">
        <v>38</v>
      </c>
      <c r="AM2" s="6" t="s">
        <v>38</v>
      </c>
      <c r="AN2" s="6" t="s">
        <v>38</v>
      </c>
      <c r="AO2" s="6" t="s">
        <v>38</v>
      </c>
      <c r="AP2" s="6" t="s">
        <v>38</v>
      </c>
      <c r="AQ2" s="6" t="s">
        <v>38</v>
      </c>
      <c r="AR2" s="6" t="s">
        <v>38</v>
      </c>
      <c r="AS2" s="6" t="s">
        <v>38</v>
      </c>
      <c r="AT2" s="6" t="s">
        <v>38</v>
      </c>
      <c r="AU2" s="6" t="s">
        <v>38</v>
      </c>
    </row>
    <row r="3" spans="1:50" x14ac:dyDescent="0.2">
      <c r="I3" s="2" t="s">
        <v>39</v>
      </c>
      <c r="J3" s="6" t="s">
        <v>46</v>
      </c>
      <c r="K3" s="6" t="s">
        <v>65</v>
      </c>
      <c r="L3" s="6" t="s">
        <v>66</v>
      </c>
      <c r="M3" s="6" t="s">
        <v>66</v>
      </c>
      <c r="N3" s="6" t="s">
        <v>66</v>
      </c>
      <c r="O3" s="6" t="s">
        <v>66</v>
      </c>
      <c r="P3" s="6" t="s">
        <v>69</v>
      </c>
      <c r="Q3" s="6" t="s">
        <v>77</v>
      </c>
      <c r="R3" s="6" t="s">
        <v>79</v>
      </c>
      <c r="S3" s="6" t="s">
        <v>79</v>
      </c>
      <c r="T3" s="6" t="s">
        <v>79</v>
      </c>
      <c r="U3" s="6" t="s">
        <v>79</v>
      </c>
      <c r="V3" s="6" t="s">
        <v>79</v>
      </c>
      <c r="W3" s="6" t="s">
        <v>80</v>
      </c>
      <c r="X3" s="6" t="s">
        <v>80</v>
      </c>
      <c r="Y3" s="6" t="s">
        <v>80</v>
      </c>
      <c r="Z3" s="6" t="s">
        <v>82</v>
      </c>
      <c r="AA3" s="6" t="s">
        <v>82</v>
      </c>
      <c r="AB3" s="6" t="s">
        <v>481</v>
      </c>
      <c r="AC3" s="6" t="s">
        <v>84</v>
      </c>
      <c r="AD3" s="6" t="s">
        <v>84</v>
      </c>
      <c r="AE3" s="6" t="s">
        <v>84</v>
      </c>
      <c r="AF3" s="6" t="s">
        <v>84</v>
      </c>
      <c r="AG3" s="6" t="s">
        <v>84</v>
      </c>
      <c r="AH3" s="6" t="s">
        <v>84</v>
      </c>
      <c r="AI3" s="6" t="s">
        <v>87</v>
      </c>
      <c r="AJ3" s="6" t="s">
        <v>88</v>
      </c>
      <c r="AK3" s="6" t="s">
        <v>92</v>
      </c>
      <c r="AL3" s="6" t="s">
        <v>92</v>
      </c>
      <c r="AM3" s="6" t="s">
        <v>92</v>
      </c>
      <c r="AN3" s="6" t="s">
        <v>92</v>
      </c>
      <c r="AO3" s="6" t="s">
        <v>92</v>
      </c>
      <c r="AP3" s="6" t="s">
        <v>99</v>
      </c>
      <c r="AQ3" s="6" t="s">
        <v>99</v>
      </c>
      <c r="AR3" s="6" t="s">
        <v>99</v>
      </c>
      <c r="AS3" s="6" t="s">
        <v>99</v>
      </c>
      <c r="AT3" s="6" t="s">
        <v>99</v>
      </c>
      <c r="AU3" s="6" t="s">
        <v>102</v>
      </c>
    </row>
    <row r="4" spans="1:50" x14ac:dyDescent="0.2">
      <c r="I4" s="2" t="s">
        <v>103</v>
      </c>
      <c r="J4" s="12"/>
      <c r="K4" s="12"/>
      <c r="L4" s="12"/>
      <c r="M4" s="12" t="s">
        <v>132</v>
      </c>
      <c r="N4" s="12" t="s">
        <v>133</v>
      </c>
      <c r="O4" s="12" t="s">
        <v>134</v>
      </c>
      <c r="P4" s="12" t="s">
        <v>138</v>
      </c>
      <c r="Q4" s="12" t="s">
        <v>147</v>
      </c>
      <c r="R4" s="12"/>
      <c r="S4" s="12" t="s">
        <v>150</v>
      </c>
      <c r="T4" s="12" t="s">
        <v>330</v>
      </c>
      <c r="U4" s="12" t="s">
        <v>151</v>
      </c>
      <c r="V4" s="12" t="s">
        <v>152</v>
      </c>
      <c r="W4" s="12" t="s">
        <v>153</v>
      </c>
      <c r="X4" s="12" t="s">
        <v>154</v>
      </c>
      <c r="Y4" s="12" t="s">
        <v>335</v>
      </c>
      <c r="Z4" s="12" t="s">
        <v>484</v>
      </c>
      <c r="AA4" s="12" t="s">
        <v>156</v>
      </c>
      <c r="AB4" s="12" t="s">
        <v>482</v>
      </c>
      <c r="AC4" s="12"/>
      <c r="AD4" s="12" t="s">
        <v>160</v>
      </c>
      <c r="AE4" s="12" t="s">
        <v>161</v>
      </c>
      <c r="AF4" s="12" t="s">
        <v>162</v>
      </c>
      <c r="AG4" s="12" t="s">
        <v>163</v>
      </c>
      <c r="AH4" s="12" t="s">
        <v>164</v>
      </c>
      <c r="AI4" s="12" t="s">
        <v>168</v>
      </c>
      <c r="AJ4" s="12" t="s">
        <v>169</v>
      </c>
      <c r="AK4" s="12" t="s">
        <v>184</v>
      </c>
      <c r="AL4" s="12" t="s">
        <v>188</v>
      </c>
      <c r="AM4" s="12" t="s">
        <v>194</v>
      </c>
      <c r="AN4" s="12" t="s">
        <v>205</v>
      </c>
      <c r="AO4" s="12" t="s">
        <v>211</v>
      </c>
      <c r="AP4" s="12"/>
      <c r="AQ4" s="12" t="s">
        <v>228</v>
      </c>
      <c r="AR4" s="12" t="s">
        <v>332</v>
      </c>
      <c r="AS4" s="12" t="s">
        <v>229</v>
      </c>
      <c r="AT4" s="12" t="s">
        <v>334</v>
      </c>
      <c r="AU4" s="12" t="s">
        <v>230</v>
      </c>
    </row>
    <row r="5" spans="1:50" x14ac:dyDescent="0.2">
      <c r="I5" s="16" t="s">
        <v>235</v>
      </c>
      <c r="J5" s="18">
        <v>10</v>
      </c>
      <c r="K5" s="18"/>
      <c r="L5" s="18"/>
      <c r="M5" s="18">
        <v>4</v>
      </c>
      <c r="N5" s="18">
        <v>4</v>
      </c>
      <c r="O5" s="18">
        <v>4</v>
      </c>
      <c r="P5" s="18">
        <v>8</v>
      </c>
      <c r="Q5" s="18">
        <v>5</v>
      </c>
      <c r="R5" s="18"/>
      <c r="S5" s="18">
        <v>5</v>
      </c>
      <c r="T5" s="18"/>
      <c r="U5" s="18">
        <v>6</v>
      </c>
      <c r="V5" s="18"/>
      <c r="W5" s="18">
        <v>6</v>
      </c>
      <c r="X5" s="18"/>
      <c r="Y5" s="18"/>
      <c r="Z5" s="18"/>
      <c r="AA5" s="18">
        <v>0</v>
      </c>
      <c r="AB5" s="18"/>
      <c r="AC5" s="18"/>
      <c r="AD5" s="18">
        <v>2</v>
      </c>
      <c r="AE5" s="18">
        <v>6</v>
      </c>
      <c r="AF5" s="18">
        <v>4</v>
      </c>
      <c r="AG5" s="18">
        <v>4</v>
      </c>
      <c r="AH5" s="18">
        <v>6</v>
      </c>
      <c r="AI5" s="18">
        <v>4</v>
      </c>
      <c r="AJ5" s="18">
        <v>4</v>
      </c>
      <c r="AK5" s="18">
        <v>7</v>
      </c>
      <c r="AL5" s="18">
        <v>10</v>
      </c>
      <c r="AM5" s="18">
        <v>6</v>
      </c>
      <c r="AN5" s="18">
        <v>7</v>
      </c>
      <c r="AO5" s="18">
        <v>6</v>
      </c>
      <c r="AP5" s="18">
        <v>7</v>
      </c>
      <c r="AQ5" s="18">
        <v>4</v>
      </c>
      <c r="AR5" s="18"/>
      <c r="AS5" s="18">
        <v>7</v>
      </c>
      <c r="AT5" s="18"/>
      <c r="AU5" s="18">
        <v>5</v>
      </c>
    </row>
    <row r="6" spans="1:50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10">
        <v>8.4</v>
      </c>
      <c r="K6" s="10">
        <v>2.6</v>
      </c>
      <c r="L6" s="10">
        <v>2.6</v>
      </c>
      <c r="M6" s="10">
        <v>2.6</v>
      </c>
      <c r="N6" s="10">
        <v>2</v>
      </c>
      <c r="O6" s="10">
        <v>4.5999999999999996</v>
      </c>
      <c r="P6" s="10">
        <v>9.3000000000000007</v>
      </c>
      <c r="Q6" s="10">
        <v>1.4</v>
      </c>
      <c r="R6" s="10">
        <v>5.7</v>
      </c>
      <c r="S6" s="10">
        <v>6.5</v>
      </c>
      <c r="T6" s="10">
        <v>2.7</v>
      </c>
      <c r="U6" s="10">
        <v>7.5</v>
      </c>
      <c r="V6" s="10">
        <v>5.7</v>
      </c>
      <c r="W6" s="10">
        <v>6</v>
      </c>
      <c r="X6" s="10">
        <v>5</v>
      </c>
      <c r="Y6" s="10">
        <v>4</v>
      </c>
      <c r="Z6" s="10">
        <v>4.4000000000000004</v>
      </c>
      <c r="AA6" s="10">
        <v>1.7</v>
      </c>
      <c r="AB6" s="10">
        <v>6.4</v>
      </c>
      <c r="AC6" s="10">
        <v>4.8</v>
      </c>
      <c r="AD6" s="10">
        <v>7.8</v>
      </c>
      <c r="AE6" s="10">
        <v>5.7</v>
      </c>
      <c r="AF6" s="10">
        <v>6.8</v>
      </c>
      <c r="AG6" s="10">
        <v>5.4</v>
      </c>
      <c r="AH6" s="10">
        <v>7.1</v>
      </c>
      <c r="AI6" s="10">
        <v>4.4000000000000004</v>
      </c>
      <c r="AJ6" s="10">
        <v>3.1</v>
      </c>
      <c r="AK6" s="10">
        <v>9.6</v>
      </c>
      <c r="AL6" s="10">
        <v>6.2</v>
      </c>
      <c r="AM6" s="10">
        <v>4.9000000000000004</v>
      </c>
      <c r="AN6" s="10">
        <v>8.6999999999999993</v>
      </c>
      <c r="AO6" s="10">
        <v>7.2</v>
      </c>
      <c r="AP6" s="10">
        <v>3.2</v>
      </c>
      <c r="AQ6" s="10">
        <v>3.2</v>
      </c>
      <c r="AR6" s="10">
        <v>2.4</v>
      </c>
      <c r="AS6" s="10">
        <v>5.7</v>
      </c>
      <c r="AT6" s="10">
        <v>2.4</v>
      </c>
      <c r="AU6" s="10">
        <v>8</v>
      </c>
    </row>
    <row r="7" spans="1:50" x14ac:dyDescent="0.2">
      <c r="I7" s="2" t="s">
        <v>237</v>
      </c>
      <c r="J7" s="6" t="s">
        <v>239</v>
      </c>
      <c r="K7" s="6" t="s">
        <v>240</v>
      </c>
      <c r="L7" s="6" t="s">
        <v>240</v>
      </c>
      <c r="M7" s="6" t="s">
        <v>240</v>
      </c>
      <c r="N7" s="6" t="s">
        <v>239</v>
      </c>
      <c r="O7" s="6" t="s">
        <v>240</v>
      </c>
      <c r="P7" s="6" t="s">
        <v>238</v>
      </c>
      <c r="Q7" s="6" t="s">
        <v>238</v>
      </c>
      <c r="R7" s="6" t="s">
        <v>241</v>
      </c>
      <c r="S7" s="6" t="s">
        <v>241</v>
      </c>
      <c r="T7" s="6" t="s">
        <v>241</v>
      </c>
      <c r="U7" s="6" t="s">
        <v>241</v>
      </c>
      <c r="V7" s="25" t="s">
        <v>241</v>
      </c>
      <c r="W7" s="25" t="s">
        <v>240</v>
      </c>
      <c r="X7" s="6" t="s">
        <v>240</v>
      </c>
      <c r="Y7" s="6" t="s">
        <v>240</v>
      </c>
      <c r="Z7" s="6" t="s">
        <v>241</v>
      </c>
      <c r="AA7" s="6" t="s">
        <v>241</v>
      </c>
      <c r="AB7" s="6" t="s">
        <v>240</v>
      </c>
      <c r="AC7" s="25" t="s">
        <v>239</v>
      </c>
      <c r="AD7" s="6" t="s">
        <v>240</v>
      </c>
      <c r="AE7" s="6" t="s">
        <v>240</v>
      </c>
      <c r="AF7" s="6" t="s">
        <v>240</v>
      </c>
      <c r="AG7" s="6" t="s">
        <v>240</v>
      </c>
      <c r="AH7" s="6" t="s">
        <v>240</v>
      </c>
      <c r="AI7" s="6" t="s">
        <v>240</v>
      </c>
      <c r="AJ7" s="6" t="s">
        <v>242</v>
      </c>
      <c r="AK7" s="6" t="s">
        <v>242</v>
      </c>
      <c r="AL7" s="6" t="s">
        <v>242</v>
      </c>
      <c r="AM7" s="6" t="s">
        <v>241</v>
      </c>
      <c r="AN7" s="6" t="s">
        <v>239</v>
      </c>
      <c r="AO7" s="6" t="s">
        <v>241</v>
      </c>
      <c r="AP7" s="6" t="s">
        <v>241</v>
      </c>
      <c r="AQ7" s="6" t="s">
        <v>241</v>
      </c>
      <c r="AR7" s="6" t="s">
        <v>241</v>
      </c>
      <c r="AS7" s="6" t="s">
        <v>241</v>
      </c>
      <c r="AT7" s="6" t="s">
        <v>241</v>
      </c>
      <c r="AU7" s="6" t="s">
        <v>239</v>
      </c>
    </row>
    <row r="8" spans="1:50" x14ac:dyDescent="0.2">
      <c r="I8" s="2" t="s">
        <v>244</v>
      </c>
      <c r="J8" s="6" t="s">
        <v>247</v>
      </c>
      <c r="K8" s="6" t="s">
        <v>251</v>
      </c>
      <c r="L8" s="6" t="s">
        <v>247</v>
      </c>
      <c r="M8" s="6" t="s">
        <v>252</v>
      </c>
      <c r="N8" s="6" t="s">
        <v>247</v>
      </c>
      <c r="O8" s="6" t="s">
        <v>247</v>
      </c>
      <c r="P8" s="6" t="s">
        <v>254</v>
      </c>
      <c r="Q8" s="6" t="s">
        <v>258</v>
      </c>
      <c r="R8" s="6" t="s">
        <v>247</v>
      </c>
      <c r="S8" s="6" t="s">
        <v>247</v>
      </c>
      <c r="T8" s="6" t="s">
        <v>247</v>
      </c>
      <c r="U8" s="6" t="s">
        <v>247</v>
      </c>
      <c r="V8" s="25" t="s">
        <v>247</v>
      </c>
      <c r="W8" s="25" t="s">
        <v>247</v>
      </c>
      <c r="X8" s="6" t="s">
        <v>247</v>
      </c>
      <c r="Y8" s="6" t="s">
        <v>247</v>
      </c>
      <c r="Z8" s="6" t="s">
        <v>247</v>
      </c>
      <c r="AA8" s="6" t="s">
        <v>247</v>
      </c>
      <c r="AB8" s="6" t="s">
        <v>247</v>
      </c>
      <c r="AC8" s="25" t="s">
        <v>247</v>
      </c>
      <c r="AD8" s="6" t="s">
        <v>262</v>
      </c>
      <c r="AE8" s="6" t="s">
        <v>258</v>
      </c>
      <c r="AF8" s="6" t="s">
        <v>247</v>
      </c>
      <c r="AG8" s="6" t="s">
        <v>247</v>
      </c>
      <c r="AH8" s="6" t="s">
        <v>247</v>
      </c>
      <c r="AI8" s="6" t="s">
        <v>247</v>
      </c>
      <c r="AJ8" s="6" t="s">
        <v>247</v>
      </c>
      <c r="AK8" s="6" t="s">
        <v>268</v>
      </c>
      <c r="AL8" s="6" t="s">
        <v>247</v>
      </c>
      <c r="AM8" s="6" t="s">
        <v>247</v>
      </c>
      <c r="AN8" s="6" t="s">
        <v>247</v>
      </c>
      <c r="AO8" s="6" t="s">
        <v>247</v>
      </c>
      <c r="AP8" s="6" t="s">
        <v>247</v>
      </c>
      <c r="AQ8" s="6" t="s">
        <v>247</v>
      </c>
      <c r="AR8" s="6" t="s">
        <v>247</v>
      </c>
      <c r="AS8" s="6" t="s">
        <v>247</v>
      </c>
      <c r="AT8" s="6" t="s">
        <v>247</v>
      </c>
      <c r="AU8" s="6" t="s">
        <v>247</v>
      </c>
      <c r="AW8" s="8"/>
    </row>
    <row r="9" spans="1:50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AV9" t="s">
        <v>496</v>
      </c>
      <c r="AW9" t="s">
        <v>279</v>
      </c>
      <c r="AX9" t="s">
        <v>291</v>
      </c>
    </row>
    <row r="10" spans="1:50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S10">
        <v>56</v>
      </c>
      <c r="U10">
        <v>280</v>
      </c>
      <c r="AK10">
        <v>392</v>
      </c>
      <c r="AS10">
        <v>56</v>
      </c>
      <c r="AU10">
        <v>28</v>
      </c>
      <c r="AV10">
        <f>SUM(J10:AU10)</f>
        <v>812</v>
      </c>
      <c r="AW10">
        <v>2856</v>
      </c>
      <c r="AX10" s="9">
        <f>AV10/AW10*100</f>
        <v>28.431372549019606</v>
      </c>
    </row>
    <row r="11" spans="1:50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S11">
        <v>56</v>
      </c>
      <c r="U11">
        <v>140</v>
      </c>
      <c r="AH11">
        <v>28</v>
      </c>
      <c r="AK11">
        <v>2660</v>
      </c>
      <c r="AU11">
        <v>28</v>
      </c>
      <c r="AV11">
        <f t="shared" ref="AV11:AV74" si="0">SUM(J11:AU11)</f>
        <v>2912</v>
      </c>
      <c r="AW11">
        <v>12264</v>
      </c>
      <c r="AX11" s="9">
        <f t="shared" ref="AX11:AX74" si="1">AV11/AW11*100</f>
        <v>23.74429223744292</v>
      </c>
    </row>
    <row r="12" spans="1:50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S12">
        <v>28</v>
      </c>
      <c r="AH12">
        <v>84</v>
      </c>
      <c r="AK12">
        <v>868</v>
      </c>
      <c r="AV12">
        <f t="shared" si="0"/>
        <v>980</v>
      </c>
      <c r="AW12">
        <v>2521</v>
      </c>
      <c r="AX12" s="9">
        <f t="shared" si="1"/>
        <v>38.873462911543037</v>
      </c>
    </row>
    <row r="13" spans="1:50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AK13">
        <v>28</v>
      </c>
      <c r="AS13">
        <v>2</v>
      </c>
      <c r="AV13">
        <f t="shared" si="0"/>
        <v>30</v>
      </c>
      <c r="AW13">
        <v>298</v>
      </c>
      <c r="AX13" s="9">
        <f t="shared" si="1"/>
        <v>10.067114093959731</v>
      </c>
    </row>
    <row r="14" spans="1:50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S14">
        <v>28</v>
      </c>
      <c r="W14">
        <v>84</v>
      </c>
      <c r="AK14">
        <v>3388</v>
      </c>
      <c r="AO14">
        <v>84</v>
      </c>
      <c r="AS14">
        <v>532</v>
      </c>
      <c r="AV14">
        <f t="shared" si="0"/>
        <v>4116</v>
      </c>
      <c r="AW14">
        <v>14420</v>
      </c>
      <c r="AX14" s="9">
        <f t="shared" si="1"/>
        <v>28.543689320388349</v>
      </c>
    </row>
    <row r="15" spans="1:50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AH15">
        <v>2</v>
      </c>
      <c r="AK15">
        <v>32</v>
      </c>
      <c r="AV15">
        <f t="shared" si="0"/>
        <v>34</v>
      </c>
      <c r="AW15">
        <v>154</v>
      </c>
      <c r="AX15" s="9">
        <f t="shared" si="1"/>
        <v>22.077922077922079</v>
      </c>
    </row>
    <row r="16" spans="1:50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S16">
        <v>9</v>
      </c>
      <c r="U16">
        <v>3</v>
      </c>
      <c r="AK16">
        <v>149</v>
      </c>
      <c r="AS16">
        <v>20</v>
      </c>
      <c r="AV16">
        <f t="shared" si="0"/>
        <v>181</v>
      </c>
      <c r="AW16">
        <v>789</v>
      </c>
      <c r="AX16" s="9">
        <f t="shared" si="1"/>
        <v>22.940430925221801</v>
      </c>
    </row>
    <row r="17" spans="1:50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S17">
        <v>14</v>
      </c>
      <c r="W17">
        <v>42</v>
      </c>
      <c r="AK17">
        <v>280</v>
      </c>
      <c r="AV17">
        <f t="shared" si="0"/>
        <v>336</v>
      </c>
      <c r="AW17">
        <v>2283</v>
      </c>
      <c r="AX17" s="9">
        <f t="shared" si="1"/>
        <v>14.717477003942181</v>
      </c>
    </row>
    <row r="18" spans="1:50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S18">
        <v>4</v>
      </c>
      <c r="U18">
        <v>1</v>
      </c>
      <c r="AK18">
        <v>43</v>
      </c>
      <c r="AV18">
        <f t="shared" si="0"/>
        <v>48</v>
      </c>
      <c r="AW18">
        <v>310</v>
      </c>
      <c r="AX18" s="9">
        <f t="shared" si="1"/>
        <v>15.483870967741936</v>
      </c>
    </row>
    <row r="19" spans="1:50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AK19">
        <v>120</v>
      </c>
      <c r="AS19">
        <v>216</v>
      </c>
      <c r="AV19">
        <f t="shared" si="0"/>
        <v>336</v>
      </c>
      <c r="AW19">
        <v>1308</v>
      </c>
      <c r="AX19" s="9">
        <f t="shared" si="1"/>
        <v>25.688073394495415</v>
      </c>
    </row>
    <row r="20" spans="1:50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AK20">
        <v>238</v>
      </c>
      <c r="AV20">
        <f t="shared" si="0"/>
        <v>238</v>
      </c>
      <c r="AW20">
        <v>1344</v>
      </c>
      <c r="AX20" s="9">
        <f t="shared" si="1"/>
        <v>17.708333333333336</v>
      </c>
    </row>
    <row r="21" spans="1:50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AK21">
        <v>2128</v>
      </c>
      <c r="AS21">
        <v>28</v>
      </c>
      <c r="AU21">
        <v>56</v>
      </c>
      <c r="AV21">
        <f t="shared" si="0"/>
        <v>2212</v>
      </c>
      <c r="AW21">
        <v>30548</v>
      </c>
      <c r="AX21" s="9">
        <f t="shared" si="1"/>
        <v>7.2410632447296059</v>
      </c>
    </row>
    <row r="22" spans="1:50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AK22">
        <v>38</v>
      </c>
      <c r="AV22">
        <f t="shared" si="0"/>
        <v>38</v>
      </c>
      <c r="AW22">
        <v>455</v>
      </c>
      <c r="AX22" s="9">
        <f t="shared" si="1"/>
        <v>8.3516483516483504</v>
      </c>
    </row>
    <row r="23" spans="1:50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AK23">
        <v>84</v>
      </c>
      <c r="AO23">
        <v>56</v>
      </c>
      <c r="AS23">
        <v>308</v>
      </c>
      <c r="AV23">
        <f t="shared" si="0"/>
        <v>448</v>
      </c>
      <c r="AW23">
        <v>6106</v>
      </c>
      <c r="AX23" s="9">
        <f t="shared" si="1"/>
        <v>7.33704552898788</v>
      </c>
    </row>
    <row r="24" spans="1:50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P24">
        <v>3</v>
      </c>
      <c r="W24">
        <v>2</v>
      </c>
      <c r="AK24">
        <v>50</v>
      </c>
      <c r="AN24">
        <v>6</v>
      </c>
      <c r="AV24">
        <f t="shared" si="0"/>
        <v>61</v>
      </c>
      <c r="AW24">
        <v>417</v>
      </c>
      <c r="AX24" s="9">
        <f t="shared" si="1"/>
        <v>14.628297362110313</v>
      </c>
    </row>
    <row r="25" spans="1:50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S25">
        <v>308</v>
      </c>
      <c r="W25">
        <v>448</v>
      </c>
      <c r="X25">
        <v>28</v>
      </c>
      <c r="AH25">
        <v>308</v>
      </c>
      <c r="AK25">
        <v>3136</v>
      </c>
      <c r="AM25">
        <v>448</v>
      </c>
      <c r="AO25">
        <v>336</v>
      </c>
      <c r="AS25">
        <v>56</v>
      </c>
      <c r="AV25">
        <f t="shared" si="0"/>
        <v>5068</v>
      </c>
      <c r="AW25">
        <v>23563</v>
      </c>
      <c r="AX25" s="9">
        <f t="shared" si="1"/>
        <v>21.508296906166446</v>
      </c>
    </row>
    <row r="26" spans="1:50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S26">
        <v>252</v>
      </c>
      <c r="W26">
        <v>140</v>
      </c>
      <c r="AH26">
        <v>868</v>
      </c>
      <c r="AK26">
        <v>2436</v>
      </c>
      <c r="AM26">
        <v>56</v>
      </c>
      <c r="AO26">
        <v>252</v>
      </c>
      <c r="AS26">
        <v>56</v>
      </c>
      <c r="AV26">
        <f t="shared" si="0"/>
        <v>4060</v>
      </c>
      <c r="AW26">
        <v>16700</v>
      </c>
      <c r="AX26" s="9">
        <f t="shared" si="1"/>
        <v>24.311377245508982</v>
      </c>
    </row>
    <row r="27" spans="1:50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N27">
        <v>56</v>
      </c>
      <c r="P27">
        <v>28</v>
      </c>
      <c r="S27">
        <v>84</v>
      </c>
      <c r="U27">
        <v>112</v>
      </c>
      <c r="W27">
        <v>84</v>
      </c>
      <c r="X27">
        <v>28</v>
      </c>
      <c r="AH27">
        <v>420</v>
      </c>
      <c r="AK27">
        <v>6944</v>
      </c>
      <c r="AO27">
        <v>588</v>
      </c>
      <c r="AV27">
        <f t="shared" si="0"/>
        <v>8344</v>
      </c>
      <c r="AW27">
        <v>15792</v>
      </c>
      <c r="AX27" s="9">
        <f t="shared" si="1"/>
        <v>52.836879432624116</v>
      </c>
    </row>
    <row r="28" spans="1:50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N28">
        <v>2</v>
      </c>
      <c r="O28">
        <v>1</v>
      </c>
      <c r="S28">
        <v>56</v>
      </c>
      <c r="U28">
        <v>113</v>
      </c>
      <c r="X28">
        <v>168</v>
      </c>
      <c r="AF28">
        <v>84</v>
      </c>
      <c r="AH28">
        <v>84</v>
      </c>
      <c r="AK28">
        <v>16380</v>
      </c>
      <c r="AS28">
        <v>56</v>
      </c>
      <c r="AV28">
        <f t="shared" si="0"/>
        <v>16944</v>
      </c>
      <c r="AW28">
        <v>35792</v>
      </c>
      <c r="AX28" s="9">
        <f t="shared" si="1"/>
        <v>47.340187751452838</v>
      </c>
    </row>
    <row r="29" spans="1:50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S29">
        <v>28</v>
      </c>
      <c r="U29">
        <v>1</v>
      </c>
      <c r="W29">
        <v>168</v>
      </c>
      <c r="X29">
        <v>28</v>
      </c>
      <c r="AH29">
        <v>476</v>
      </c>
      <c r="AK29">
        <v>17444</v>
      </c>
      <c r="AS29">
        <v>84</v>
      </c>
      <c r="AV29">
        <f t="shared" si="0"/>
        <v>18229</v>
      </c>
      <c r="AW29">
        <v>116064</v>
      </c>
      <c r="AX29" s="9">
        <f t="shared" si="1"/>
        <v>15.705989798731734</v>
      </c>
    </row>
    <row r="30" spans="1:50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S30">
        <v>28</v>
      </c>
      <c r="W30">
        <v>28</v>
      </c>
      <c r="AH30">
        <v>112</v>
      </c>
      <c r="AK30">
        <v>2716</v>
      </c>
      <c r="AS30">
        <v>28</v>
      </c>
      <c r="AV30">
        <f t="shared" si="0"/>
        <v>2912</v>
      </c>
      <c r="AW30">
        <v>38524</v>
      </c>
      <c r="AX30" s="9">
        <f t="shared" si="1"/>
        <v>7.5589243069255536</v>
      </c>
    </row>
    <row r="31" spans="1:50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S31">
        <v>56</v>
      </c>
      <c r="W31">
        <v>28</v>
      </c>
      <c r="AH31">
        <v>56</v>
      </c>
      <c r="AK31">
        <v>812</v>
      </c>
      <c r="AO31">
        <v>28</v>
      </c>
      <c r="AV31">
        <f t="shared" si="0"/>
        <v>980</v>
      </c>
      <c r="AW31">
        <v>19714</v>
      </c>
      <c r="AX31" s="9">
        <f t="shared" si="1"/>
        <v>4.97108653748605</v>
      </c>
    </row>
    <row r="32" spans="1:50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P32">
        <v>28</v>
      </c>
      <c r="U32">
        <v>28</v>
      </c>
      <c r="W32">
        <v>56</v>
      </c>
      <c r="AH32">
        <v>112</v>
      </c>
      <c r="AK32">
        <v>7588</v>
      </c>
      <c r="AO32">
        <v>448</v>
      </c>
      <c r="AS32">
        <v>28</v>
      </c>
      <c r="AV32">
        <f t="shared" si="0"/>
        <v>8288</v>
      </c>
      <c r="AW32">
        <v>38930</v>
      </c>
      <c r="AX32" s="9">
        <f t="shared" si="1"/>
        <v>21.289493963524276</v>
      </c>
    </row>
    <row r="33" spans="1:50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W33">
        <v>84</v>
      </c>
      <c r="AH33">
        <v>140</v>
      </c>
      <c r="AK33">
        <v>7588</v>
      </c>
      <c r="AU33">
        <v>84</v>
      </c>
      <c r="AV33">
        <f t="shared" si="0"/>
        <v>7896</v>
      </c>
      <c r="AW33">
        <v>51045</v>
      </c>
      <c r="AX33" s="9">
        <f t="shared" si="1"/>
        <v>15.468704084631208</v>
      </c>
    </row>
    <row r="34" spans="1:50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AH34">
        <v>56</v>
      </c>
      <c r="AK34">
        <v>196</v>
      </c>
      <c r="AV34">
        <f t="shared" si="0"/>
        <v>252</v>
      </c>
      <c r="AW34">
        <v>2949</v>
      </c>
      <c r="AX34" s="9">
        <f t="shared" si="1"/>
        <v>8.5452695829094605</v>
      </c>
    </row>
    <row r="35" spans="1:50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S35">
        <v>168</v>
      </c>
      <c r="U35">
        <v>56</v>
      </c>
      <c r="X35">
        <v>56</v>
      </c>
      <c r="AH35">
        <v>224</v>
      </c>
      <c r="AK35">
        <v>31388</v>
      </c>
      <c r="AS35">
        <v>84</v>
      </c>
      <c r="AV35">
        <f t="shared" si="0"/>
        <v>31976</v>
      </c>
      <c r="AW35">
        <v>53791</v>
      </c>
      <c r="AX35" s="9">
        <f t="shared" si="1"/>
        <v>59.444888550129207</v>
      </c>
    </row>
    <row r="36" spans="1:50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S36">
        <v>56</v>
      </c>
      <c r="U36">
        <v>476</v>
      </c>
      <c r="AK36">
        <v>616</v>
      </c>
      <c r="AU36">
        <v>84</v>
      </c>
      <c r="AV36">
        <f t="shared" si="0"/>
        <v>1232</v>
      </c>
      <c r="AW36">
        <v>4231</v>
      </c>
      <c r="AX36" s="9">
        <f t="shared" si="1"/>
        <v>29.118411722996928</v>
      </c>
    </row>
    <row r="37" spans="1:50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AK37">
        <v>112</v>
      </c>
      <c r="AV37">
        <f t="shared" si="0"/>
        <v>112</v>
      </c>
      <c r="AW37">
        <v>17472</v>
      </c>
      <c r="AX37" s="9">
        <f t="shared" si="1"/>
        <v>0.64102564102564097</v>
      </c>
    </row>
    <row r="38" spans="1:50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S38">
        <v>1</v>
      </c>
      <c r="U38">
        <v>1</v>
      </c>
      <c r="AK38">
        <v>2</v>
      </c>
      <c r="AV38">
        <f t="shared" si="0"/>
        <v>4</v>
      </c>
      <c r="AW38">
        <v>89</v>
      </c>
      <c r="AX38" s="9">
        <f t="shared" si="1"/>
        <v>4.4943820224719104</v>
      </c>
    </row>
    <row r="39" spans="1:50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AK39">
        <v>9</v>
      </c>
      <c r="AU39">
        <v>9</v>
      </c>
      <c r="AV39">
        <f t="shared" si="0"/>
        <v>18</v>
      </c>
      <c r="AW39">
        <v>512</v>
      </c>
      <c r="AX39" s="9">
        <f t="shared" si="1"/>
        <v>3.515625</v>
      </c>
    </row>
    <row r="40" spans="1:50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S40">
        <v>1</v>
      </c>
      <c r="U40">
        <v>13</v>
      </c>
      <c r="AK40">
        <v>84</v>
      </c>
      <c r="AV40">
        <f t="shared" si="0"/>
        <v>98</v>
      </c>
      <c r="AW40">
        <v>671</v>
      </c>
      <c r="AX40" s="9">
        <f t="shared" si="1"/>
        <v>14.605067064083457</v>
      </c>
    </row>
    <row r="41" spans="1:50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U41">
        <v>28</v>
      </c>
      <c r="AK41">
        <v>196</v>
      </c>
      <c r="AV41">
        <f t="shared" si="0"/>
        <v>224</v>
      </c>
      <c r="AW41">
        <v>5772</v>
      </c>
      <c r="AX41" s="9">
        <f t="shared" si="1"/>
        <v>3.8808038808038807</v>
      </c>
    </row>
    <row r="42" spans="1:50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U42">
        <v>56</v>
      </c>
      <c r="AK42">
        <v>392</v>
      </c>
      <c r="AS42">
        <v>28</v>
      </c>
      <c r="AV42">
        <f t="shared" si="0"/>
        <v>476</v>
      </c>
      <c r="AW42">
        <v>3640</v>
      </c>
      <c r="AX42" s="9">
        <f t="shared" si="1"/>
        <v>13.076923076923078</v>
      </c>
    </row>
    <row r="43" spans="1:50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S43">
        <v>84</v>
      </c>
      <c r="U43">
        <v>56</v>
      </c>
      <c r="W43">
        <v>1092</v>
      </c>
      <c r="AH43">
        <v>140</v>
      </c>
      <c r="AK43">
        <v>784</v>
      </c>
      <c r="AO43">
        <v>336</v>
      </c>
      <c r="AS43">
        <v>8652</v>
      </c>
      <c r="AV43">
        <f t="shared" si="0"/>
        <v>11144</v>
      </c>
      <c r="AW43">
        <v>32648</v>
      </c>
      <c r="AX43" s="9">
        <f t="shared" si="1"/>
        <v>34.133790737564325</v>
      </c>
    </row>
    <row r="44" spans="1:50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AK44">
        <v>1092</v>
      </c>
      <c r="AS44">
        <v>56</v>
      </c>
      <c r="AV44">
        <f t="shared" si="0"/>
        <v>1148</v>
      </c>
      <c r="AW44">
        <v>10836</v>
      </c>
      <c r="AX44" s="9">
        <f t="shared" si="1"/>
        <v>10.594315245478036</v>
      </c>
    </row>
    <row r="45" spans="1:50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U45">
        <v>142</v>
      </c>
      <c r="W45">
        <v>980</v>
      </c>
      <c r="AK45">
        <v>476</v>
      </c>
      <c r="AS45">
        <v>2632</v>
      </c>
      <c r="AV45">
        <f t="shared" si="0"/>
        <v>4230</v>
      </c>
      <c r="AW45">
        <v>20930</v>
      </c>
      <c r="AX45" s="9">
        <f t="shared" si="1"/>
        <v>20.210224558050648</v>
      </c>
    </row>
    <row r="46" spans="1:50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U46">
        <v>28</v>
      </c>
      <c r="W46">
        <v>1036</v>
      </c>
      <c r="AK46">
        <v>12460</v>
      </c>
      <c r="AS46">
        <v>1792</v>
      </c>
      <c r="AV46">
        <f t="shared" si="0"/>
        <v>15316</v>
      </c>
      <c r="AW46">
        <v>63252</v>
      </c>
      <c r="AX46" s="9">
        <f t="shared" si="1"/>
        <v>24.214254094732183</v>
      </c>
    </row>
    <row r="47" spans="1:50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S47">
        <v>28</v>
      </c>
      <c r="W47">
        <v>56</v>
      </c>
      <c r="AA47">
        <v>56</v>
      </c>
      <c r="AK47">
        <v>56</v>
      </c>
      <c r="AS47">
        <v>1344</v>
      </c>
      <c r="AV47">
        <f t="shared" si="0"/>
        <v>1540</v>
      </c>
      <c r="AW47">
        <v>6552</v>
      </c>
      <c r="AX47" s="9">
        <f t="shared" si="1"/>
        <v>23.504273504273502</v>
      </c>
    </row>
    <row r="48" spans="1:50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S48">
        <v>840</v>
      </c>
      <c r="U48">
        <v>84</v>
      </c>
      <c r="AH48">
        <v>280</v>
      </c>
      <c r="AK48">
        <v>644</v>
      </c>
      <c r="AO48">
        <v>280</v>
      </c>
      <c r="AS48">
        <v>728</v>
      </c>
      <c r="AV48">
        <f t="shared" si="0"/>
        <v>2856</v>
      </c>
      <c r="AW48">
        <v>9772</v>
      </c>
      <c r="AX48" s="9">
        <f t="shared" si="1"/>
        <v>29.226361031518628</v>
      </c>
    </row>
    <row r="49" spans="1:50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S49">
        <v>140</v>
      </c>
      <c r="U49">
        <v>252</v>
      </c>
      <c r="W49">
        <v>2744</v>
      </c>
      <c r="AH49">
        <v>28</v>
      </c>
      <c r="AK49">
        <v>16156</v>
      </c>
      <c r="AO49">
        <v>308</v>
      </c>
      <c r="AS49">
        <v>4620</v>
      </c>
      <c r="AV49">
        <f t="shared" si="0"/>
        <v>24248</v>
      </c>
      <c r="AW49">
        <v>57456</v>
      </c>
      <c r="AX49" s="9">
        <f t="shared" si="1"/>
        <v>42.202729044834307</v>
      </c>
    </row>
    <row r="50" spans="1:50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S50">
        <v>56</v>
      </c>
      <c r="U50">
        <v>56</v>
      </c>
      <c r="W50">
        <v>56</v>
      </c>
      <c r="AK50">
        <v>1260</v>
      </c>
      <c r="AS50">
        <v>112</v>
      </c>
      <c r="AU50">
        <v>140</v>
      </c>
      <c r="AV50">
        <f t="shared" si="0"/>
        <v>1680</v>
      </c>
      <c r="AW50">
        <v>5040</v>
      </c>
      <c r="AX50" s="9">
        <f t="shared" si="1"/>
        <v>33.333333333333329</v>
      </c>
    </row>
    <row r="51" spans="1:50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U51">
        <v>1</v>
      </c>
      <c r="AK51">
        <v>2128</v>
      </c>
      <c r="AS51">
        <v>84</v>
      </c>
      <c r="AU51">
        <v>28</v>
      </c>
      <c r="AV51">
        <f t="shared" si="0"/>
        <v>2241</v>
      </c>
      <c r="AW51">
        <v>7953</v>
      </c>
      <c r="AX51" s="9">
        <f t="shared" si="1"/>
        <v>28.178046020369674</v>
      </c>
    </row>
    <row r="52" spans="1:50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W52">
        <v>168</v>
      </c>
      <c r="AH52">
        <v>28</v>
      </c>
      <c r="AK52">
        <v>3668</v>
      </c>
      <c r="AV52">
        <f t="shared" si="0"/>
        <v>3864</v>
      </c>
      <c r="AW52">
        <v>17362</v>
      </c>
      <c r="AX52" s="9">
        <f t="shared" si="1"/>
        <v>22.255500518373459</v>
      </c>
    </row>
    <row r="53" spans="1:50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AK53">
        <v>308</v>
      </c>
      <c r="AS53">
        <v>28</v>
      </c>
      <c r="AV53">
        <f t="shared" si="0"/>
        <v>336</v>
      </c>
      <c r="AW53">
        <v>4928</v>
      </c>
      <c r="AX53" s="9">
        <f t="shared" si="1"/>
        <v>6.8181818181818175</v>
      </c>
    </row>
    <row r="54" spans="1:50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S54">
        <v>28</v>
      </c>
      <c r="U54">
        <v>28</v>
      </c>
      <c r="W54">
        <v>868</v>
      </c>
      <c r="AK54">
        <v>44772</v>
      </c>
      <c r="AO54">
        <v>476</v>
      </c>
      <c r="AS54">
        <v>4256</v>
      </c>
      <c r="AV54">
        <f t="shared" si="0"/>
        <v>50428</v>
      </c>
      <c r="AW54">
        <v>68572</v>
      </c>
      <c r="AX54" s="9">
        <f t="shared" si="1"/>
        <v>73.540220498162512</v>
      </c>
    </row>
    <row r="55" spans="1:50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J55">
        <v>2</v>
      </c>
      <c r="AH55">
        <v>1</v>
      </c>
      <c r="AK55">
        <v>6</v>
      </c>
      <c r="AV55">
        <f t="shared" si="0"/>
        <v>9</v>
      </c>
      <c r="AW55">
        <v>14</v>
      </c>
      <c r="AX55" s="9">
        <f t="shared" si="1"/>
        <v>64.285714285714292</v>
      </c>
    </row>
    <row r="56" spans="1:50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U56">
        <v>1</v>
      </c>
      <c r="AH56">
        <v>75</v>
      </c>
      <c r="AK56">
        <v>8</v>
      </c>
      <c r="AV56">
        <f t="shared" si="0"/>
        <v>84</v>
      </c>
      <c r="AW56">
        <v>158</v>
      </c>
      <c r="AX56" s="9">
        <f t="shared" si="1"/>
        <v>53.164556962025308</v>
      </c>
    </row>
    <row r="57" spans="1:50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AK57">
        <v>5</v>
      </c>
      <c r="AV57">
        <f t="shared" si="0"/>
        <v>5</v>
      </c>
      <c r="AW57">
        <v>59</v>
      </c>
      <c r="AX57" s="9">
        <f t="shared" si="1"/>
        <v>8.4745762711864394</v>
      </c>
    </row>
    <row r="58" spans="1:50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AV58">
        <f t="shared" si="0"/>
        <v>0</v>
      </c>
      <c r="AW58">
        <v>42</v>
      </c>
      <c r="AX58" s="9">
        <f t="shared" si="1"/>
        <v>0</v>
      </c>
    </row>
    <row r="59" spans="1:50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S59">
        <v>3</v>
      </c>
      <c r="U59">
        <v>1</v>
      </c>
      <c r="AH59">
        <v>1</v>
      </c>
      <c r="AI59">
        <v>1</v>
      </c>
      <c r="AV59">
        <f t="shared" si="0"/>
        <v>6</v>
      </c>
      <c r="AW59">
        <v>11</v>
      </c>
      <c r="AX59" s="9">
        <f t="shared" si="1"/>
        <v>54.54545454545454</v>
      </c>
    </row>
    <row r="60" spans="1:50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S60">
        <v>6</v>
      </c>
      <c r="U60">
        <v>9</v>
      </c>
      <c r="AH60">
        <v>3</v>
      </c>
      <c r="AU60">
        <v>1</v>
      </c>
      <c r="AV60">
        <f t="shared" si="0"/>
        <v>19</v>
      </c>
      <c r="AW60">
        <v>26</v>
      </c>
      <c r="AX60" s="9">
        <f t="shared" si="1"/>
        <v>73.076923076923066</v>
      </c>
    </row>
    <row r="61" spans="1:50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H61">
        <v>4</v>
      </c>
      <c r="AI61">
        <v>1</v>
      </c>
      <c r="AK61">
        <v>1</v>
      </c>
      <c r="AV61">
        <f t="shared" si="0"/>
        <v>6</v>
      </c>
      <c r="AW61">
        <v>12</v>
      </c>
      <c r="AX61" s="9">
        <f t="shared" si="1"/>
        <v>50</v>
      </c>
    </row>
    <row r="62" spans="1:50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J62">
        <v>11</v>
      </c>
      <c r="P62">
        <v>1</v>
      </c>
      <c r="S62">
        <v>1</v>
      </c>
      <c r="U62">
        <v>2</v>
      </c>
      <c r="AH62">
        <v>1</v>
      </c>
      <c r="AV62">
        <f t="shared" si="0"/>
        <v>16</v>
      </c>
      <c r="AW62">
        <v>33</v>
      </c>
      <c r="AX62" s="9">
        <f t="shared" si="1"/>
        <v>48.484848484848484</v>
      </c>
    </row>
    <row r="63" spans="1:50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Q63">
        <v>1</v>
      </c>
      <c r="U63">
        <v>1</v>
      </c>
      <c r="AV63">
        <f t="shared" si="0"/>
        <v>2</v>
      </c>
      <c r="AW63">
        <v>2</v>
      </c>
      <c r="AX63" s="9">
        <f t="shared" si="1"/>
        <v>100</v>
      </c>
    </row>
    <row r="64" spans="1:50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AU64">
        <v>1</v>
      </c>
      <c r="AV64">
        <f t="shared" si="0"/>
        <v>1</v>
      </c>
      <c r="AW64">
        <v>47</v>
      </c>
      <c r="AX64" s="9">
        <f t="shared" si="1"/>
        <v>2.1276595744680851</v>
      </c>
    </row>
    <row r="65" spans="1:50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U65">
        <v>38</v>
      </c>
      <c r="AK65">
        <v>113</v>
      </c>
      <c r="AS65">
        <v>4</v>
      </c>
      <c r="AV65">
        <f t="shared" si="0"/>
        <v>155</v>
      </c>
      <c r="AW65">
        <v>610</v>
      </c>
      <c r="AX65" s="9">
        <f t="shared" si="1"/>
        <v>25.409836065573771</v>
      </c>
    </row>
    <row r="66" spans="1:50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R66">
        <v>1</v>
      </c>
      <c r="U66">
        <v>18</v>
      </c>
      <c r="AK66">
        <v>1</v>
      </c>
      <c r="AV66">
        <f t="shared" si="0"/>
        <v>20</v>
      </c>
      <c r="AW66">
        <v>47</v>
      </c>
      <c r="AX66" s="9">
        <f t="shared" si="1"/>
        <v>42.553191489361701</v>
      </c>
    </row>
    <row r="67" spans="1:50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AS67">
        <v>3</v>
      </c>
      <c r="AV67">
        <f t="shared" si="0"/>
        <v>3</v>
      </c>
      <c r="AW67">
        <v>663</v>
      </c>
      <c r="AX67" s="9">
        <f t="shared" si="1"/>
        <v>0.45248868778280549</v>
      </c>
    </row>
    <row r="68" spans="1:50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AK68">
        <v>3</v>
      </c>
      <c r="AS68">
        <v>1</v>
      </c>
      <c r="AV68">
        <f t="shared" si="0"/>
        <v>4</v>
      </c>
      <c r="AW68">
        <v>90</v>
      </c>
      <c r="AX68" s="9">
        <f t="shared" si="1"/>
        <v>4.4444444444444446</v>
      </c>
    </row>
    <row r="69" spans="1:50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U69">
        <v>4</v>
      </c>
      <c r="AK69">
        <v>29</v>
      </c>
      <c r="AV69">
        <f t="shared" si="0"/>
        <v>33</v>
      </c>
      <c r="AW69">
        <v>370</v>
      </c>
      <c r="AX69" s="9">
        <f t="shared" si="1"/>
        <v>8.9189189189189193</v>
      </c>
    </row>
    <row r="70" spans="1:50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U70">
        <v>11</v>
      </c>
      <c r="AK70">
        <v>39</v>
      </c>
      <c r="AV70">
        <f t="shared" si="0"/>
        <v>50</v>
      </c>
      <c r="AW70">
        <v>365</v>
      </c>
      <c r="AX70" s="9">
        <f t="shared" si="1"/>
        <v>13.698630136986301</v>
      </c>
    </row>
    <row r="71" spans="1:50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J71">
        <v>13</v>
      </c>
      <c r="U71">
        <v>1</v>
      </c>
      <c r="AK71">
        <v>44</v>
      </c>
      <c r="AV71">
        <f t="shared" si="0"/>
        <v>58</v>
      </c>
      <c r="AW71">
        <v>101</v>
      </c>
      <c r="AX71" s="9">
        <f t="shared" si="1"/>
        <v>57.42574257425742</v>
      </c>
    </row>
    <row r="72" spans="1:50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U72">
        <v>50</v>
      </c>
      <c r="AK72">
        <v>325</v>
      </c>
      <c r="AV72">
        <f t="shared" si="0"/>
        <v>375</v>
      </c>
      <c r="AW72">
        <v>4825</v>
      </c>
      <c r="AX72" s="9">
        <f t="shared" si="1"/>
        <v>7.7720207253886011</v>
      </c>
    </row>
    <row r="73" spans="1:50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AK73">
        <v>700</v>
      </c>
      <c r="AV73">
        <f t="shared" si="0"/>
        <v>700</v>
      </c>
      <c r="AW73">
        <v>4250</v>
      </c>
      <c r="AX73" s="9">
        <f t="shared" si="1"/>
        <v>16.470588235294116</v>
      </c>
    </row>
    <row r="74" spans="1:50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AK74">
        <v>413</v>
      </c>
      <c r="AV74">
        <f t="shared" si="0"/>
        <v>413</v>
      </c>
      <c r="AW74">
        <v>971</v>
      </c>
      <c r="AX74" s="9">
        <f t="shared" si="1"/>
        <v>42.533470648815651</v>
      </c>
    </row>
    <row r="75" spans="1:50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O75">
        <v>2</v>
      </c>
      <c r="U75">
        <v>1</v>
      </c>
      <c r="AI75">
        <v>1</v>
      </c>
      <c r="AK75">
        <v>3</v>
      </c>
      <c r="AV75">
        <f t="shared" ref="AV75:AV138" si="2">SUM(J75:AU75)</f>
        <v>7</v>
      </c>
      <c r="AW75">
        <v>52</v>
      </c>
      <c r="AX75" s="9">
        <f t="shared" ref="AX75:AX138" si="3">AV75/AW75*100</f>
        <v>13.461538461538462</v>
      </c>
    </row>
    <row r="76" spans="1:50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AK76">
        <v>6</v>
      </c>
      <c r="AU76">
        <v>2</v>
      </c>
      <c r="AV76">
        <f t="shared" si="2"/>
        <v>8</v>
      </c>
      <c r="AW76">
        <v>256</v>
      </c>
      <c r="AX76" s="9">
        <f t="shared" si="3"/>
        <v>3.125</v>
      </c>
    </row>
    <row r="77" spans="1:50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J77">
        <v>1</v>
      </c>
      <c r="S77">
        <v>1</v>
      </c>
      <c r="U77">
        <v>2</v>
      </c>
      <c r="AE77">
        <v>1</v>
      </c>
      <c r="AH77">
        <v>6</v>
      </c>
      <c r="AU77">
        <v>2</v>
      </c>
      <c r="AV77">
        <f t="shared" si="2"/>
        <v>13</v>
      </c>
      <c r="AW77">
        <v>27</v>
      </c>
      <c r="AX77" s="9">
        <f t="shared" si="3"/>
        <v>48.148148148148145</v>
      </c>
    </row>
    <row r="78" spans="1:50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M78">
        <v>2</v>
      </c>
      <c r="U78">
        <v>1</v>
      </c>
      <c r="AH78">
        <v>1</v>
      </c>
      <c r="AK78">
        <v>18</v>
      </c>
      <c r="AO78">
        <v>1</v>
      </c>
      <c r="AU78">
        <v>3</v>
      </c>
      <c r="AV78">
        <f t="shared" si="2"/>
        <v>26</v>
      </c>
      <c r="AW78">
        <v>60</v>
      </c>
      <c r="AX78" s="9">
        <f t="shared" si="3"/>
        <v>43.333333333333336</v>
      </c>
    </row>
    <row r="79" spans="1:50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P79">
        <v>3</v>
      </c>
      <c r="U79">
        <v>6</v>
      </c>
      <c r="AF79">
        <v>9</v>
      </c>
      <c r="AH79">
        <v>9</v>
      </c>
      <c r="AK79">
        <v>16</v>
      </c>
      <c r="AS79">
        <v>9</v>
      </c>
      <c r="AU79">
        <v>19</v>
      </c>
      <c r="AV79">
        <f t="shared" si="2"/>
        <v>71</v>
      </c>
      <c r="AW79">
        <v>526</v>
      </c>
      <c r="AX79" s="9">
        <f t="shared" si="3"/>
        <v>13.498098859315588</v>
      </c>
    </row>
    <row r="80" spans="1:50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U80">
        <v>50</v>
      </c>
      <c r="AI80">
        <v>25</v>
      </c>
      <c r="AK80">
        <v>325</v>
      </c>
      <c r="AU80">
        <v>50</v>
      </c>
      <c r="AV80">
        <f t="shared" si="2"/>
        <v>450</v>
      </c>
      <c r="AW80">
        <v>3450</v>
      </c>
      <c r="AX80" s="9">
        <f t="shared" si="3"/>
        <v>13.043478260869565</v>
      </c>
    </row>
    <row r="81" spans="1:50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U81">
        <v>50</v>
      </c>
      <c r="AG81">
        <v>8</v>
      </c>
      <c r="AK81">
        <v>142</v>
      </c>
      <c r="AU81">
        <v>17</v>
      </c>
      <c r="AV81">
        <f t="shared" si="2"/>
        <v>217</v>
      </c>
      <c r="AW81">
        <v>1466</v>
      </c>
      <c r="AX81" s="9">
        <f t="shared" si="3"/>
        <v>14.80218281036835</v>
      </c>
    </row>
    <row r="82" spans="1:50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AH82">
        <v>25</v>
      </c>
      <c r="AK82">
        <v>1125</v>
      </c>
      <c r="AU82">
        <v>25</v>
      </c>
      <c r="AV82">
        <f t="shared" si="2"/>
        <v>1175</v>
      </c>
      <c r="AW82">
        <v>9975</v>
      </c>
      <c r="AX82" s="9">
        <f t="shared" si="3"/>
        <v>11.779448621553884</v>
      </c>
    </row>
    <row r="83" spans="1:50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O83">
        <v>6</v>
      </c>
      <c r="U83">
        <v>22</v>
      </c>
      <c r="AH83">
        <v>6</v>
      </c>
      <c r="AK83">
        <v>44</v>
      </c>
      <c r="AS83">
        <v>3</v>
      </c>
      <c r="AU83">
        <v>6</v>
      </c>
      <c r="AV83">
        <f t="shared" si="2"/>
        <v>87</v>
      </c>
      <c r="AW83">
        <v>546</v>
      </c>
      <c r="AX83" s="9">
        <f t="shared" si="3"/>
        <v>15.934065934065933</v>
      </c>
    </row>
    <row r="84" spans="1:50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J84">
        <v>1</v>
      </c>
      <c r="P84">
        <v>1</v>
      </c>
      <c r="AK84">
        <v>40</v>
      </c>
      <c r="AS84">
        <v>2</v>
      </c>
      <c r="AU84">
        <v>1</v>
      </c>
      <c r="AV84">
        <f t="shared" si="2"/>
        <v>45</v>
      </c>
      <c r="AW84">
        <v>313</v>
      </c>
      <c r="AX84" s="9">
        <f t="shared" si="3"/>
        <v>14.376996805111823</v>
      </c>
    </row>
    <row r="85" spans="1:50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AK85">
        <v>138</v>
      </c>
      <c r="AS85">
        <v>38</v>
      </c>
      <c r="AV85">
        <f t="shared" si="2"/>
        <v>176</v>
      </c>
      <c r="AW85">
        <v>2603</v>
      </c>
      <c r="AX85" s="9">
        <f t="shared" si="3"/>
        <v>6.7614291202458698</v>
      </c>
    </row>
    <row r="86" spans="1:50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AK86">
        <v>4</v>
      </c>
      <c r="AV86">
        <f t="shared" si="2"/>
        <v>4</v>
      </c>
      <c r="AW86">
        <v>126</v>
      </c>
      <c r="AX86" s="9">
        <f t="shared" si="3"/>
        <v>3.1746031746031744</v>
      </c>
    </row>
    <row r="87" spans="1:50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U87">
        <v>175</v>
      </c>
      <c r="AA87">
        <v>25</v>
      </c>
      <c r="AH87">
        <v>125</v>
      </c>
      <c r="AK87">
        <v>425</v>
      </c>
      <c r="AQ87">
        <v>225</v>
      </c>
      <c r="AU87">
        <v>50</v>
      </c>
      <c r="AV87">
        <f t="shared" si="2"/>
        <v>1025</v>
      </c>
      <c r="AW87">
        <v>4975</v>
      </c>
      <c r="AX87" s="9">
        <f t="shared" si="3"/>
        <v>20.603015075376884</v>
      </c>
    </row>
    <row r="88" spans="1:50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AV88">
        <f t="shared" si="2"/>
        <v>0</v>
      </c>
      <c r="AW88">
        <v>70</v>
      </c>
      <c r="AX88" s="9">
        <f t="shared" si="3"/>
        <v>0</v>
      </c>
    </row>
    <row r="89" spans="1:50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U89">
        <v>300</v>
      </c>
      <c r="AK89">
        <v>325</v>
      </c>
      <c r="AV89">
        <f t="shared" si="2"/>
        <v>625</v>
      </c>
      <c r="AW89">
        <v>6425</v>
      </c>
      <c r="AX89" s="9">
        <f t="shared" si="3"/>
        <v>9.7276264591439698</v>
      </c>
    </row>
    <row r="90" spans="1:50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U90">
        <v>13</v>
      </c>
      <c r="AK90">
        <v>163</v>
      </c>
      <c r="AS90">
        <v>13</v>
      </c>
      <c r="AV90">
        <f t="shared" si="2"/>
        <v>189</v>
      </c>
      <c r="AW90">
        <v>3604</v>
      </c>
      <c r="AX90" s="9">
        <f t="shared" si="3"/>
        <v>5.2441731409544952</v>
      </c>
    </row>
    <row r="91" spans="1:50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U91">
        <v>13</v>
      </c>
      <c r="AK91">
        <v>438</v>
      </c>
      <c r="AV91">
        <f t="shared" si="2"/>
        <v>451</v>
      </c>
      <c r="AW91">
        <v>2703</v>
      </c>
      <c r="AX91" s="9">
        <f t="shared" si="3"/>
        <v>16.685164631890494</v>
      </c>
    </row>
    <row r="92" spans="1:50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AV92">
        <f t="shared" si="2"/>
        <v>0</v>
      </c>
      <c r="AW92">
        <v>43</v>
      </c>
      <c r="AX92" s="9">
        <f t="shared" si="3"/>
        <v>0</v>
      </c>
    </row>
    <row r="93" spans="1:50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AK93">
        <v>13</v>
      </c>
      <c r="AU93">
        <v>1</v>
      </c>
      <c r="AV93">
        <f t="shared" si="2"/>
        <v>14</v>
      </c>
      <c r="AW93">
        <v>47</v>
      </c>
      <c r="AX93" s="9">
        <f t="shared" si="3"/>
        <v>29.787234042553191</v>
      </c>
    </row>
    <row r="94" spans="1:50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AV94">
        <f t="shared" si="2"/>
        <v>0</v>
      </c>
      <c r="AW94">
        <v>14</v>
      </c>
      <c r="AX94" s="9">
        <f t="shared" si="3"/>
        <v>0</v>
      </c>
    </row>
    <row r="95" spans="1:50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J95">
        <v>5</v>
      </c>
      <c r="R95">
        <v>1</v>
      </c>
      <c r="U95">
        <v>8</v>
      </c>
      <c r="AV95">
        <f t="shared" si="2"/>
        <v>14</v>
      </c>
      <c r="AW95">
        <v>53</v>
      </c>
      <c r="AX95" s="9">
        <f t="shared" si="3"/>
        <v>26.415094339622641</v>
      </c>
    </row>
    <row r="96" spans="1:50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J96">
        <v>1</v>
      </c>
      <c r="U96">
        <v>1</v>
      </c>
      <c r="AH96">
        <v>1</v>
      </c>
      <c r="AK96">
        <v>116</v>
      </c>
      <c r="AV96">
        <f t="shared" si="2"/>
        <v>119</v>
      </c>
      <c r="AW96">
        <v>234</v>
      </c>
      <c r="AX96" s="9">
        <f t="shared" si="3"/>
        <v>50.854700854700852</v>
      </c>
    </row>
    <row r="97" spans="1:50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AO97">
        <v>7</v>
      </c>
      <c r="AS97">
        <v>39</v>
      </c>
      <c r="AV97">
        <f t="shared" si="2"/>
        <v>46</v>
      </c>
      <c r="AW97">
        <v>175</v>
      </c>
      <c r="AX97" s="9">
        <f t="shared" si="3"/>
        <v>26.285714285714285</v>
      </c>
    </row>
    <row r="98" spans="1:50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J98">
        <v>1</v>
      </c>
      <c r="P98">
        <v>15</v>
      </c>
      <c r="S98">
        <v>1</v>
      </c>
      <c r="AK98">
        <v>8</v>
      </c>
      <c r="AS98">
        <v>1</v>
      </c>
      <c r="AV98">
        <f t="shared" si="2"/>
        <v>26</v>
      </c>
      <c r="AW98">
        <v>146</v>
      </c>
      <c r="AX98" s="9">
        <f t="shared" si="3"/>
        <v>17.80821917808219</v>
      </c>
    </row>
    <row r="99" spans="1:50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J99">
        <v>13</v>
      </c>
      <c r="P99">
        <v>1</v>
      </c>
      <c r="AK99">
        <v>9</v>
      </c>
      <c r="AV99">
        <f t="shared" si="2"/>
        <v>23</v>
      </c>
      <c r="AW99">
        <v>188</v>
      </c>
      <c r="AX99" s="9">
        <f t="shared" si="3"/>
        <v>12.23404255319149</v>
      </c>
    </row>
    <row r="100" spans="1:50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P100">
        <v>3</v>
      </c>
      <c r="AK100">
        <v>12</v>
      </c>
      <c r="AV100">
        <f t="shared" si="2"/>
        <v>15</v>
      </c>
      <c r="AW100">
        <v>59</v>
      </c>
      <c r="AX100" s="9">
        <f t="shared" si="3"/>
        <v>25.423728813559322</v>
      </c>
    </row>
    <row r="101" spans="1:50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AK101">
        <v>6</v>
      </c>
      <c r="AV101">
        <f t="shared" si="2"/>
        <v>6</v>
      </c>
      <c r="AW101">
        <v>170</v>
      </c>
      <c r="AX101" s="9">
        <f t="shared" si="3"/>
        <v>3.5294117647058822</v>
      </c>
    </row>
    <row r="102" spans="1:50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P102">
        <v>7</v>
      </c>
      <c r="U102">
        <v>7</v>
      </c>
      <c r="AV102">
        <f t="shared" si="2"/>
        <v>14</v>
      </c>
      <c r="AW102">
        <v>735</v>
      </c>
      <c r="AX102" s="9">
        <f t="shared" si="3"/>
        <v>1.9047619047619049</v>
      </c>
    </row>
    <row r="103" spans="1:50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S103">
        <v>1</v>
      </c>
      <c r="AV103">
        <f t="shared" si="2"/>
        <v>1</v>
      </c>
      <c r="AW103">
        <v>181</v>
      </c>
      <c r="AX103" s="9">
        <f t="shared" si="3"/>
        <v>0.55248618784530379</v>
      </c>
    </row>
    <row r="104" spans="1:50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U104">
        <v>60</v>
      </c>
      <c r="AK104">
        <v>40</v>
      </c>
      <c r="AV104">
        <f t="shared" si="2"/>
        <v>100</v>
      </c>
      <c r="AW104">
        <v>1080</v>
      </c>
      <c r="AX104" s="9">
        <f t="shared" si="3"/>
        <v>9.2592592592592595</v>
      </c>
    </row>
    <row r="105" spans="1:50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U105">
        <v>1</v>
      </c>
      <c r="AV105">
        <f t="shared" si="2"/>
        <v>1</v>
      </c>
      <c r="AW105">
        <v>10</v>
      </c>
      <c r="AX105" s="9">
        <f t="shared" si="3"/>
        <v>10</v>
      </c>
    </row>
    <row r="106" spans="1:50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K106">
        <v>2</v>
      </c>
      <c r="AV106">
        <f t="shared" si="2"/>
        <v>2</v>
      </c>
      <c r="AW106">
        <v>34</v>
      </c>
      <c r="AX106" s="9">
        <f t="shared" si="3"/>
        <v>5.8823529411764701</v>
      </c>
    </row>
    <row r="107" spans="1:50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AK107">
        <v>30</v>
      </c>
      <c r="AV107">
        <f t="shared" si="2"/>
        <v>30</v>
      </c>
      <c r="AW107">
        <v>197</v>
      </c>
      <c r="AX107" s="9">
        <f t="shared" si="3"/>
        <v>15.228426395939088</v>
      </c>
    </row>
    <row r="108" spans="1:50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AS108">
        <v>2</v>
      </c>
      <c r="AV108">
        <f t="shared" si="2"/>
        <v>2</v>
      </c>
      <c r="AW108">
        <v>65</v>
      </c>
      <c r="AX108" s="9">
        <f t="shared" si="3"/>
        <v>3.0769230769230771</v>
      </c>
    </row>
    <row r="109" spans="1:50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U109">
        <v>5</v>
      </c>
      <c r="AV109">
        <f t="shared" si="2"/>
        <v>5</v>
      </c>
      <c r="AW109">
        <v>12</v>
      </c>
      <c r="AX109" s="9">
        <f t="shared" si="3"/>
        <v>41.666666666666671</v>
      </c>
    </row>
    <row r="110" spans="1:50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P110">
        <v>4</v>
      </c>
      <c r="U110">
        <v>46</v>
      </c>
      <c r="AK110">
        <v>15</v>
      </c>
      <c r="AV110">
        <f t="shared" si="2"/>
        <v>65</v>
      </c>
      <c r="AW110">
        <v>321</v>
      </c>
      <c r="AX110" s="9">
        <f t="shared" si="3"/>
        <v>20.249221183800621</v>
      </c>
    </row>
    <row r="111" spans="1:50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U111">
        <v>2</v>
      </c>
      <c r="AK111">
        <v>10</v>
      </c>
      <c r="AV111">
        <f t="shared" si="2"/>
        <v>12</v>
      </c>
      <c r="AW111">
        <v>33</v>
      </c>
      <c r="AX111" s="9">
        <f t="shared" si="3"/>
        <v>36.363636363636367</v>
      </c>
    </row>
    <row r="112" spans="1:50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U112">
        <v>1</v>
      </c>
      <c r="AK112">
        <v>4</v>
      </c>
      <c r="AU112">
        <v>1</v>
      </c>
      <c r="AV112">
        <f t="shared" si="2"/>
        <v>6</v>
      </c>
      <c r="AW112">
        <v>26</v>
      </c>
      <c r="AX112" s="9">
        <f t="shared" si="3"/>
        <v>23.076923076923077</v>
      </c>
    </row>
    <row r="113" spans="1:50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U113">
        <v>23</v>
      </c>
      <c r="AK113">
        <v>12</v>
      </c>
      <c r="AU113">
        <v>5</v>
      </c>
      <c r="AV113">
        <f t="shared" si="2"/>
        <v>40</v>
      </c>
      <c r="AW113">
        <v>147</v>
      </c>
      <c r="AX113" s="9">
        <f t="shared" si="3"/>
        <v>27.210884353741498</v>
      </c>
    </row>
    <row r="114" spans="1:50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S114">
        <v>1</v>
      </c>
      <c r="U114">
        <v>6</v>
      </c>
      <c r="AK114">
        <v>5</v>
      </c>
      <c r="AS114">
        <v>2</v>
      </c>
      <c r="AV114">
        <f t="shared" si="2"/>
        <v>14</v>
      </c>
      <c r="AW114">
        <v>100</v>
      </c>
      <c r="AX114" s="9">
        <f t="shared" si="3"/>
        <v>14.000000000000002</v>
      </c>
    </row>
    <row r="115" spans="1:50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U115">
        <v>2</v>
      </c>
      <c r="AK115">
        <v>1</v>
      </c>
      <c r="AV115">
        <f t="shared" si="2"/>
        <v>3</v>
      </c>
      <c r="AW115">
        <v>62</v>
      </c>
      <c r="AX115" s="9">
        <f t="shared" si="3"/>
        <v>4.838709677419355</v>
      </c>
    </row>
    <row r="116" spans="1:50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U116">
        <v>5</v>
      </c>
      <c r="AK116">
        <v>2</v>
      </c>
      <c r="AS116">
        <v>2</v>
      </c>
      <c r="AV116">
        <f t="shared" si="2"/>
        <v>9</v>
      </c>
      <c r="AW116">
        <v>46</v>
      </c>
      <c r="AX116" s="9">
        <f t="shared" si="3"/>
        <v>19.565217391304348</v>
      </c>
    </row>
    <row r="117" spans="1:50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S117">
        <v>1</v>
      </c>
      <c r="U117">
        <v>4</v>
      </c>
      <c r="V117">
        <v>1</v>
      </c>
      <c r="AK117">
        <v>4</v>
      </c>
      <c r="AV117">
        <f t="shared" si="2"/>
        <v>10</v>
      </c>
      <c r="AW117">
        <v>76</v>
      </c>
      <c r="AX117" s="9">
        <f t="shared" si="3"/>
        <v>13.157894736842104</v>
      </c>
    </row>
    <row r="118" spans="1:50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P118">
        <v>1</v>
      </c>
      <c r="U118">
        <v>1</v>
      </c>
      <c r="AU118">
        <v>1</v>
      </c>
      <c r="AV118">
        <f t="shared" si="2"/>
        <v>3</v>
      </c>
      <c r="AW118">
        <v>31</v>
      </c>
      <c r="AX118" s="9">
        <f t="shared" si="3"/>
        <v>9.67741935483871</v>
      </c>
    </row>
    <row r="119" spans="1:50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U119">
        <v>1</v>
      </c>
      <c r="AK119">
        <v>1</v>
      </c>
      <c r="AV119">
        <f t="shared" si="2"/>
        <v>2</v>
      </c>
      <c r="AW119">
        <v>7</v>
      </c>
      <c r="AX119" s="9">
        <f t="shared" si="3"/>
        <v>28.571428571428569</v>
      </c>
    </row>
    <row r="120" spans="1:50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U120">
        <v>23</v>
      </c>
      <c r="AK120">
        <v>27</v>
      </c>
      <c r="AU120">
        <v>2</v>
      </c>
      <c r="AV120">
        <f t="shared" si="2"/>
        <v>52</v>
      </c>
      <c r="AW120">
        <v>166</v>
      </c>
      <c r="AX120" s="9">
        <f t="shared" si="3"/>
        <v>31.325301204819279</v>
      </c>
    </row>
    <row r="121" spans="1:50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AK121">
        <v>1</v>
      </c>
      <c r="AV121">
        <f t="shared" si="2"/>
        <v>1</v>
      </c>
      <c r="AW121">
        <v>26</v>
      </c>
      <c r="AX121" s="9">
        <f t="shared" si="3"/>
        <v>3.8461538461538463</v>
      </c>
    </row>
    <row r="122" spans="1:50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P122">
        <v>2</v>
      </c>
      <c r="AK122">
        <v>7</v>
      </c>
      <c r="AV122">
        <f t="shared" si="2"/>
        <v>9</v>
      </c>
      <c r="AW122">
        <v>116</v>
      </c>
      <c r="AX122" s="9">
        <f t="shared" si="3"/>
        <v>7.7586206896551726</v>
      </c>
    </row>
    <row r="123" spans="1:50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U123">
        <v>3</v>
      </c>
      <c r="AK123">
        <v>4</v>
      </c>
      <c r="AS123">
        <v>2</v>
      </c>
      <c r="AU123">
        <v>1</v>
      </c>
      <c r="AV123">
        <f t="shared" si="2"/>
        <v>10</v>
      </c>
      <c r="AW123">
        <v>78</v>
      </c>
      <c r="AX123" s="9">
        <f t="shared" si="3"/>
        <v>12.820512820512819</v>
      </c>
    </row>
    <row r="124" spans="1:50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P124">
        <v>1</v>
      </c>
      <c r="AK124">
        <v>5</v>
      </c>
      <c r="AU124">
        <v>1</v>
      </c>
      <c r="AV124">
        <f t="shared" si="2"/>
        <v>7</v>
      </c>
      <c r="AW124">
        <v>112</v>
      </c>
      <c r="AX124" s="9">
        <f t="shared" si="3"/>
        <v>6.25</v>
      </c>
    </row>
    <row r="125" spans="1:50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P125">
        <v>1</v>
      </c>
      <c r="U125">
        <v>1</v>
      </c>
      <c r="AK125">
        <v>1</v>
      </c>
      <c r="AV125">
        <f t="shared" si="2"/>
        <v>3</v>
      </c>
      <c r="AW125">
        <v>27</v>
      </c>
      <c r="AX125" s="9">
        <f t="shared" si="3"/>
        <v>11.111111111111111</v>
      </c>
    </row>
    <row r="126" spans="1:50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AK126">
        <v>1</v>
      </c>
      <c r="AV126">
        <f t="shared" si="2"/>
        <v>1</v>
      </c>
      <c r="AW126">
        <v>36</v>
      </c>
      <c r="AX126" s="9">
        <f t="shared" si="3"/>
        <v>2.7777777777777777</v>
      </c>
    </row>
    <row r="127" spans="1:50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AV127">
        <f t="shared" si="2"/>
        <v>0</v>
      </c>
      <c r="AW127">
        <v>17</v>
      </c>
      <c r="AX127" s="9">
        <f t="shared" si="3"/>
        <v>0</v>
      </c>
    </row>
    <row r="128" spans="1:50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AK128">
        <v>6</v>
      </c>
      <c r="AV128">
        <f t="shared" si="2"/>
        <v>6</v>
      </c>
      <c r="AW128">
        <v>168</v>
      </c>
      <c r="AX128" s="9">
        <f t="shared" si="3"/>
        <v>3.5714285714285712</v>
      </c>
    </row>
    <row r="129" spans="1:50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AV129">
        <f t="shared" si="2"/>
        <v>0</v>
      </c>
      <c r="AW129">
        <v>35</v>
      </c>
      <c r="AX129" s="9">
        <f t="shared" si="3"/>
        <v>0</v>
      </c>
    </row>
    <row r="130" spans="1:50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AV130">
        <f t="shared" si="2"/>
        <v>0</v>
      </c>
      <c r="AW130">
        <v>53</v>
      </c>
      <c r="AX130" s="9">
        <f t="shared" si="3"/>
        <v>0</v>
      </c>
    </row>
    <row r="131" spans="1:50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AV131">
        <f t="shared" si="2"/>
        <v>0</v>
      </c>
      <c r="AW131">
        <v>373</v>
      </c>
      <c r="AX131" s="9">
        <f t="shared" si="3"/>
        <v>0</v>
      </c>
    </row>
    <row r="132" spans="1:50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AV132">
        <f t="shared" si="2"/>
        <v>0</v>
      </c>
      <c r="AW132">
        <v>2260</v>
      </c>
      <c r="AX132" s="9">
        <f t="shared" si="3"/>
        <v>0</v>
      </c>
    </row>
    <row r="133" spans="1:50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AK133">
        <v>33</v>
      </c>
      <c r="AV133">
        <f t="shared" si="2"/>
        <v>33</v>
      </c>
      <c r="AW133">
        <v>522</v>
      </c>
      <c r="AX133" s="9">
        <f t="shared" si="3"/>
        <v>6.3218390804597711</v>
      </c>
    </row>
    <row r="134" spans="1:50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AK134">
        <v>525</v>
      </c>
      <c r="AS134">
        <v>38</v>
      </c>
      <c r="AV134">
        <f t="shared" si="2"/>
        <v>563</v>
      </c>
      <c r="AW134">
        <v>1552</v>
      </c>
      <c r="AX134" s="9">
        <f t="shared" si="3"/>
        <v>36.27577319587629</v>
      </c>
    </row>
    <row r="135" spans="1:50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P135">
        <v>29</v>
      </c>
      <c r="AK135">
        <v>200</v>
      </c>
      <c r="AV135">
        <f t="shared" si="2"/>
        <v>229</v>
      </c>
      <c r="AW135">
        <v>1857</v>
      </c>
      <c r="AX135" s="9">
        <f t="shared" si="3"/>
        <v>12.331717824448035</v>
      </c>
    </row>
    <row r="136" spans="1:50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AK136">
        <v>1733</v>
      </c>
      <c r="AV136">
        <f t="shared" si="2"/>
        <v>1733</v>
      </c>
      <c r="AW136">
        <v>6367</v>
      </c>
      <c r="AX136" s="9">
        <f t="shared" si="3"/>
        <v>27.218470237160357</v>
      </c>
    </row>
    <row r="137" spans="1:50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S137">
        <v>14</v>
      </c>
      <c r="U137">
        <v>57</v>
      </c>
      <c r="AK137">
        <v>129</v>
      </c>
      <c r="AV137">
        <f t="shared" si="2"/>
        <v>200</v>
      </c>
      <c r="AW137">
        <v>1600</v>
      </c>
      <c r="AX137" s="9">
        <f t="shared" si="3"/>
        <v>12.5</v>
      </c>
    </row>
    <row r="138" spans="1:50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AV138">
        <f t="shared" si="2"/>
        <v>0</v>
      </c>
      <c r="AW138">
        <v>6250</v>
      </c>
      <c r="AX138" s="9">
        <f t="shared" si="3"/>
        <v>0</v>
      </c>
    </row>
    <row r="139" spans="1:50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V139">
        <f t="shared" ref="AV139:AV202" si="4">SUM(J139:AU139)</f>
        <v>0</v>
      </c>
      <c r="AW139">
        <v>1671</v>
      </c>
      <c r="AX139" s="9">
        <f t="shared" ref="AX139:AX202" si="5">AV139/AW139*100</f>
        <v>0</v>
      </c>
    </row>
    <row r="140" spans="1:50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U140">
        <v>13</v>
      </c>
      <c r="AH140">
        <v>13</v>
      </c>
      <c r="AV140">
        <f t="shared" si="4"/>
        <v>26</v>
      </c>
      <c r="AW140">
        <v>712</v>
      </c>
      <c r="AX140" s="9">
        <f t="shared" si="5"/>
        <v>3.6516853932584268</v>
      </c>
    </row>
    <row r="141" spans="1:50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U141">
        <v>2</v>
      </c>
      <c r="AV141">
        <f t="shared" si="4"/>
        <v>2</v>
      </c>
      <c r="AW141">
        <v>241</v>
      </c>
      <c r="AX141" s="9">
        <f t="shared" si="5"/>
        <v>0.82987551867219922</v>
      </c>
    </row>
    <row r="142" spans="1:50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AV142">
        <f t="shared" si="4"/>
        <v>0</v>
      </c>
      <c r="AW142">
        <v>789</v>
      </c>
      <c r="AX142" s="9">
        <f t="shared" si="5"/>
        <v>0</v>
      </c>
    </row>
    <row r="143" spans="1:50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U143">
        <v>25</v>
      </c>
      <c r="AK143">
        <v>350</v>
      </c>
      <c r="AS143">
        <v>25</v>
      </c>
      <c r="AV143">
        <f t="shared" si="4"/>
        <v>400</v>
      </c>
      <c r="AW143">
        <v>2650</v>
      </c>
      <c r="AX143" s="9">
        <f t="shared" si="5"/>
        <v>15.09433962264151</v>
      </c>
    </row>
    <row r="144" spans="1:50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AV144">
        <f t="shared" si="4"/>
        <v>0</v>
      </c>
      <c r="AW144">
        <v>833</v>
      </c>
      <c r="AX144" s="9">
        <f t="shared" si="5"/>
        <v>0</v>
      </c>
    </row>
    <row r="145" spans="1:50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P145">
        <v>9</v>
      </c>
      <c r="S145">
        <v>49</v>
      </c>
      <c r="U145">
        <v>93</v>
      </c>
      <c r="AV145">
        <f t="shared" si="4"/>
        <v>151</v>
      </c>
      <c r="AW145">
        <v>253</v>
      </c>
      <c r="AX145" s="9">
        <f t="shared" si="5"/>
        <v>59.683794466403164</v>
      </c>
    </row>
    <row r="146" spans="1:50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U146">
        <v>2</v>
      </c>
      <c r="AV146">
        <f t="shared" si="4"/>
        <v>2</v>
      </c>
      <c r="AW146">
        <v>58</v>
      </c>
      <c r="AX146" s="9">
        <f t="shared" si="5"/>
        <v>3.4482758620689653</v>
      </c>
    </row>
    <row r="147" spans="1:50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S147">
        <v>77</v>
      </c>
      <c r="U147">
        <v>70</v>
      </c>
      <c r="AH147">
        <v>56</v>
      </c>
      <c r="AV147">
        <f t="shared" si="4"/>
        <v>203</v>
      </c>
      <c r="AW147">
        <v>260</v>
      </c>
      <c r="AX147" s="9">
        <f t="shared" si="5"/>
        <v>78.07692307692308</v>
      </c>
    </row>
    <row r="148" spans="1:50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P148">
        <v>1</v>
      </c>
      <c r="U148">
        <v>5</v>
      </c>
      <c r="AK148">
        <v>1</v>
      </c>
      <c r="AV148">
        <f t="shared" si="4"/>
        <v>7</v>
      </c>
      <c r="AW148">
        <v>35</v>
      </c>
      <c r="AX148" s="9">
        <f t="shared" si="5"/>
        <v>20</v>
      </c>
    </row>
    <row r="149" spans="1:50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U149">
        <v>2</v>
      </c>
      <c r="AH149">
        <v>1</v>
      </c>
      <c r="AO149">
        <v>1</v>
      </c>
      <c r="AS149">
        <v>1</v>
      </c>
      <c r="AV149">
        <f t="shared" si="4"/>
        <v>5</v>
      </c>
      <c r="AW149">
        <v>13</v>
      </c>
      <c r="AX149" s="9">
        <f t="shared" si="5"/>
        <v>38.461538461538467</v>
      </c>
    </row>
    <row r="150" spans="1:50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S150">
        <v>1</v>
      </c>
      <c r="U150">
        <v>10</v>
      </c>
      <c r="AH150">
        <v>3</v>
      </c>
      <c r="AV150">
        <f t="shared" si="4"/>
        <v>14</v>
      </c>
      <c r="AW150">
        <v>22</v>
      </c>
      <c r="AX150" s="9">
        <f t="shared" si="5"/>
        <v>63.636363636363633</v>
      </c>
    </row>
    <row r="151" spans="1:50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S151">
        <v>1</v>
      </c>
      <c r="U151">
        <v>1</v>
      </c>
      <c r="AK151">
        <v>2</v>
      </c>
      <c r="AU151">
        <v>1</v>
      </c>
      <c r="AV151">
        <f t="shared" si="4"/>
        <v>5</v>
      </c>
      <c r="AW151">
        <v>28</v>
      </c>
      <c r="AX151" s="9">
        <f t="shared" si="5"/>
        <v>17.857142857142858</v>
      </c>
    </row>
    <row r="152" spans="1:50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AV152">
        <f t="shared" si="4"/>
        <v>0</v>
      </c>
      <c r="AW152">
        <v>19</v>
      </c>
      <c r="AX152" s="9">
        <f t="shared" si="5"/>
        <v>0</v>
      </c>
    </row>
    <row r="153" spans="1:50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AS153">
        <v>1</v>
      </c>
      <c r="AV153">
        <f t="shared" si="4"/>
        <v>1</v>
      </c>
      <c r="AW153">
        <v>18</v>
      </c>
      <c r="AX153" s="9">
        <f t="shared" si="5"/>
        <v>5.5555555555555554</v>
      </c>
    </row>
    <row r="154" spans="1:50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AV154">
        <f t="shared" si="4"/>
        <v>0</v>
      </c>
      <c r="AW154">
        <v>5</v>
      </c>
      <c r="AX154" s="9">
        <f t="shared" si="5"/>
        <v>0</v>
      </c>
    </row>
    <row r="155" spans="1:50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U155">
        <v>6</v>
      </c>
      <c r="AK155">
        <v>3</v>
      </c>
      <c r="AP155">
        <v>1</v>
      </c>
      <c r="AU155">
        <v>3</v>
      </c>
      <c r="AV155">
        <f t="shared" si="4"/>
        <v>13</v>
      </c>
      <c r="AW155">
        <v>81</v>
      </c>
      <c r="AX155" s="9">
        <f t="shared" si="5"/>
        <v>16.049382716049383</v>
      </c>
    </row>
    <row r="156" spans="1:50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V156">
        <v>1</v>
      </c>
      <c r="AS156">
        <v>3</v>
      </c>
      <c r="AV156">
        <f t="shared" si="4"/>
        <v>4</v>
      </c>
      <c r="AW156">
        <v>13</v>
      </c>
      <c r="AX156" s="9">
        <f t="shared" si="5"/>
        <v>30.76923076923077</v>
      </c>
    </row>
    <row r="157" spans="1:50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S157">
        <v>2</v>
      </c>
      <c r="AQ157">
        <v>4</v>
      </c>
      <c r="AS157">
        <v>4</v>
      </c>
      <c r="AV157">
        <f t="shared" si="4"/>
        <v>10</v>
      </c>
      <c r="AW157">
        <v>31</v>
      </c>
      <c r="AX157" s="9">
        <f t="shared" si="5"/>
        <v>32.258064516129032</v>
      </c>
    </row>
    <row r="158" spans="1:50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U158">
        <v>1</v>
      </c>
      <c r="AV158">
        <f t="shared" si="4"/>
        <v>1</v>
      </c>
      <c r="AW158">
        <v>8</v>
      </c>
      <c r="AX158" s="9">
        <f t="shared" si="5"/>
        <v>12.5</v>
      </c>
    </row>
    <row r="159" spans="1:50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U159">
        <v>2</v>
      </c>
      <c r="AS159">
        <v>1</v>
      </c>
      <c r="AV159">
        <f t="shared" si="4"/>
        <v>3</v>
      </c>
      <c r="AW159">
        <v>41</v>
      </c>
      <c r="AX159" s="9">
        <f t="shared" si="5"/>
        <v>7.3170731707317067</v>
      </c>
    </row>
    <row r="160" spans="1:50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AK160">
        <v>1</v>
      </c>
      <c r="AV160">
        <f t="shared" si="4"/>
        <v>1</v>
      </c>
      <c r="AW160">
        <v>32</v>
      </c>
      <c r="AX160" s="9">
        <f t="shared" si="5"/>
        <v>3.125</v>
      </c>
    </row>
    <row r="161" spans="1:50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U161">
        <v>4</v>
      </c>
      <c r="AS161">
        <v>5</v>
      </c>
      <c r="AV161">
        <f t="shared" si="4"/>
        <v>9</v>
      </c>
      <c r="AW161">
        <v>102</v>
      </c>
      <c r="AX161" s="9">
        <f t="shared" si="5"/>
        <v>8.8235294117647065</v>
      </c>
    </row>
    <row r="162" spans="1:50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S162">
        <v>3</v>
      </c>
      <c r="U162">
        <v>1</v>
      </c>
      <c r="AH162">
        <v>7</v>
      </c>
      <c r="AJ162">
        <v>1</v>
      </c>
      <c r="AK162">
        <v>2</v>
      </c>
      <c r="AU162">
        <v>1</v>
      </c>
      <c r="AV162">
        <f t="shared" si="4"/>
        <v>15</v>
      </c>
      <c r="AW162">
        <v>79</v>
      </c>
      <c r="AX162" s="9">
        <f t="shared" si="5"/>
        <v>18.9873417721519</v>
      </c>
    </row>
    <row r="163" spans="1:50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S163">
        <v>142</v>
      </c>
      <c r="AD163">
        <v>25</v>
      </c>
      <c r="AH163">
        <v>242</v>
      </c>
      <c r="AK163">
        <v>25</v>
      </c>
      <c r="AO163">
        <v>8</v>
      </c>
      <c r="AV163">
        <f t="shared" si="4"/>
        <v>442</v>
      </c>
      <c r="AW163">
        <v>1483</v>
      </c>
      <c r="AX163" s="9">
        <f t="shared" si="5"/>
        <v>29.804450438300741</v>
      </c>
    </row>
    <row r="164" spans="1:50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K164">
        <v>1</v>
      </c>
      <c r="R164">
        <v>3</v>
      </c>
      <c r="S164">
        <v>16</v>
      </c>
      <c r="U164">
        <v>18</v>
      </c>
      <c r="AH164">
        <v>24</v>
      </c>
      <c r="AK164">
        <v>3</v>
      </c>
      <c r="AO164">
        <v>1</v>
      </c>
      <c r="AV164">
        <f t="shared" si="4"/>
        <v>66</v>
      </c>
      <c r="AW164">
        <v>114</v>
      </c>
      <c r="AX164" s="9">
        <f t="shared" si="5"/>
        <v>57.894736842105267</v>
      </c>
    </row>
    <row r="165" spans="1:50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S165">
        <v>4</v>
      </c>
      <c r="AH165">
        <v>12</v>
      </c>
      <c r="AK165">
        <v>7</v>
      </c>
      <c r="AM165">
        <v>1</v>
      </c>
      <c r="AO165">
        <v>1</v>
      </c>
      <c r="AU165">
        <v>1</v>
      </c>
      <c r="AV165">
        <f t="shared" si="4"/>
        <v>26</v>
      </c>
      <c r="AW165">
        <v>102</v>
      </c>
      <c r="AX165" s="9">
        <f t="shared" si="5"/>
        <v>25.490196078431371</v>
      </c>
    </row>
    <row r="166" spans="1:50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R166">
        <v>11</v>
      </c>
      <c r="S166">
        <v>61</v>
      </c>
      <c r="U166">
        <v>25</v>
      </c>
      <c r="AH166">
        <v>143</v>
      </c>
      <c r="AK166">
        <v>14</v>
      </c>
      <c r="AV166">
        <f t="shared" si="4"/>
        <v>254</v>
      </c>
      <c r="AW166">
        <v>372</v>
      </c>
      <c r="AX166" s="9">
        <f t="shared" si="5"/>
        <v>68.27956989247312</v>
      </c>
    </row>
    <row r="167" spans="1:50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S167">
        <v>9</v>
      </c>
      <c r="U167">
        <v>4</v>
      </c>
      <c r="AD167">
        <v>1</v>
      </c>
      <c r="AH167">
        <v>43</v>
      </c>
      <c r="AK167">
        <v>11</v>
      </c>
      <c r="AV167">
        <f t="shared" si="4"/>
        <v>68</v>
      </c>
      <c r="AW167">
        <v>104</v>
      </c>
      <c r="AX167" s="9">
        <f t="shared" si="5"/>
        <v>65.384615384615387</v>
      </c>
    </row>
    <row r="168" spans="1:50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U168">
        <v>10</v>
      </c>
      <c r="AD168">
        <v>1</v>
      </c>
      <c r="AH168">
        <v>5</v>
      </c>
      <c r="AK168">
        <v>1</v>
      </c>
      <c r="AV168">
        <f t="shared" si="4"/>
        <v>17</v>
      </c>
      <c r="AW168">
        <v>35</v>
      </c>
      <c r="AX168" s="9">
        <f t="shared" si="5"/>
        <v>48.571428571428569</v>
      </c>
    </row>
    <row r="169" spans="1:50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S169">
        <v>17</v>
      </c>
      <c r="U169">
        <v>50</v>
      </c>
      <c r="X169">
        <v>50</v>
      </c>
      <c r="AH169">
        <v>100</v>
      </c>
      <c r="AK169">
        <v>100</v>
      </c>
      <c r="AU169">
        <v>50</v>
      </c>
      <c r="AV169">
        <f t="shared" si="4"/>
        <v>367</v>
      </c>
      <c r="AW169">
        <v>1919</v>
      </c>
      <c r="AX169" s="9">
        <f t="shared" si="5"/>
        <v>19.124544033350706</v>
      </c>
    </row>
    <row r="170" spans="1:50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S170">
        <v>2</v>
      </c>
      <c r="U170">
        <v>4</v>
      </c>
      <c r="AH170">
        <v>2</v>
      </c>
      <c r="AK170">
        <v>13</v>
      </c>
      <c r="AU170">
        <v>2</v>
      </c>
      <c r="AV170">
        <f t="shared" si="4"/>
        <v>23</v>
      </c>
      <c r="AW170">
        <v>222</v>
      </c>
      <c r="AX170" s="9">
        <f t="shared" si="5"/>
        <v>10.36036036036036</v>
      </c>
    </row>
    <row r="171" spans="1:50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S171">
        <v>6</v>
      </c>
      <c r="U171">
        <v>3</v>
      </c>
      <c r="AH171">
        <v>3</v>
      </c>
      <c r="AK171">
        <v>34</v>
      </c>
      <c r="AO171">
        <v>6</v>
      </c>
      <c r="AV171">
        <f t="shared" si="4"/>
        <v>52</v>
      </c>
      <c r="AW171">
        <v>354</v>
      </c>
      <c r="AX171" s="9">
        <f t="shared" si="5"/>
        <v>14.689265536723164</v>
      </c>
    </row>
    <row r="172" spans="1:50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S172">
        <v>24</v>
      </c>
      <c r="U172">
        <v>12</v>
      </c>
      <c r="AH172">
        <v>18</v>
      </c>
      <c r="AK172">
        <v>29</v>
      </c>
      <c r="AU172">
        <v>6</v>
      </c>
      <c r="AV172">
        <f t="shared" si="4"/>
        <v>89</v>
      </c>
      <c r="AW172">
        <v>583</v>
      </c>
      <c r="AX172" s="9">
        <f t="shared" si="5"/>
        <v>15.265866209262436</v>
      </c>
    </row>
    <row r="173" spans="1:50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U173">
        <v>2</v>
      </c>
      <c r="X173">
        <v>2</v>
      </c>
      <c r="AH173">
        <v>2</v>
      </c>
      <c r="AK173">
        <v>22</v>
      </c>
      <c r="AV173">
        <f t="shared" si="4"/>
        <v>28</v>
      </c>
      <c r="AW173">
        <v>162</v>
      </c>
      <c r="AX173" s="9">
        <f t="shared" si="5"/>
        <v>17.283950617283949</v>
      </c>
    </row>
    <row r="174" spans="1:50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S174">
        <v>13</v>
      </c>
      <c r="U174">
        <v>25</v>
      </c>
      <c r="AH174">
        <v>72</v>
      </c>
      <c r="AK174">
        <v>19</v>
      </c>
      <c r="AU174">
        <v>6</v>
      </c>
      <c r="AV174">
        <f t="shared" si="4"/>
        <v>135</v>
      </c>
      <c r="AW174">
        <v>348</v>
      </c>
      <c r="AX174" s="9">
        <f t="shared" si="5"/>
        <v>38.793103448275865</v>
      </c>
    </row>
    <row r="175" spans="1:50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AK175">
        <v>24</v>
      </c>
      <c r="AS175">
        <v>10</v>
      </c>
      <c r="AV175">
        <f t="shared" si="4"/>
        <v>34</v>
      </c>
      <c r="AW175">
        <v>516</v>
      </c>
      <c r="AX175" s="9">
        <f t="shared" si="5"/>
        <v>6.5891472868217065</v>
      </c>
    </row>
    <row r="176" spans="1:50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K176">
        <v>43</v>
      </c>
      <c r="U176">
        <v>100</v>
      </c>
      <c r="AH176">
        <v>43</v>
      </c>
      <c r="AK176">
        <v>229</v>
      </c>
      <c r="AV176">
        <f t="shared" si="4"/>
        <v>415</v>
      </c>
      <c r="AW176">
        <v>1556</v>
      </c>
      <c r="AX176" s="9">
        <f t="shared" si="5"/>
        <v>26.67095115681234</v>
      </c>
    </row>
    <row r="177" spans="1:50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U177">
        <v>40</v>
      </c>
      <c r="AH177">
        <v>10</v>
      </c>
      <c r="AK177">
        <v>100</v>
      </c>
      <c r="AU177">
        <v>10</v>
      </c>
      <c r="AV177">
        <f t="shared" si="4"/>
        <v>160</v>
      </c>
      <c r="AW177">
        <v>1120</v>
      </c>
      <c r="AX177" s="9">
        <f t="shared" si="5"/>
        <v>14.285714285714285</v>
      </c>
    </row>
    <row r="178" spans="1:50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U178">
        <v>79</v>
      </c>
      <c r="AK178">
        <v>7</v>
      </c>
      <c r="AS178">
        <v>14</v>
      </c>
      <c r="AV178">
        <f t="shared" si="4"/>
        <v>100</v>
      </c>
      <c r="AW178">
        <v>399</v>
      </c>
      <c r="AX178" s="9">
        <f t="shared" si="5"/>
        <v>25.062656641604008</v>
      </c>
    </row>
    <row r="179" spans="1:50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AK179">
        <v>1225</v>
      </c>
      <c r="AQ179">
        <v>50</v>
      </c>
      <c r="AU179">
        <v>25</v>
      </c>
      <c r="AV179">
        <f t="shared" si="4"/>
        <v>1300</v>
      </c>
      <c r="AW179">
        <v>4250</v>
      </c>
      <c r="AX179" s="9">
        <f t="shared" si="5"/>
        <v>30.588235294117649</v>
      </c>
    </row>
    <row r="180" spans="1:50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AK180">
        <v>1</v>
      </c>
      <c r="AV180">
        <f t="shared" si="4"/>
        <v>1</v>
      </c>
      <c r="AW180">
        <v>12</v>
      </c>
      <c r="AX180" s="9">
        <f t="shared" si="5"/>
        <v>8.3333333333333321</v>
      </c>
    </row>
    <row r="181" spans="1:50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S181">
        <v>12</v>
      </c>
      <c r="U181">
        <v>103</v>
      </c>
      <c r="AK181">
        <v>21</v>
      </c>
      <c r="AU181">
        <v>97</v>
      </c>
      <c r="AV181">
        <f t="shared" si="4"/>
        <v>233</v>
      </c>
      <c r="AW181">
        <v>326</v>
      </c>
      <c r="AX181" s="9">
        <f t="shared" si="5"/>
        <v>71.472392638036808</v>
      </c>
    </row>
    <row r="182" spans="1:50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U182">
        <v>3</v>
      </c>
      <c r="AS182">
        <v>1</v>
      </c>
      <c r="AU182">
        <v>2</v>
      </c>
      <c r="AV182">
        <f t="shared" si="4"/>
        <v>6</v>
      </c>
      <c r="AW182">
        <v>27</v>
      </c>
      <c r="AX182" s="9">
        <f t="shared" si="5"/>
        <v>22.222222222222221</v>
      </c>
    </row>
    <row r="183" spans="1:50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P183">
        <v>35</v>
      </c>
      <c r="AK183">
        <v>18</v>
      </c>
      <c r="AV183">
        <f t="shared" si="4"/>
        <v>53</v>
      </c>
      <c r="AW183">
        <v>254</v>
      </c>
      <c r="AX183" s="9">
        <f t="shared" si="5"/>
        <v>20.866141732283463</v>
      </c>
    </row>
    <row r="184" spans="1:50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P184">
        <v>2</v>
      </c>
      <c r="U184">
        <v>10</v>
      </c>
      <c r="AK184">
        <v>7</v>
      </c>
      <c r="AV184">
        <f t="shared" si="4"/>
        <v>19</v>
      </c>
      <c r="AW184">
        <v>112</v>
      </c>
      <c r="AX184" s="9">
        <f t="shared" si="5"/>
        <v>16.964285714285715</v>
      </c>
    </row>
    <row r="185" spans="1:50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AV185">
        <f t="shared" si="4"/>
        <v>0</v>
      </c>
      <c r="AW185">
        <v>221</v>
      </c>
      <c r="AX185" s="9">
        <f t="shared" si="5"/>
        <v>0</v>
      </c>
    </row>
    <row r="186" spans="1:50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AV186">
        <f t="shared" si="4"/>
        <v>0</v>
      </c>
      <c r="AW186">
        <v>6</v>
      </c>
      <c r="AX186" s="9">
        <f t="shared" si="5"/>
        <v>0</v>
      </c>
    </row>
    <row r="187" spans="1:50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P187">
        <v>35</v>
      </c>
      <c r="AK187">
        <v>8</v>
      </c>
      <c r="AV187">
        <f t="shared" si="4"/>
        <v>43</v>
      </c>
      <c r="AW187">
        <v>82</v>
      </c>
      <c r="AX187" s="9">
        <f t="shared" si="5"/>
        <v>52.439024390243901</v>
      </c>
    </row>
    <row r="188" spans="1:50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P188">
        <v>4</v>
      </c>
      <c r="U188">
        <v>2</v>
      </c>
      <c r="AK188">
        <v>8</v>
      </c>
      <c r="AS188">
        <v>1</v>
      </c>
      <c r="AV188">
        <f t="shared" si="4"/>
        <v>15</v>
      </c>
      <c r="AW188">
        <v>85</v>
      </c>
      <c r="AX188" s="9">
        <f t="shared" si="5"/>
        <v>17.647058823529413</v>
      </c>
    </row>
    <row r="189" spans="1:50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S189">
        <v>11</v>
      </c>
      <c r="U189">
        <v>22</v>
      </c>
      <c r="AS189">
        <v>11</v>
      </c>
      <c r="AV189">
        <f t="shared" si="4"/>
        <v>44</v>
      </c>
      <c r="AW189">
        <v>1345</v>
      </c>
      <c r="AX189" s="9">
        <f t="shared" si="5"/>
        <v>3.2713754646840147</v>
      </c>
    </row>
    <row r="190" spans="1:50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P190">
        <v>1</v>
      </c>
      <c r="S190">
        <v>4</v>
      </c>
      <c r="U190">
        <v>7</v>
      </c>
      <c r="AH190">
        <v>2</v>
      </c>
      <c r="AK190">
        <v>5</v>
      </c>
      <c r="AU190">
        <v>1</v>
      </c>
      <c r="AV190">
        <f t="shared" si="4"/>
        <v>20</v>
      </c>
      <c r="AW190">
        <v>37</v>
      </c>
      <c r="AX190" s="9">
        <f t="shared" si="5"/>
        <v>54.054054054054056</v>
      </c>
    </row>
    <row r="191" spans="1:50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S191">
        <v>4</v>
      </c>
      <c r="U191">
        <v>7</v>
      </c>
      <c r="AK191">
        <v>13</v>
      </c>
      <c r="AV191">
        <f t="shared" si="4"/>
        <v>24</v>
      </c>
      <c r="AW191">
        <v>58</v>
      </c>
      <c r="AX191" s="9">
        <f t="shared" si="5"/>
        <v>41.379310344827587</v>
      </c>
    </row>
    <row r="192" spans="1:50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S192">
        <v>3</v>
      </c>
      <c r="U192">
        <v>1</v>
      </c>
      <c r="AK192">
        <v>8</v>
      </c>
      <c r="AV192">
        <f t="shared" si="4"/>
        <v>12</v>
      </c>
      <c r="AW192">
        <v>28</v>
      </c>
      <c r="AX192" s="9">
        <f t="shared" si="5"/>
        <v>42.857142857142854</v>
      </c>
    </row>
    <row r="193" spans="1:50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AA193">
        <v>150</v>
      </c>
      <c r="AQ193">
        <v>25</v>
      </c>
      <c r="AV193">
        <f t="shared" si="4"/>
        <v>175</v>
      </c>
      <c r="AW193">
        <v>2900</v>
      </c>
      <c r="AX193" s="9">
        <f t="shared" si="5"/>
        <v>6.0344827586206895</v>
      </c>
    </row>
    <row r="194" spans="1:50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S194">
        <v>14</v>
      </c>
      <c r="AK194">
        <v>443</v>
      </c>
      <c r="AV194">
        <f t="shared" si="4"/>
        <v>457</v>
      </c>
      <c r="AW194">
        <v>1812</v>
      </c>
      <c r="AX194" s="9">
        <f t="shared" si="5"/>
        <v>25.220750551876382</v>
      </c>
    </row>
    <row r="195" spans="1:50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U195">
        <v>44</v>
      </c>
      <c r="AK195">
        <v>411</v>
      </c>
      <c r="AV195">
        <f t="shared" si="4"/>
        <v>455</v>
      </c>
      <c r="AW195">
        <v>1277</v>
      </c>
      <c r="AX195" s="9">
        <f t="shared" si="5"/>
        <v>35.630383711824585</v>
      </c>
    </row>
    <row r="196" spans="1:50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AK196">
        <v>660</v>
      </c>
      <c r="AV196">
        <f t="shared" si="4"/>
        <v>660</v>
      </c>
      <c r="AW196">
        <v>2180</v>
      </c>
      <c r="AX196" s="9">
        <f t="shared" si="5"/>
        <v>30.275229357798167</v>
      </c>
    </row>
    <row r="197" spans="1:50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U197">
        <v>20</v>
      </c>
      <c r="AK197">
        <v>360</v>
      </c>
      <c r="AV197">
        <f t="shared" si="4"/>
        <v>380</v>
      </c>
      <c r="AW197">
        <v>1560</v>
      </c>
      <c r="AX197" s="9">
        <f t="shared" si="5"/>
        <v>24.358974358974358</v>
      </c>
    </row>
    <row r="198" spans="1:50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U198">
        <v>167</v>
      </c>
      <c r="AF198">
        <v>33</v>
      </c>
      <c r="AH198">
        <v>67</v>
      </c>
      <c r="AK198">
        <v>2000</v>
      </c>
      <c r="AU198">
        <v>33</v>
      </c>
      <c r="AV198">
        <f t="shared" si="4"/>
        <v>2300</v>
      </c>
      <c r="AW198">
        <v>4333</v>
      </c>
      <c r="AX198" s="9">
        <f t="shared" si="5"/>
        <v>53.081006231248566</v>
      </c>
    </row>
    <row r="199" spans="1:50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S199">
        <v>25</v>
      </c>
      <c r="U199">
        <v>150</v>
      </c>
      <c r="AK199">
        <v>2375</v>
      </c>
      <c r="AS199">
        <v>25</v>
      </c>
      <c r="AU199">
        <v>25</v>
      </c>
      <c r="AV199">
        <f t="shared" si="4"/>
        <v>2600</v>
      </c>
      <c r="AW199">
        <v>3425</v>
      </c>
      <c r="AX199" s="9">
        <f t="shared" si="5"/>
        <v>75.912408759124077</v>
      </c>
    </row>
    <row r="200" spans="1:50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U200">
        <v>700</v>
      </c>
      <c r="AK200">
        <v>11100</v>
      </c>
      <c r="AS200">
        <v>100</v>
      </c>
      <c r="AU200">
        <v>200</v>
      </c>
      <c r="AV200">
        <f t="shared" si="4"/>
        <v>12100</v>
      </c>
      <c r="AW200">
        <v>15000</v>
      </c>
      <c r="AX200" s="9">
        <f t="shared" si="5"/>
        <v>80.666666666666657</v>
      </c>
    </row>
    <row r="201" spans="1:50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S201">
        <v>21</v>
      </c>
      <c r="U201">
        <v>19</v>
      </c>
      <c r="AH201">
        <v>2</v>
      </c>
      <c r="AK201">
        <v>14</v>
      </c>
      <c r="AU201">
        <v>5</v>
      </c>
      <c r="AV201">
        <f t="shared" si="4"/>
        <v>61</v>
      </c>
      <c r="AW201">
        <v>110</v>
      </c>
      <c r="AX201" s="9">
        <f t="shared" si="5"/>
        <v>55.454545454545453</v>
      </c>
    </row>
    <row r="202" spans="1:50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P202">
        <v>1</v>
      </c>
      <c r="AK202">
        <v>6</v>
      </c>
      <c r="AV202">
        <f t="shared" si="4"/>
        <v>7</v>
      </c>
      <c r="AW202">
        <v>21</v>
      </c>
      <c r="AX202" s="9">
        <f t="shared" si="5"/>
        <v>33.333333333333329</v>
      </c>
    </row>
    <row r="203" spans="1:50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AK203">
        <v>12</v>
      </c>
      <c r="AV203">
        <f t="shared" ref="AV203:AV266" si="6">SUM(J203:AU203)</f>
        <v>12</v>
      </c>
      <c r="AW203">
        <v>116</v>
      </c>
      <c r="AX203" s="9">
        <f t="shared" ref="AX203:AX266" si="7">AV203/AW203*100</f>
        <v>10.344827586206897</v>
      </c>
    </row>
    <row r="204" spans="1:50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AK204">
        <v>4500</v>
      </c>
      <c r="AV204">
        <f t="shared" si="6"/>
        <v>4500</v>
      </c>
      <c r="AW204">
        <v>12350</v>
      </c>
      <c r="AX204" s="9">
        <f t="shared" si="7"/>
        <v>36.43724696356275</v>
      </c>
    </row>
    <row r="205" spans="1:50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AK205">
        <v>8</v>
      </c>
      <c r="AV205">
        <f t="shared" si="6"/>
        <v>8</v>
      </c>
      <c r="AW205">
        <v>92</v>
      </c>
      <c r="AX205" s="9">
        <f t="shared" si="7"/>
        <v>8.695652173913043</v>
      </c>
    </row>
    <row r="206" spans="1:50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S206">
        <v>1</v>
      </c>
      <c r="AK206">
        <v>9</v>
      </c>
      <c r="AU206">
        <v>1</v>
      </c>
      <c r="AV206">
        <f t="shared" si="6"/>
        <v>11</v>
      </c>
      <c r="AW206">
        <v>97</v>
      </c>
      <c r="AX206" s="9">
        <f t="shared" si="7"/>
        <v>11.340206185567011</v>
      </c>
    </row>
    <row r="207" spans="1:50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S207">
        <v>67</v>
      </c>
      <c r="AV207">
        <f t="shared" si="6"/>
        <v>67</v>
      </c>
      <c r="AW207">
        <v>4166</v>
      </c>
      <c r="AX207" s="9">
        <f t="shared" si="7"/>
        <v>1.6082573211713875</v>
      </c>
    </row>
    <row r="208" spans="1:50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P208">
        <v>7</v>
      </c>
      <c r="U208">
        <v>1</v>
      </c>
      <c r="AV208">
        <f t="shared" si="6"/>
        <v>8</v>
      </c>
      <c r="AW208">
        <v>104</v>
      </c>
      <c r="AX208" s="9">
        <f t="shared" si="7"/>
        <v>7.6923076923076925</v>
      </c>
    </row>
    <row r="209" spans="1:50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P209">
        <v>5</v>
      </c>
      <c r="AK209">
        <v>3</v>
      </c>
      <c r="AL209">
        <v>2</v>
      </c>
      <c r="AV209">
        <f t="shared" si="6"/>
        <v>10</v>
      </c>
      <c r="AW209">
        <v>190</v>
      </c>
      <c r="AX209" s="9">
        <f t="shared" si="7"/>
        <v>5.2631578947368416</v>
      </c>
    </row>
    <row r="210" spans="1:50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AK210">
        <v>2450</v>
      </c>
      <c r="AV210">
        <f t="shared" si="6"/>
        <v>2450</v>
      </c>
      <c r="AW210">
        <v>5800</v>
      </c>
      <c r="AX210" s="9">
        <f t="shared" si="7"/>
        <v>42.241379310344826</v>
      </c>
    </row>
    <row r="211" spans="1:50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K211">
        <v>46</v>
      </c>
      <c r="AL211">
        <v>21</v>
      </c>
      <c r="AS211">
        <v>36</v>
      </c>
      <c r="AV211">
        <f t="shared" si="6"/>
        <v>103</v>
      </c>
      <c r="AW211">
        <v>492</v>
      </c>
      <c r="AX211" s="9">
        <f t="shared" si="7"/>
        <v>20.934959349593495</v>
      </c>
    </row>
    <row r="212" spans="1:50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AK212">
        <v>107</v>
      </c>
      <c r="AS212">
        <v>20</v>
      </c>
      <c r="AV212">
        <f t="shared" si="6"/>
        <v>127</v>
      </c>
      <c r="AW212">
        <v>1261</v>
      </c>
      <c r="AX212" s="9">
        <f t="shared" si="7"/>
        <v>10.07137192704203</v>
      </c>
    </row>
    <row r="213" spans="1:50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AK213">
        <v>95</v>
      </c>
      <c r="AV213">
        <f t="shared" si="6"/>
        <v>95</v>
      </c>
      <c r="AW213">
        <v>651</v>
      </c>
      <c r="AX213" s="9">
        <f t="shared" si="7"/>
        <v>14.592933947772657</v>
      </c>
    </row>
    <row r="214" spans="1:50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AK214">
        <v>1</v>
      </c>
      <c r="AS214">
        <v>8</v>
      </c>
      <c r="AV214">
        <f t="shared" si="6"/>
        <v>9</v>
      </c>
      <c r="AW214">
        <v>38</v>
      </c>
      <c r="AX214" s="9">
        <f t="shared" si="7"/>
        <v>23.684210526315788</v>
      </c>
    </row>
    <row r="215" spans="1:50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P215">
        <v>33</v>
      </c>
      <c r="AK215">
        <v>171</v>
      </c>
      <c r="AV215">
        <f t="shared" si="6"/>
        <v>204</v>
      </c>
      <c r="AW215">
        <v>806</v>
      </c>
      <c r="AX215" s="9">
        <f t="shared" si="7"/>
        <v>25.310173697270471</v>
      </c>
    </row>
    <row r="216" spans="1:50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U216">
        <v>7</v>
      </c>
      <c r="AK216">
        <v>283</v>
      </c>
      <c r="AV216">
        <f t="shared" si="6"/>
        <v>290</v>
      </c>
      <c r="AW216">
        <v>828</v>
      </c>
      <c r="AX216" s="9">
        <f t="shared" si="7"/>
        <v>35.024154589371982</v>
      </c>
    </row>
    <row r="217" spans="1:50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P217">
        <v>25</v>
      </c>
      <c r="U217">
        <v>13</v>
      </c>
      <c r="AK217">
        <v>152</v>
      </c>
      <c r="AS217">
        <v>6</v>
      </c>
      <c r="AV217">
        <f t="shared" si="6"/>
        <v>196</v>
      </c>
      <c r="AW217">
        <v>795</v>
      </c>
      <c r="AX217" s="9">
        <f t="shared" si="7"/>
        <v>24.654088050314467</v>
      </c>
    </row>
    <row r="218" spans="1:50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P218">
        <v>3</v>
      </c>
      <c r="AK218">
        <v>13</v>
      </c>
      <c r="AV218">
        <f t="shared" si="6"/>
        <v>16</v>
      </c>
      <c r="AW218">
        <v>169</v>
      </c>
      <c r="AX218" s="9">
        <f t="shared" si="7"/>
        <v>9.4674556213017755</v>
      </c>
    </row>
    <row r="219" spans="1:50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AK219">
        <v>525</v>
      </c>
      <c r="AQ219">
        <v>13</v>
      </c>
      <c r="AS219">
        <v>25</v>
      </c>
      <c r="AV219">
        <f t="shared" si="6"/>
        <v>563</v>
      </c>
      <c r="AW219">
        <v>1827</v>
      </c>
      <c r="AX219" s="9">
        <f t="shared" si="7"/>
        <v>30.815544608648054</v>
      </c>
    </row>
    <row r="220" spans="1:50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P220">
        <v>3</v>
      </c>
      <c r="AK220">
        <v>138</v>
      </c>
      <c r="AV220">
        <f t="shared" si="6"/>
        <v>141</v>
      </c>
      <c r="AW220">
        <v>289</v>
      </c>
      <c r="AX220" s="9">
        <f t="shared" si="7"/>
        <v>48.788927335640139</v>
      </c>
    </row>
    <row r="221" spans="1:50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AK221">
        <v>242</v>
      </c>
      <c r="AV221">
        <f t="shared" si="6"/>
        <v>242</v>
      </c>
      <c r="AW221">
        <v>1651</v>
      </c>
      <c r="AX221" s="9">
        <f t="shared" si="7"/>
        <v>14.65778316172017</v>
      </c>
    </row>
    <row r="222" spans="1:50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U222">
        <v>20</v>
      </c>
      <c r="AV222">
        <f t="shared" si="6"/>
        <v>20</v>
      </c>
      <c r="AW222">
        <v>2920</v>
      </c>
      <c r="AX222" s="9">
        <f t="shared" si="7"/>
        <v>0.68493150684931503</v>
      </c>
    </row>
    <row r="223" spans="1:50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AK223">
        <v>24</v>
      </c>
      <c r="AS223">
        <v>1</v>
      </c>
      <c r="AU223">
        <v>3</v>
      </c>
      <c r="AV223">
        <f t="shared" si="6"/>
        <v>28</v>
      </c>
      <c r="AW223">
        <v>112</v>
      </c>
      <c r="AX223" s="9">
        <f t="shared" si="7"/>
        <v>25</v>
      </c>
    </row>
    <row r="224" spans="1:50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U224">
        <v>3</v>
      </c>
      <c r="AK224">
        <v>48</v>
      </c>
      <c r="AV224">
        <f t="shared" si="6"/>
        <v>51</v>
      </c>
      <c r="AW224">
        <v>110</v>
      </c>
      <c r="AX224" s="9">
        <f t="shared" si="7"/>
        <v>46.36363636363636</v>
      </c>
    </row>
    <row r="225" spans="1:50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AK225">
        <v>36</v>
      </c>
      <c r="AV225">
        <f t="shared" si="6"/>
        <v>36</v>
      </c>
      <c r="AW225">
        <v>88</v>
      </c>
      <c r="AX225" s="9">
        <f t="shared" si="7"/>
        <v>40.909090909090914</v>
      </c>
    </row>
    <row r="226" spans="1:50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AK226">
        <v>143</v>
      </c>
      <c r="AV226">
        <f t="shared" si="6"/>
        <v>143</v>
      </c>
      <c r="AW226">
        <v>725</v>
      </c>
      <c r="AX226" s="9">
        <f t="shared" si="7"/>
        <v>19.724137931034484</v>
      </c>
    </row>
    <row r="227" spans="1:50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S227">
        <v>20</v>
      </c>
      <c r="AK227">
        <v>20</v>
      </c>
      <c r="AS227">
        <v>5</v>
      </c>
      <c r="AV227">
        <f t="shared" si="6"/>
        <v>45</v>
      </c>
      <c r="AW227">
        <v>210</v>
      </c>
      <c r="AX227" s="9">
        <f t="shared" si="7"/>
        <v>21.428571428571427</v>
      </c>
    </row>
    <row r="228" spans="1:50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AK228">
        <v>788</v>
      </c>
      <c r="AV228">
        <f t="shared" si="6"/>
        <v>788</v>
      </c>
      <c r="AW228">
        <v>1813</v>
      </c>
      <c r="AX228" s="9">
        <f t="shared" si="7"/>
        <v>43.463872035300604</v>
      </c>
    </row>
    <row r="229" spans="1:50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AK229">
        <v>4292</v>
      </c>
      <c r="AV229">
        <f t="shared" si="6"/>
        <v>4292</v>
      </c>
      <c r="AW229">
        <v>6350</v>
      </c>
      <c r="AX229" s="9">
        <f t="shared" si="7"/>
        <v>67.59055118110237</v>
      </c>
    </row>
    <row r="230" spans="1:50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T230">
        <v>50</v>
      </c>
      <c r="AK230">
        <v>150</v>
      </c>
      <c r="AN230">
        <v>500</v>
      </c>
      <c r="AS230">
        <v>50</v>
      </c>
      <c r="AV230">
        <f t="shared" si="6"/>
        <v>750</v>
      </c>
      <c r="AW230">
        <v>7350</v>
      </c>
      <c r="AX230" s="9">
        <f t="shared" si="7"/>
        <v>10.204081632653061</v>
      </c>
    </row>
    <row r="231" spans="1:50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U231">
        <v>3</v>
      </c>
      <c r="AK231">
        <v>23</v>
      </c>
      <c r="AV231">
        <f t="shared" si="6"/>
        <v>26</v>
      </c>
      <c r="AW231">
        <v>83</v>
      </c>
      <c r="AX231" s="9">
        <f t="shared" si="7"/>
        <v>31.325301204819279</v>
      </c>
    </row>
    <row r="232" spans="1:50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P232">
        <v>20</v>
      </c>
      <c r="AH232">
        <v>80</v>
      </c>
      <c r="AK232">
        <v>406</v>
      </c>
      <c r="AO232">
        <v>40</v>
      </c>
      <c r="AS232">
        <v>20</v>
      </c>
      <c r="AV232">
        <f t="shared" si="6"/>
        <v>566</v>
      </c>
      <c r="AW232">
        <v>1700</v>
      </c>
      <c r="AX232" s="9">
        <f t="shared" si="7"/>
        <v>33.294117647058826</v>
      </c>
    </row>
    <row r="233" spans="1:50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AS233">
        <v>850</v>
      </c>
      <c r="AV233">
        <f t="shared" si="6"/>
        <v>850</v>
      </c>
      <c r="AW233">
        <v>13450</v>
      </c>
      <c r="AX233" s="9">
        <f t="shared" si="7"/>
        <v>6.3197026022304827</v>
      </c>
    </row>
    <row r="234" spans="1:50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AK234">
        <v>650</v>
      </c>
      <c r="AR234">
        <v>50</v>
      </c>
      <c r="AS234">
        <v>50</v>
      </c>
      <c r="AV234">
        <f t="shared" si="6"/>
        <v>750</v>
      </c>
      <c r="AW234">
        <v>10400</v>
      </c>
      <c r="AX234" s="9">
        <f t="shared" si="7"/>
        <v>7.2115384615384608</v>
      </c>
    </row>
    <row r="235" spans="1:50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AS235">
        <v>20</v>
      </c>
      <c r="AV235">
        <f t="shared" si="6"/>
        <v>20</v>
      </c>
      <c r="AW235">
        <v>2720</v>
      </c>
      <c r="AX235" s="9">
        <f t="shared" si="7"/>
        <v>0.73529411764705876</v>
      </c>
    </row>
    <row r="236" spans="1:50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AK236">
        <v>28</v>
      </c>
      <c r="AV236">
        <f t="shared" si="6"/>
        <v>28</v>
      </c>
      <c r="AW236">
        <v>752</v>
      </c>
      <c r="AX236" s="9">
        <f t="shared" si="7"/>
        <v>3.7234042553191489</v>
      </c>
    </row>
    <row r="237" spans="1:50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AK237">
        <v>117</v>
      </c>
      <c r="AP237">
        <v>50</v>
      </c>
      <c r="AQ237">
        <v>25</v>
      </c>
      <c r="AR237">
        <v>400</v>
      </c>
      <c r="AS237">
        <v>250</v>
      </c>
      <c r="AV237">
        <f t="shared" si="6"/>
        <v>842</v>
      </c>
      <c r="AW237">
        <v>4400</v>
      </c>
      <c r="AX237" s="9">
        <f t="shared" si="7"/>
        <v>19.136363636363637</v>
      </c>
    </row>
    <row r="238" spans="1:50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AK238">
        <v>1597</v>
      </c>
      <c r="AS238">
        <v>800</v>
      </c>
      <c r="AV238">
        <f t="shared" si="6"/>
        <v>2397</v>
      </c>
      <c r="AW238">
        <v>21131</v>
      </c>
      <c r="AX238" s="9">
        <f t="shared" si="7"/>
        <v>11.343523732904263</v>
      </c>
    </row>
    <row r="239" spans="1:50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AK239">
        <v>943</v>
      </c>
      <c r="AS239">
        <v>29</v>
      </c>
      <c r="AT239">
        <v>14</v>
      </c>
      <c r="AV239">
        <f t="shared" si="6"/>
        <v>986</v>
      </c>
      <c r="AW239">
        <v>1670</v>
      </c>
      <c r="AX239" s="9">
        <f t="shared" si="7"/>
        <v>59.041916167664667</v>
      </c>
    </row>
    <row r="240" spans="1:50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AK240">
        <v>346</v>
      </c>
      <c r="AS240">
        <v>92</v>
      </c>
      <c r="AV240">
        <f t="shared" si="6"/>
        <v>438</v>
      </c>
      <c r="AW240">
        <v>847</v>
      </c>
      <c r="AX240" s="9">
        <f t="shared" si="7"/>
        <v>51.711924439197162</v>
      </c>
    </row>
    <row r="241" spans="1:50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R241">
        <v>100</v>
      </c>
      <c r="AA241">
        <v>400</v>
      </c>
      <c r="AK241">
        <v>2500</v>
      </c>
      <c r="AS241">
        <v>2000</v>
      </c>
      <c r="AV241">
        <f t="shared" si="6"/>
        <v>5000</v>
      </c>
      <c r="AW241">
        <v>14700</v>
      </c>
      <c r="AX241" s="9">
        <f t="shared" si="7"/>
        <v>34.013605442176868</v>
      </c>
    </row>
    <row r="242" spans="1:50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Y242">
        <v>50</v>
      </c>
      <c r="AS242">
        <v>50</v>
      </c>
      <c r="AV242">
        <f t="shared" si="6"/>
        <v>100</v>
      </c>
      <c r="AW242">
        <v>6537</v>
      </c>
      <c r="AX242" s="9">
        <f t="shared" si="7"/>
        <v>1.529753709652746</v>
      </c>
    </row>
    <row r="243" spans="1:50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U243">
        <v>33</v>
      </c>
      <c r="AO243">
        <v>33</v>
      </c>
      <c r="AS243">
        <v>67</v>
      </c>
      <c r="AV243">
        <f t="shared" si="6"/>
        <v>133</v>
      </c>
      <c r="AW243">
        <v>4266</v>
      </c>
      <c r="AX243" s="9">
        <f t="shared" si="7"/>
        <v>3.1176746366619783</v>
      </c>
    </row>
    <row r="244" spans="1:50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U244">
        <v>100</v>
      </c>
      <c r="Y244">
        <v>150</v>
      </c>
      <c r="AH244">
        <v>200</v>
      </c>
      <c r="AK244">
        <v>277</v>
      </c>
      <c r="AO244">
        <v>469</v>
      </c>
      <c r="AP244">
        <v>100</v>
      </c>
      <c r="AS244">
        <v>2900</v>
      </c>
      <c r="AV244">
        <f t="shared" si="6"/>
        <v>4196</v>
      </c>
      <c r="AW244">
        <v>11305</v>
      </c>
      <c r="AX244" s="9">
        <f t="shared" si="7"/>
        <v>37.116320212295442</v>
      </c>
    </row>
    <row r="245" spans="1:50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AK245">
        <v>17</v>
      </c>
      <c r="AS245">
        <v>17</v>
      </c>
      <c r="AV245">
        <f t="shared" si="6"/>
        <v>34</v>
      </c>
      <c r="AW245">
        <v>1801</v>
      </c>
      <c r="AX245" s="9">
        <f t="shared" si="7"/>
        <v>1.8878400888395337</v>
      </c>
    </row>
    <row r="246" spans="1:50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AH246">
        <v>3</v>
      </c>
      <c r="AK246">
        <v>6</v>
      </c>
      <c r="AS246">
        <v>3</v>
      </c>
      <c r="AV246">
        <f t="shared" si="6"/>
        <v>12</v>
      </c>
      <c r="AW246">
        <v>350</v>
      </c>
      <c r="AX246" s="9">
        <f t="shared" si="7"/>
        <v>3.4285714285714288</v>
      </c>
    </row>
    <row r="247" spans="1:50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U247">
        <v>27</v>
      </c>
      <c r="AK247">
        <v>36</v>
      </c>
      <c r="AS247">
        <v>45</v>
      </c>
      <c r="AV247">
        <f t="shared" si="6"/>
        <v>108</v>
      </c>
      <c r="AW247">
        <v>870</v>
      </c>
      <c r="AX247" s="9">
        <f t="shared" si="7"/>
        <v>12.413793103448276</v>
      </c>
    </row>
    <row r="248" spans="1:50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AH248">
        <v>33</v>
      </c>
      <c r="AK248">
        <v>433</v>
      </c>
      <c r="AS248">
        <v>50</v>
      </c>
      <c r="AV248">
        <f t="shared" si="6"/>
        <v>516</v>
      </c>
      <c r="AW248">
        <v>2667</v>
      </c>
      <c r="AX248" s="9">
        <f t="shared" si="7"/>
        <v>19.347581552305961</v>
      </c>
    </row>
    <row r="249" spans="1:50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U249">
        <v>7</v>
      </c>
      <c r="AH249">
        <v>13</v>
      </c>
      <c r="AK249">
        <v>7</v>
      </c>
      <c r="AO249">
        <v>11</v>
      </c>
      <c r="AS249">
        <v>40</v>
      </c>
      <c r="AV249">
        <f t="shared" si="6"/>
        <v>78</v>
      </c>
      <c r="AW249">
        <v>801</v>
      </c>
      <c r="AX249" s="9">
        <f t="shared" si="7"/>
        <v>9.7378277153558059</v>
      </c>
    </row>
    <row r="250" spans="1:50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T250">
        <v>3</v>
      </c>
      <c r="U250">
        <v>10</v>
      </c>
      <c r="AK250">
        <v>63</v>
      </c>
      <c r="AV250">
        <f t="shared" si="6"/>
        <v>76</v>
      </c>
      <c r="AW250">
        <v>338</v>
      </c>
      <c r="AX250" s="9">
        <f t="shared" si="7"/>
        <v>22.485207100591715</v>
      </c>
    </row>
    <row r="251" spans="1:50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P251">
        <v>25</v>
      </c>
      <c r="AK251">
        <v>150</v>
      </c>
      <c r="AV251">
        <f t="shared" si="6"/>
        <v>175</v>
      </c>
      <c r="AW251">
        <v>1403</v>
      </c>
      <c r="AX251" s="9">
        <f t="shared" si="7"/>
        <v>12.473271560940841</v>
      </c>
    </row>
    <row r="252" spans="1:50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AK252">
        <v>6048</v>
      </c>
      <c r="AV252">
        <f t="shared" si="6"/>
        <v>6048</v>
      </c>
      <c r="AW252">
        <v>7150</v>
      </c>
      <c r="AX252" s="9">
        <f t="shared" si="7"/>
        <v>84.587412587412587</v>
      </c>
    </row>
    <row r="253" spans="1:50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AK253">
        <v>33</v>
      </c>
      <c r="AS253">
        <v>17</v>
      </c>
      <c r="AV253">
        <f t="shared" si="6"/>
        <v>50</v>
      </c>
      <c r="AW253">
        <v>674</v>
      </c>
      <c r="AX253" s="9">
        <f t="shared" si="7"/>
        <v>7.4183976261127587</v>
      </c>
    </row>
    <row r="254" spans="1:50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AK254">
        <v>1060</v>
      </c>
      <c r="AO254">
        <v>20</v>
      </c>
      <c r="AR254">
        <v>20</v>
      </c>
      <c r="AV254">
        <f t="shared" si="6"/>
        <v>1100</v>
      </c>
      <c r="AW254">
        <v>2720</v>
      </c>
      <c r="AX254" s="9">
        <f t="shared" si="7"/>
        <v>40.441176470588239</v>
      </c>
    </row>
    <row r="255" spans="1:50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AK255">
        <v>160</v>
      </c>
      <c r="AN255">
        <v>40</v>
      </c>
      <c r="AV255">
        <f t="shared" si="6"/>
        <v>200</v>
      </c>
      <c r="AW255">
        <v>1380</v>
      </c>
      <c r="AX255" s="9">
        <f t="shared" si="7"/>
        <v>14.492753623188406</v>
      </c>
    </row>
    <row r="256" spans="1:50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P256">
        <v>56</v>
      </c>
      <c r="S256">
        <v>6</v>
      </c>
      <c r="U256">
        <v>19</v>
      </c>
      <c r="AK256">
        <v>238</v>
      </c>
      <c r="AU256">
        <v>6</v>
      </c>
      <c r="AV256">
        <f t="shared" si="6"/>
        <v>325</v>
      </c>
      <c r="AW256">
        <v>682</v>
      </c>
      <c r="AX256" s="9">
        <f t="shared" si="7"/>
        <v>47.653958944281527</v>
      </c>
    </row>
    <row r="257" spans="1:50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U257">
        <v>100</v>
      </c>
      <c r="AH257">
        <v>100</v>
      </c>
      <c r="AI257">
        <v>50</v>
      </c>
      <c r="AK257">
        <v>7050</v>
      </c>
      <c r="AV257">
        <f t="shared" si="6"/>
        <v>7300</v>
      </c>
      <c r="AW257">
        <v>11050</v>
      </c>
      <c r="AX257" s="9">
        <f t="shared" si="7"/>
        <v>66.063348416289585</v>
      </c>
    </row>
    <row r="258" spans="1:50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P258">
        <v>50</v>
      </c>
      <c r="S258">
        <v>50</v>
      </c>
      <c r="AH258">
        <v>50</v>
      </c>
      <c r="AK258">
        <v>3250</v>
      </c>
      <c r="AV258">
        <f t="shared" si="6"/>
        <v>3400</v>
      </c>
      <c r="AW258">
        <v>5650</v>
      </c>
      <c r="AX258" s="9">
        <f t="shared" si="7"/>
        <v>60.176991150442483</v>
      </c>
    </row>
    <row r="259" spans="1:50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AA259">
        <v>7</v>
      </c>
      <c r="AK259">
        <v>27</v>
      </c>
      <c r="AV259">
        <f t="shared" si="6"/>
        <v>34</v>
      </c>
      <c r="AW259">
        <v>228</v>
      </c>
      <c r="AX259" s="9">
        <f t="shared" si="7"/>
        <v>14.912280701754385</v>
      </c>
    </row>
    <row r="260" spans="1:50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P260">
        <v>4</v>
      </c>
      <c r="S260">
        <v>11</v>
      </c>
      <c r="U260">
        <v>14</v>
      </c>
      <c r="AH260">
        <v>11</v>
      </c>
      <c r="AI260">
        <v>4</v>
      </c>
      <c r="AK260">
        <v>32</v>
      </c>
      <c r="AO260">
        <v>7</v>
      </c>
      <c r="AV260">
        <f t="shared" si="6"/>
        <v>83</v>
      </c>
      <c r="AW260">
        <v>412</v>
      </c>
      <c r="AX260" s="9">
        <f t="shared" si="7"/>
        <v>20.145631067961165</v>
      </c>
    </row>
    <row r="261" spans="1:50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U261">
        <v>40</v>
      </c>
      <c r="AK261">
        <v>1500</v>
      </c>
      <c r="AN261">
        <v>20</v>
      </c>
      <c r="AR261">
        <v>60</v>
      </c>
      <c r="AS261">
        <v>180</v>
      </c>
      <c r="AV261">
        <f t="shared" si="6"/>
        <v>1800</v>
      </c>
      <c r="AW261">
        <v>2900</v>
      </c>
      <c r="AX261" s="9">
        <f t="shared" si="7"/>
        <v>62.068965517241381</v>
      </c>
    </row>
    <row r="262" spans="1:50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AK262">
        <v>520</v>
      </c>
      <c r="AN262">
        <v>30</v>
      </c>
      <c r="AV262">
        <f t="shared" si="6"/>
        <v>550</v>
      </c>
      <c r="AW262">
        <v>920</v>
      </c>
      <c r="AX262" s="9">
        <f t="shared" si="7"/>
        <v>59.782608695652172</v>
      </c>
    </row>
    <row r="263" spans="1:50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AK263">
        <v>1900</v>
      </c>
      <c r="AU263">
        <v>33</v>
      </c>
      <c r="AV263">
        <f t="shared" si="6"/>
        <v>1933</v>
      </c>
      <c r="AW263">
        <v>3566</v>
      </c>
      <c r="AX263" s="9">
        <f t="shared" si="7"/>
        <v>54.206393718452048</v>
      </c>
    </row>
    <row r="264" spans="1:50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AK264">
        <v>640</v>
      </c>
      <c r="AV264">
        <f t="shared" si="6"/>
        <v>640</v>
      </c>
      <c r="AW264">
        <v>3040</v>
      </c>
      <c r="AX264" s="9">
        <f t="shared" si="7"/>
        <v>21.052631578947366</v>
      </c>
    </row>
    <row r="265" spans="1:50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AV265">
        <f t="shared" si="6"/>
        <v>0</v>
      </c>
      <c r="AW265">
        <v>154</v>
      </c>
      <c r="AX265" s="9">
        <f t="shared" si="7"/>
        <v>0</v>
      </c>
    </row>
    <row r="266" spans="1:50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U266">
        <v>33</v>
      </c>
      <c r="AK266">
        <v>2487</v>
      </c>
      <c r="AS266">
        <v>33</v>
      </c>
      <c r="AT266">
        <v>33</v>
      </c>
      <c r="AV266">
        <f t="shared" si="6"/>
        <v>2586</v>
      </c>
      <c r="AW266">
        <v>4264</v>
      </c>
      <c r="AX266" s="9">
        <f t="shared" si="7"/>
        <v>60.647279549718569</v>
      </c>
    </row>
    <row r="267" spans="1:50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AK267">
        <v>200</v>
      </c>
      <c r="AS267">
        <v>4950</v>
      </c>
      <c r="AV267">
        <f t="shared" ref="AV267:AV330" si="8">SUM(J267:AU267)</f>
        <v>5150</v>
      </c>
      <c r="AW267">
        <v>6350</v>
      </c>
      <c r="AX267" s="9">
        <f t="shared" ref="AX267:AX330" si="9">AV267/AW267*100</f>
        <v>81.102362204724415</v>
      </c>
    </row>
    <row r="268" spans="1:50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AK268">
        <v>57</v>
      </c>
      <c r="AS268">
        <v>109</v>
      </c>
      <c r="AV268">
        <f t="shared" si="8"/>
        <v>166</v>
      </c>
      <c r="AW268">
        <v>908</v>
      </c>
      <c r="AX268" s="9">
        <f t="shared" si="9"/>
        <v>18.281938325991192</v>
      </c>
    </row>
    <row r="269" spans="1:50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W269">
        <v>10</v>
      </c>
      <c r="AK269">
        <v>234</v>
      </c>
      <c r="AS269">
        <v>110</v>
      </c>
      <c r="AV269">
        <f t="shared" si="8"/>
        <v>354</v>
      </c>
      <c r="AW269">
        <v>1311</v>
      </c>
      <c r="AX269" s="9">
        <f t="shared" si="9"/>
        <v>27.002288329519452</v>
      </c>
    </row>
    <row r="270" spans="1:50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AK270">
        <v>1000</v>
      </c>
      <c r="AS270">
        <v>50</v>
      </c>
      <c r="AV270">
        <f t="shared" si="8"/>
        <v>1050</v>
      </c>
      <c r="AW270">
        <v>3975</v>
      </c>
      <c r="AX270" s="9">
        <f t="shared" si="9"/>
        <v>26.415094339622641</v>
      </c>
    </row>
    <row r="271" spans="1:50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P271">
        <v>9</v>
      </c>
      <c r="U271">
        <v>55</v>
      </c>
      <c r="AK271">
        <v>100</v>
      </c>
      <c r="AS271">
        <v>9</v>
      </c>
      <c r="AU271">
        <v>9</v>
      </c>
      <c r="AV271">
        <f t="shared" si="8"/>
        <v>182</v>
      </c>
      <c r="AW271">
        <v>1037</v>
      </c>
      <c r="AX271" s="9">
        <f t="shared" si="9"/>
        <v>17.55062680810029</v>
      </c>
    </row>
    <row r="272" spans="1:50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W272">
        <v>13</v>
      </c>
      <c r="AK272">
        <v>308</v>
      </c>
      <c r="AV272">
        <f t="shared" si="8"/>
        <v>321</v>
      </c>
      <c r="AW272">
        <v>1668</v>
      </c>
      <c r="AX272" s="9">
        <f t="shared" si="9"/>
        <v>19.244604316546763</v>
      </c>
    </row>
    <row r="273" spans="1:50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AK273">
        <v>167</v>
      </c>
      <c r="AU273">
        <v>17</v>
      </c>
      <c r="AV273">
        <f t="shared" si="8"/>
        <v>184</v>
      </c>
      <c r="AW273">
        <v>1018</v>
      </c>
      <c r="AX273" s="9">
        <f t="shared" si="9"/>
        <v>18.074656188605111</v>
      </c>
    </row>
    <row r="274" spans="1:50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U274">
        <v>19</v>
      </c>
      <c r="AK274">
        <v>106</v>
      </c>
      <c r="AS274">
        <v>6</v>
      </c>
      <c r="AV274">
        <f t="shared" si="8"/>
        <v>131</v>
      </c>
      <c r="AW274">
        <v>745</v>
      </c>
      <c r="AX274" s="9">
        <f t="shared" si="9"/>
        <v>17.583892617449663</v>
      </c>
    </row>
    <row r="275" spans="1:50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AH275">
        <v>17</v>
      </c>
      <c r="AK275">
        <v>292</v>
      </c>
      <c r="AV275">
        <f t="shared" si="8"/>
        <v>309</v>
      </c>
      <c r="AW275">
        <v>2336</v>
      </c>
      <c r="AX275" s="9">
        <f t="shared" si="9"/>
        <v>13.227739726027396</v>
      </c>
    </row>
    <row r="276" spans="1:50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P276">
        <v>33</v>
      </c>
      <c r="W276">
        <v>17</v>
      </c>
      <c r="AK276">
        <v>500</v>
      </c>
      <c r="AV276">
        <f t="shared" si="8"/>
        <v>550</v>
      </c>
      <c r="AW276">
        <v>2701</v>
      </c>
      <c r="AX276" s="9">
        <f t="shared" si="9"/>
        <v>20.362828582006664</v>
      </c>
    </row>
    <row r="277" spans="1:50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P277">
        <v>25</v>
      </c>
      <c r="AK277">
        <v>1196</v>
      </c>
      <c r="AO277">
        <v>150</v>
      </c>
      <c r="AS277">
        <v>25</v>
      </c>
      <c r="AV277">
        <f t="shared" si="8"/>
        <v>1396</v>
      </c>
      <c r="AW277">
        <v>3875</v>
      </c>
      <c r="AX277" s="9">
        <f t="shared" si="9"/>
        <v>36.025806451612901</v>
      </c>
    </row>
    <row r="278" spans="1:50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AK278">
        <v>893</v>
      </c>
      <c r="AS278">
        <v>75</v>
      </c>
      <c r="AV278">
        <f t="shared" si="8"/>
        <v>968</v>
      </c>
      <c r="AW278">
        <v>1866</v>
      </c>
      <c r="AX278" s="9">
        <f t="shared" si="9"/>
        <v>51.875669882100752</v>
      </c>
    </row>
    <row r="279" spans="1:50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P279">
        <v>100</v>
      </c>
      <c r="AK279">
        <v>325</v>
      </c>
      <c r="AV279">
        <f t="shared" si="8"/>
        <v>425</v>
      </c>
      <c r="AW279">
        <v>3180</v>
      </c>
      <c r="AX279" s="9">
        <f t="shared" si="9"/>
        <v>13.364779874213836</v>
      </c>
    </row>
    <row r="280" spans="1:50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W280">
        <v>350</v>
      </c>
      <c r="AQ280">
        <v>50</v>
      </c>
      <c r="AU280">
        <v>50</v>
      </c>
      <c r="AV280">
        <f t="shared" si="8"/>
        <v>450</v>
      </c>
      <c r="AW280">
        <v>9240</v>
      </c>
      <c r="AX280" s="9">
        <f t="shared" si="9"/>
        <v>4.8701298701298708</v>
      </c>
    </row>
    <row r="281" spans="1:50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P281">
        <v>20</v>
      </c>
      <c r="AK281">
        <v>60</v>
      </c>
      <c r="AV281">
        <f t="shared" si="8"/>
        <v>80</v>
      </c>
      <c r="AW281">
        <v>340</v>
      </c>
      <c r="AX281" s="9">
        <f t="shared" si="9"/>
        <v>23.52941176470588</v>
      </c>
    </row>
    <row r="282" spans="1:50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U282">
        <v>40</v>
      </c>
      <c r="W282">
        <v>40</v>
      </c>
      <c r="AK282">
        <v>858</v>
      </c>
      <c r="AV282">
        <f t="shared" si="8"/>
        <v>938</v>
      </c>
      <c r="AW282">
        <v>3460</v>
      </c>
      <c r="AX282" s="9">
        <f t="shared" si="9"/>
        <v>27.109826589595375</v>
      </c>
    </row>
    <row r="283" spans="1:50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U283">
        <v>200</v>
      </c>
      <c r="AK283">
        <v>5944</v>
      </c>
      <c r="AV283">
        <f t="shared" si="8"/>
        <v>6144</v>
      </c>
      <c r="AW283">
        <v>23300</v>
      </c>
      <c r="AX283" s="9">
        <f t="shared" si="9"/>
        <v>26.369098712446355</v>
      </c>
    </row>
    <row r="284" spans="1:50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P284">
        <v>8</v>
      </c>
      <c r="U284">
        <v>4</v>
      </c>
      <c r="AK284">
        <v>20</v>
      </c>
      <c r="AV284">
        <f t="shared" si="8"/>
        <v>32</v>
      </c>
      <c r="AW284">
        <v>200</v>
      </c>
      <c r="AX284" s="9">
        <f t="shared" si="9"/>
        <v>16</v>
      </c>
    </row>
    <row r="285" spans="1:50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P285">
        <v>60</v>
      </c>
      <c r="U285">
        <v>20</v>
      </c>
      <c r="AK285">
        <v>1112</v>
      </c>
      <c r="AV285">
        <f t="shared" si="8"/>
        <v>1192</v>
      </c>
      <c r="AW285">
        <v>3060</v>
      </c>
      <c r="AX285" s="9">
        <f t="shared" si="9"/>
        <v>38.954248366013076</v>
      </c>
    </row>
    <row r="286" spans="1:50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AK286">
        <v>4410</v>
      </c>
      <c r="AS286">
        <v>325</v>
      </c>
      <c r="AU286">
        <v>50</v>
      </c>
      <c r="AV286">
        <f t="shared" si="8"/>
        <v>4785</v>
      </c>
      <c r="AW286">
        <v>7345</v>
      </c>
      <c r="AX286" s="9">
        <f t="shared" si="9"/>
        <v>65.146358066712054</v>
      </c>
    </row>
    <row r="287" spans="1:50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W287">
        <v>500</v>
      </c>
      <c r="AK287">
        <v>19071</v>
      </c>
      <c r="AS287">
        <v>7200</v>
      </c>
      <c r="AV287">
        <f t="shared" si="8"/>
        <v>26771</v>
      </c>
      <c r="AW287">
        <v>46484</v>
      </c>
      <c r="AX287" s="9">
        <f t="shared" si="9"/>
        <v>57.591859564581362</v>
      </c>
    </row>
    <row r="288" spans="1:50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U288">
        <v>125</v>
      </c>
      <c r="AK288">
        <v>533</v>
      </c>
      <c r="AS288">
        <v>850</v>
      </c>
      <c r="AV288">
        <f t="shared" si="8"/>
        <v>1508</v>
      </c>
      <c r="AW288">
        <v>3350</v>
      </c>
      <c r="AX288" s="9">
        <f t="shared" si="9"/>
        <v>45.014925373134332</v>
      </c>
    </row>
    <row r="289" spans="1:50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W289">
        <v>33</v>
      </c>
      <c r="AK289">
        <v>3311</v>
      </c>
      <c r="AV289">
        <f t="shared" si="8"/>
        <v>3344</v>
      </c>
      <c r="AW289">
        <v>6433</v>
      </c>
      <c r="AX289" s="9">
        <f t="shared" si="9"/>
        <v>51.981967977615419</v>
      </c>
    </row>
    <row r="290" spans="1:50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R290">
        <v>6</v>
      </c>
      <c r="S290">
        <v>12</v>
      </c>
      <c r="U290">
        <v>35</v>
      </c>
      <c r="AK290">
        <v>259</v>
      </c>
      <c r="AU290">
        <v>6</v>
      </c>
      <c r="AV290">
        <f t="shared" si="8"/>
        <v>318</v>
      </c>
      <c r="AW290">
        <v>813</v>
      </c>
      <c r="AX290" s="9">
        <f t="shared" si="9"/>
        <v>39.114391143911433</v>
      </c>
    </row>
    <row r="291" spans="1:50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S291">
        <v>100</v>
      </c>
      <c r="AK291">
        <v>4133</v>
      </c>
      <c r="AV291">
        <f t="shared" si="8"/>
        <v>4233</v>
      </c>
      <c r="AW291">
        <v>8749</v>
      </c>
      <c r="AX291" s="9">
        <f t="shared" si="9"/>
        <v>48.382672305406331</v>
      </c>
    </row>
    <row r="292" spans="1:50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U292">
        <v>200</v>
      </c>
      <c r="AK292">
        <v>5000</v>
      </c>
      <c r="AP292">
        <v>100</v>
      </c>
      <c r="AS292">
        <v>200</v>
      </c>
      <c r="AV292">
        <f t="shared" si="8"/>
        <v>5500</v>
      </c>
      <c r="AW292">
        <v>13900</v>
      </c>
      <c r="AX292" s="9">
        <f t="shared" si="9"/>
        <v>39.568345323741006</v>
      </c>
    </row>
    <row r="293" spans="1:50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S293">
        <v>9</v>
      </c>
      <c r="U293">
        <v>13</v>
      </c>
      <c r="AK293">
        <v>105</v>
      </c>
      <c r="AU293">
        <v>4</v>
      </c>
      <c r="AV293">
        <f t="shared" si="8"/>
        <v>131</v>
      </c>
      <c r="AW293">
        <v>495</v>
      </c>
      <c r="AX293" s="9">
        <f t="shared" si="9"/>
        <v>26.464646464646464</v>
      </c>
    </row>
    <row r="294" spans="1:50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AK294">
        <v>601</v>
      </c>
      <c r="AP294">
        <v>75</v>
      </c>
      <c r="AS294">
        <v>1050</v>
      </c>
      <c r="AV294">
        <f t="shared" si="8"/>
        <v>1726</v>
      </c>
      <c r="AW294">
        <v>3874</v>
      </c>
      <c r="AX294" s="9">
        <f t="shared" si="9"/>
        <v>44.553433144037172</v>
      </c>
    </row>
    <row r="295" spans="1:50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W295">
        <v>500</v>
      </c>
      <c r="AK295">
        <v>8014</v>
      </c>
      <c r="AS295">
        <v>100</v>
      </c>
      <c r="AV295">
        <f t="shared" si="8"/>
        <v>8614</v>
      </c>
      <c r="AW295">
        <v>20800</v>
      </c>
      <c r="AX295" s="9">
        <f t="shared" si="9"/>
        <v>41.41346153846154</v>
      </c>
    </row>
    <row r="296" spans="1:50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S296">
        <v>25</v>
      </c>
      <c r="AH296">
        <v>75</v>
      </c>
      <c r="AK296">
        <v>13</v>
      </c>
      <c r="AS296">
        <v>88</v>
      </c>
      <c r="AV296">
        <f t="shared" si="8"/>
        <v>201</v>
      </c>
      <c r="AW296">
        <v>863</v>
      </c>
      <c r="AX296" s="9">
        <f t="shared" si="9"/>
        <v>23.290845886442643</v>
      </c>
    </row>
    <row r="297" spans="1:50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U297">
        <v>8</v>
      </c>
      <c r="AH297">
        <v>15</v>
      </c>
      <c r="AK297">
        <v>344</v>
      </c>
      <c r="AS297">
        <v>169</v>
      </c>
      <c r="AV297">
        <f t="shared" si="8"/>
        <v>536</v>
      </c>
      <c r="AW297">
        <v>1179</v>
      </c>
      <c r="AX297" s="9">
        <f t="shared" si="9"/>
        <v>45.46225614927905</v>
      </c>
    </row>
    <row r="298" spans="1:50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U298">
        <v>6</v>
      </c>
      <c r="AH298">
        <v>13</v>
      </c>
      <c r="AK298">
        <v>38</v>
      </c>
      <c r="AP298">
        <v>3</v>
      </c>
      <c r="AS298">
        <v>50</v>
      </c>
      <c r="AV298">
        <f t="shared" si="8"/>
        <v>110</v>
      </c>
      <c r="AW298">
        <v>271</v>
      </c>
      <c r="AX298" s="9">
        <f t="shared" si="9"/>
        <v>40.59040590405904</v>
      </c>
    </row>
    <row r="299" spans="1:50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U299">
        <v>4</v>
      </c>
      <c r="Z299">
        <v>2</v>
      </c>
      <c r="AH299">
        <v>4</v>
      </c>
      <c r="AK299">
        <v>8</v>
      </c>
      <c r="AS299">
        <v>34</v>
      </c>
      <c r="AV299">
        <f t="shared" si="8"/>
        <v>52</v>
      </c>
      <c r="AW299">
        <v>106</v>
      </c>
      <c r="AX299" s="9">
        <f t="shared" si="9"/>
        <v>49.056603773584904</v>
      </c>
    </row>
    <row r="300" spans="1:50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U300">
        <v>3</v>
      </c>
      <c r="AH300">
        <v>5</v>
      </c>
      <c r="AK300">
        <v>13</v>
      </c>
      <c r="AS300">
        <v>100</v>
      </c>
      <c r="AV300">
        <f t="shared" si="8"/>
        <v>121</v>
      </c>
      <c r="AW300">
        <v>266</v>
      </c>
      <c r="AX300" s="9">
        <f t="shared" si="9"/>
        <v>45.488721804511279</v>
      </c>
    </row>
    <row r="301" spans="1:50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W301">
        <v>33</v>
      </c>
      <c r="AH301">
        <v>100</v>
      </c>
      <c r="AK301">
        <v>355</v>
      </c>
      <c r="AS301">
        <v>333</v>
      </c>
      <c r="AV301">
        <f t="shared" si="8"/>
        <v>821</v>
      </c>
      <c r="AW301">
        <v>4600</v>
      </c>
      <c r="AX301" s="9">
        <f t="shared" si="9"/>
        <v>17.847826086956523</v>
      </c>
    </row>
    <row r="302" spans="1:50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AK302">
        <v>483</v>
      </c>
      <c r="AS302">
        <v>100</v>
      </c>
      <c r="AV302">
        <f t="shared" si="8"/>
        <v>583</v>
      </c>
      <c r="AW302">
        <v>2625</v>
      </c>
      <c r="AX302" s="9">
        <f t="shared" si="9"/>
        <v>22.209523809523809</v>
      </c>
    </row>
    <row r="303" spans="1:50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AK303">
        <v>679</v>
      </c>
      <c r="AS303">
        <v>120</v>
      </c>
      <c r="AV303">
        <f t="shared" si="8"/>
        <v>799</v>
      </c>
      <c r="AW303">
        <v>1230</v>
      </c>
      <c r="AX303" s="9">
        <f t="shared" si="9"/>
        <v>64.959349593495929</v>
      </c>
    </row>
    <row r="304" spans="1:50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AH304">
        <v>25</v>
      </c>
      <c r="AK304">
        <v>649</v>
      </c>
      <c r="AO304">
        <v>75</v>
      </c>
      <c r="AS304">
        <v>13</v>
      </c>
      <c r="AV304">
        <f t="shared" si="8"/>
        <v>762</v>
      </c>
      <c r="AW304">
        <v>1828</v>
      </c>
      <c r="AX304" s="9">
        <f t="shared" si="9"/>
        <v>41.684901531728663</v>
      </c>
    </row>
    <row r="305" spans="1:50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N305">
        <v>160</v>
      </c>
      <c r="P305">
        <v>20</v>
      </c>
      <c r="S305">
        <v>40</v>
      </c>
      <c r="AH305">
        <v>50</v>
      </c>
      <c r="AK305">
        <v>228</v>
      </c>
      <c r="AO305">
        <v>215</v>
      </c>
      <c r="AV305">
        <f t="shared" si="8"/>
        <v>713</v>
      </c>
      <c r="AW305">
        <v>1445</v>
      </c>
      <c r="AX305" s="9">
        <f t="shared" si="9"/>
        <v>49.34256055363322</v>
      </c>
    </row>
    <row r="306" spans="1:50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S306">
        <v>25</v>
      </c>
      <c r="U306">
        <v>50</v>
      </c>
      <c r="AD306">
        <v>25</v>
      </c>
      <c r="AH306">
        <v>250</v>
      </c>
      <c r="AK306">
        <v>937</v>
      </c>
      <c r="AO306">
        <v>400</v>
      </c>
      <c r="AP306">
        <v>75</v>
      </c>
      <c r="AV306">
        <f t="shared" si="8"/>
        <v>1762</v>
      </c>
      <c r="AW306">
        <v>4075</v>
      </c>
      <c r="AX306" s="9">
        <f t="shared" si="9"/>
        <v>43.239263803680984</v>
      </c>
    </row>
    <row r="307" spans="1:50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AH307">
        <v>117</v>
      </c>
      <c r="AK307">
        <v>58</v>
      </c>
      <c r="AO307">
        <v>115</v>
      </c>
      <c r="AS307">
        <v>25</v>
      </c>
      <c r="AV307">
        <f t="shared" si="8"/>
        <v>315</v>
      </c>
      <c r="AW307">
        <v>1013</v>
      </c>
      <c r="AX307" s="9">
        <f t="shared" si="9"/>
        <v>31.095755182625862</v>
      </c>
    </row>
    <row r="308" spans="1:50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L308">
        <v>10</v>
      </c>
      <c r="U308">
        <v>10</v>
      </c>
      <c r="AC308">
        <v>20</v>
      </c>
      <c r="AH308">
        <v>130</v>
      </c>
      <c r="AK308">
        <v>321</v>
      </c>
      <c r="AO308">
        <v>217</v>
      </c>
      <c r="AV308">
        <f t="shared" si="8"/>
        <v>708</v>
      </c>
      <c r="AW308">
        <v>1591</v>
      </c>
      <c r="AX308" s="9">
        <f t="shared" si="9"/>
        <v>44.500314267756131</v>
      </c>
    </row>
    <row r="309" spans="1:50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P309">
        <v>14</v>
      </c>
      <c r="AK309">
        <v>286</v>
      </c>
      <c r="AV309">
        <f t="shared" si="8"/>
        <v>300</v>
      </c>
      <c r="AW309">
        <v>1214</v>
      </c>
      <c r="AX309" s="9">
        <f t="shared" si="9"/>
        <v>24.711696869851728</v>
      </c>
    </row>
    <row r="310" spans="1:50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T310">
        <v>33</v>
      </c>
      <c r="U310">
        <v>100</v>
      </c>
      <c r="AH310">
        <v>467</v>
      </c>
      <c r="AI310">
        <v>33</v>
      </c>
      <c r="AK310">
        <v>898</v>
      </c>
      <c r="AS310">
        <v>167</v>
      </c>
      <c r="AV310">
        <f t="shared" si="8"/>
        <v>1698</v>
      </c>
      <c r="AW310">
        <v>4500</v>
      </c>
      <c r="AX310" s="9">
        <f t="shared" si="9"/>
        <v>37.733333333333334</v>
      </c>
    </row>
    <row r="311" spans="1:50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AK311">
        <v>10824</v>
      </c>
      <c r="AS311">
        <v>200</v>
      </c>
      <c r="AV311">
        <f t="shared" si="8"/>
        <v>11024</v>
      </c>
      <c r="AW311">
        <v>13000</v>
      </c>
      <c r="AX311" s="9">
        <f t="shared" si="9"/>
        <v>84.8</v>
      </c>
    </row>
    <row r="312" spans="1:50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AK312">
        <v>7125</v>
      </c>
      <c r="AV312">
        <f t="shared" si="8"/>
        <v>7125</v>
      </c>
      <c r="AW312">
        <v>12300</v>
      </c>
      <c r="AX312" s="9">
        <f t="shared" si="9"/>
        <v>57.926829268292678</v>
      </c>
    </row>
    <row r="313" spans="1:50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AK313">
        <v>3554</v>
      </c>
      <c r="AV313">
        <f t="shared" si="8"/>
        <v>3554</v>
      </c>
      <c r="AW313">
        <v>4293</v>
      </c>
      <c r="AX313" s="9">
        <f t="shared" si="9"/>
        <v>82.785930584672712</v>
      </c>
    </row>
    <row r="314" spans="1:50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P314">
        <v>13</v>
      </c>
      <c r="R314">
        <v>75</v>
      </c>
      <c r="U314">
        <v>100</v>
      </c>
      <c r="AK314">
        <v>885</v>
      </c>
      <c r="AO314">
        <v>25</v>
      </c>
      <c r="AU314">
        <v>25</v>
      </c>
      <c r="AV314">
        <f t="shared" si="8"/>
        <v>1123</v>
      </c>
      <c r="AW314">
        <v>1526</v>
      </c>
      <c r="AX314" s="9">
        <f t="shared" si="9"/>
        <v>73.591087811271294</v>
      </c>
    </row>
    <row r="315" spans="1:50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U315">
        <v>14</v>
      </c>
      <c r="AK315">
        <v>370</v>
      </c>
      <c r="AV315">
        <f t="shared" si="8"/>
        <v>384</v>
      </c>
      <c r="AW315">
        <v>1971</v>
      </c>
      <c r="AX315" s="9">
        <f t="shared" si="9"/>
        <v>19.482496194824961</v>
      </c>
    </row>
    <row r="316" spans="1:50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R316">
        <v>7</v>
      </c>
      <c r="S316">
        <v>47</v>
      </c>
      <c r="U316">
        <v>100</v>
      </c>
      <c r="AK316">
        <v>484</v>
      </c>
      <c r="AO316">
        <v>13</v>
      </c>
      <c r="AU316">
        <v>7</v>
      </c>
      <c r="AV316">
        <f t="shared" si="8"/>
        <v>658</v>
      </c>
      <c r="AW316">
        <v>835</v>
      </c>
      <c r="AX316" s="9">
        <f t="shared" si="9"/>
        <v>78.802395209580837</v>
      </c>
    </row>
    <row r="317" spans="1:50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AK317">
        <v>1750</v>
      </c>
      <c r="AV317">
        <f t="shared" si="8"/>
        <v>1750</v>
      </c>
      <c r="AW317">
        <v>6450</v>
      </c>
      <c r="AX317" s="9">
        <f t="shared" si="9"/>
        <v>27.131782945736433</v>
      </c>
    </row>
    <row r="318" spans="1:50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AH318">
        <v>100</v>
      </c>
      <c r="AK318">
        <v>5200</v>
      </c>
      <c r="AS318">
        <v>200</v>
      </c>
      <c r="AV318">
        <f t="shared" si="8"/>
        <v>5500</v>
      </c>
      <c r="AW318">
        <v>14100</v>
      </c>
      <c r="AX318" s="9">
        <f t="shared" si="9"/>
        <v>39.00709219858156</v>
      </c>
    </row>
    <row r="319" spans="1:50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AK319">
        <v>2267</v>
      </c>
      <c r="AS319">
        <v>467</v>
      </c>
      <c r="AV319">
        <f t="shared" si="8"/>
        <v>2734</v>
      </c>
      <c r="AW319">
        <v>4433</v>
      </c>
      <c r="AX319" s="9">
        <f t="shared" si="9"/>
        <v>61.673810060906831</v>
      </c>
    </row>
    <row r="320" spans="1:50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AH320">
        <v>50</v>
      </c>
      <c r="AK320">
        <v>1981</v>
      </c>
      <c r="AS320">
        <v>100</v>
      </c>
      <c r="AV320">
        <f t="shared" si="8"/>
        <v>2131</v>
      </c>
      <c r="AW320">
        <v>6200</v>
      </c>
      <c r="AX320" s="9">
        <f t="shared" si="9"/>
        <v>34.37096774193548</v>
      </c>
    </row>
    <row r="321" spans="1:50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AK321">
        <v>14000</v>
      </c>
      <c r="AV321">
        <f t="shared" si="8"/>
        <v>14000</v>
      </c>
      <c r="AW321">
        <v>21100</v>
      </c>
      <c r="AX321" s="9">
        <f t="shared" si="9"/>
        <v>66.350710900473928</v>
      </c>
    </row>
    <row r="322" spans="1:50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AK322">
        <v>6334</v>
      </c>
      <c r="AV322">
        <f t="shared" si="8"/>
        <v>6334</v>
      </c>
      <c r="AW322">
        <v>9400</v>
      </c>
      <c r="AX322" s="9">
        <f t="shared" si="9"/>
        <v>67.38297872340425</v>
      </c>
    </row>
    <row r="323" spans="1:50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AK323">
        <v>16545</v>
      </c>
      <c r="AV323">
        <f t="shared" si="8"/>
        <v>16545</v>
      </c>
      <c r="AW323">
        <v>23000</v>
      </c>
      <c r="AX323" s="9">
        <f t="shared" si="9"/>
        <v>71.934782608695656</v>
      </c>
    </row>
    <row r="324" spans="1:50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AK324">
        <v>5269</v>
      </c>
      <c r="AS324">
        <v>50</v>
      </c>
      <c r="AV324">
        <f t="shared" si="8"/>
        <v>5319</v>
      </c>
      <c r="AW324">
        <v>8300</v>
      </c>
      <c r="AX324" s="9">
        <f t="shared" si="9"/>
        <v>64.084337349397586</v>
      </c>
    </row>
    <row r="325" spans="1:50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P325">
        <v>25</v>
      </c>
      <c r="AH325">
        <v>25</v>
      </c>
      <c r="AK325">
        <v>488</v>
      </c>
      <c r="AV325">
        <f t="shared" si="8"/>
        <v>538</v>
      </c>
      <c r="AW325">
        <v>2225</v>
      </c>
      <c r="AX325" s="9">
        <f t="shared" si="9"/>
        <v>24.179775280898877</v>
      </c>
    </row>
    <row r="326" spans="1:50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U326">
        <v>50</v>
      </c>
      <c r="AK326">
        <v>1648</v>
      </c>
      <c r="AV326">
        <f t="shared" si="8"/>
        <v>1698</v>
      </c>
      <c r="AW326">
        <v>5802</v>
      </c>
      <c r="AX326" s="9">
        <f t="shared" si="9"/>
        <v>29.265770423991729</v>
      </c>
    </row>
    <row r="327" spans="1:50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AK327">
        <v>3208</v>
      </c>
      <c r="AV327">
        <f t="shared" si="8"/>
        <v>3208</v>
      </c>
      <c r="AW327">
        <v>4350</v>
      </c>
      <c r="AX327" s="9">
        <f t="shared" si="9"/>
        <v>73.747126436781613</v>
      </c>
    </row>
    <row r="328" spans="1:50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Q328">
        <v>100</v>
      </c>
      <c r="AK328">
        <v>4164</v>
      </c>
      <c r="AV328">
        <f t="shared" si="8"/>
        <v>4264</v>
      </c>
      <c r="AW328">
        <v>23500</v>
      </c>
      <c r="AX328" s="9">
        <f t="shared" si="9"/>
        <v>18.144680851063828</v>
      </c>
    </row>
    <row r="329" spans="1:50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P329">
        <v>50</v>
      </c>
      <c r="AK329">
        <v>1295</v>
      </c>
      <c r="AS329">
        <v>50</v>
      </c>
      <c r="AV329">
        <f t="shared" si="8"/>
        <v>1395</v>
      </c>
      <c r="AW329">
        <v>8101</v>
      </c>
      <c r="AX329" s="9">
        <f t="shared" si="9"/>
        <v>17.22009628440933</v>
      </c>
    </row>
    <row r="330" spans="1:50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U330">
        <v>17</v>
      </c>
      <c r="AK330">
        <v>833</v>
      </c>
      <c r="AV330">
        <f t="shared" si="8"/>
        <v>850</v>
      </c>
      <c r="AW330">
        <v>2583</v>
      </c>
      <c r="AX330" s="9">
        <f t="shared" si="9"/>
        <v>32.907471931862176</v>
      </c>
    </row>
    <row r="331" spans="1:50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AK331">
        <v>280</v>
      </c>
      <c r="AV331">
        <f>SUM(J331:AU331)</f>
        <v>280</v>
      </c>
      <c r="AW331">
        <v>7450</v>
      </c>
      <c r="AX331" s="9">
        <f>AV331/AW331*100</f>
        <v>3.7583892617449663</v>
      </c>
    </row>
    <row r="332" spans="1:50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AK332">
        <v>973</v>
      </c>
      <c r="AU332">
        <v>33</v>
      </c>
      <c r="AV332">
        <f>SUM(J332:AU332)</f>
        <v>1006</v>
      </c>
      <c r="AW332">
        <v>6563</v>
      </c>
      <c r="AX332" s="9">
        <f>AV332/AW332*100</f>
        <v>15.32835593478592</v>
      </c>
    </row>
    <row r="333" spans="1:50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U333">
        <v>50</v>
      </c>
      <c r="AK333">
        <v>1259</v>
      </c>
      <c r="AV333">
        <f>SUM(J333:AU333)</f>
        <v>1309</v>
      </c>
      <c r="AW333">
        <v>7800</v>
      </c>
      <c r="AX333" s="9">
        <f>AV333/AW333*100</f>
        <v>16.782051282051285</v>
      </c>
    </row>
    <row r="334" spans="1:50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AK334">
        <v>1074</v>
      </c>
      <c r="AV334">
        <f>SUM(J334:AU334)</f>
        <v>1074</v>
      </c>
      <c r="AW334">
        <v>15400</v>
      </c>
      <c r="AX334" s="9">
        <f>AV334/AW334*100</f>
        <v>6.9740259740259738</v>
      </c>
    </row>
    <row r="335" spans="1:50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AV335">
        <f t="shared" ref="AV335:AV356" si="10">SUM(J335:AU335)</f>
        <v>0</v>
      </c>
      <c r="AW335">
        <v>794</v>
      </c>
      <c r="AX335" s="9">
        <f t="shared" ref="AX335:AX356" si="11">AV335/AW335*100</f>
        <v>0</v>
      </c>
    </row>
    <row r="336" spans="1:50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AK336">
        <v>38</v>
      </c>
      <c r="AV336">
        <f t="shared" si="10"/>
        <v>38</v>
      </c>
      <c r="AW336">
        <v>731</v>
      </c>
      <c r="AX336" s="9">
        <f t="shared" si="11"/>
        <v>5.198358413132695</v>
      </c>
    </row>
    <row r="337" spans="1:50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AK337">
        <v>83</v>
      </c>
      <c r="AS337">
        <v>17</v>
      </c>
      <c r="AV337">
        <f t="shared" si="10"/>
        <v>100</v>
      </c>
      <c r="AW337">
        <v>1251</v>
      </c>
      <c r="AX337" s="9">
        <f t="shared" si="11"/>
        <v>7.9936051159072736</v>
      </c>
    </row>
    <row r="338" spans="1:50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AK338">
        <v>967</v>
      </c>
      <c r="AS338">
        <v>9700</v>
      </c>
      <c r="AV338">
        <f t="shared" si="10"/>
        <v>10667</v>
      </c>
      <c r="AW338">
        <v>17600</v>
      </c>
      <c r="AX338" s="9">
        <f t="shared" si="11"/>
        <v>60.607954545454547</v>
      </c>
    </row>
    <row r="339" spans="1:50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AK339">
        <v>457</v>
      </c>
      <c r="AS339">
        <v>450</v>
      </c>
      <c r="AV339">
        <f t="shared" si="10"/>
        <v>907</v>
      </c>
      <c r="AW339">
        <v>3175</v>
      </c>
      <c r="AX339" s="9">
        <f t="shared" si="11"/>
        <v>28.566929133858267</v>
      </c>
    </row>
    <row r="340" spans="1:50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AK340">
        <v>229</v>
      </c>
      <c r="AS340">
        <v>300</v>
      </c>
      <c r="AU340">
        <v>25</v>
      </c>
      <c r="AV340">
        <f t="shared" si="10"/>
        <v>554</v>
      </c>
      <c r="AW340">
        <v>3373</v>
      </c>
      <c r="AX340" s="9">
        <f t="shared" si="11"/>
        <v>16.424547880225319</v>
      </c>
    </row>
    <row r="341" spans="1:50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R341">
        <v>50</v>
      </c>
      <c r="S341">
        <v>50</v>
      </c>
      <c r="AK341">
        <v>1266</v>
      </c>
      <c r="AS341">
        <v>50</v>
      </c>
      <c r="AV341">
        <f t="shared" si="10"/>
        <v>1416</v>
      </c>
      <c r="AW341">
        <v>5900</v>
      </c>
      <c r="AX341" s="9">
        <f t="shared" si="11"/>
        <v>24</v>
      </c>
    </row>
    <row r="342" spans="1:50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U342">
        <v>100</v>
      </c>
      <c r="AK342">
        <v>494</v>
      </c>
      <c r="AU342">
        <v>33</v>
      </c>
      <c r="AV342">
        <f t="shared" si="10"/>
        <v>627</v>
      </c>
      <c r="AW342">
        <v>4732</v>
      </c>
      <c r="AX342" s="9">
        <f t="shared" si="11"/>
        <v>13.250211327134403</v>
      </c>
    </row>
    <row r="343" spans="1:50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P343">
        <v>88</v>
      </c>
      <c r="W343">
        <v>13</v>
      </c>
      <c r="AK343">
        <v>88</v>
      </c>
      <c r="AV343">
        <f t="shared" si="10"/>
        <v>189</v>
      </c>
      <c r="AW343">
        <v>1232</v>
      </c>
      <c r="AX343" s="9">
        <f t="shared" si="11"/>
        <v>15.340909090909092</v>
      </c>
    </row>
    <row r="344" spans="1:50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S344">
        <v>14</v>
      </c>
      <c r="U344">
        <v>200</v>
      </c>
      <c r="AK344">
        <v>497</v>
      </c>
      <c r="AS344">
        <v>14</v>
      </c>
      <c r="AU344">
        <v>114</v>
      </c>
      <c r="AV344">
        <f t="shared" si="10"/>
        <v>839</v>
      </c>
      <c r="AW344">
        <v>1485</v>
      </c>
      <c r="AX344" s="9">
        <f t="shared" si="11"/>
        <v>56.498316498316505</v>
      </c>
    </row>
    <row r="345" spans="1:50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P345">
        <v>50</v>
      </c>
      <c r="U345">
        <v>83</v>
      </c>
      <c r="AK345">
        <v>200</v>
      </c>
      <c r="AU345">
        <v>17</v>
      </c>
      <c r="AV345">
        <f t="shared" si="10"/>
        <v>350</v>
      </c>
      <c r="AW345">
        <v>1818</v>
      </c>
      <c r="AX345" s="9">
        <f t="shared" si="11"/>
        <v>19.251925192519252</v>
      </c>
    </row>
    <row r="346" spans="1:50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S346">
        <v>100</v>
      </c>
      <c r="U346">
        <v>100</v>
      </c>
      <c r="AK346">
        <v>4436</v>
      </c>
      <c r="AU346">
        <v>100</v>
      </c>
      <c r="AV346">
        <f t="shared" si="10"/>
        <v>4736</v>
      </c>
      <c r="AW346">
        <v>12101</v>
      </c>
      <c r="AX346" s="9">
        <f t="shared" si="11"/>
        <v>39.137261383356744</v>
      </c>
    </row>
    <row r="347" spans="1:50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AK347">
        <v>5256</v>
      </c>
      <c r="AS347">
        <v>100</v>
      </c>
      <c r="AV347">
        <f t="shared" si="10"/>
        <v>5356</v>
      </c>
      <c r="AW347">
        <v>16201</v>
      </c>
      <c r="AX347" s="9">
        <f t="shared" si="11"/>
        <v>33.059687673600394</v>
      </c>
    </row>
    <row r="348" spans="1:50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AK348">
        <v>2176</v>
      </c>
      <c r="AS348">
        <v>400</v>
      </c>
      <c r="AV348">
        <f t="shared" si="10"/>
        <v>2576</v>
      </c>
      <c r="AW348">
        <v>11899</v>
      </c>
      <c r="AX348" s="9">
        <f t="shared" si="11"/>
        <v>21.64887805697958</v>
      </c>
    </row>
    <row r="349" spans="1:50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P349">
        <v>7</v>
      </c>
      <c r="AV349">
        <f t="shared" si="10"/>
        <v>7</v>
      </c>
      <c r="AW349">
        <v>803</v>
      </c>
      <c r="AX349" s="9">
        <f t="shared" si="11"/>
        <v>0.87173100871731013</v>
      </c>
    </row>
    <row r="350" spans="1:50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S350">
        <v>25</v>
      </c>
      <c r="AK350">
        <v>114</v>
      </c>
      <c r="AU350">
        <v>50</v>
      </c>
      <c r="AV350">
        <f t="shared" si="10"/>
        <v>189</v>
      </c>
      <c r="AW350">
        <v>2175</v>
      </c>
      <c r="AX350" s="9">
        <f t="shared" si="11"/>
        <v>8.6896551724137936</v>
      </c>
    </row>
    <row r="351" spans="1:50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S351">
        <v>33</v>
      </c>
      <c r="AK351">
        <v>170</v>
      </c>
      <c r="AU351">
        <v>67</v>
      </c>
      <c r="AV351">
        <f t="shared" si="10"/>
        <v>270</v>
      </c>
      <c r="AW351">
        <v>4100</v>
      </c>
      <c r="AX351" s="9">
        <f t="shared" si="11"/>
        <v>6.5853658536585371</v>
      </c>
    </row>
    <row r="352" spans="1:50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P352">
        <v>24</v>
      </c>
      <c r="AK352">
        <v>24</v>
      </c>
      <c r="AU352">
        <v>6</v>
      </c>
      <c r="AV352">
        <f t="shared" si="10"/>
        <v>54</v>
      </c>
      <c r="AW352">
        <v>601</v>
      </c>
      <c r="AX352" s="9">
        <f t="shared" si="11"/>
        <v>8.9850249584026631</v>
      </c>
    </row>
    <row r="353" spans="1:50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U353">
        <v>20</v>
      </c>
      <c r="AK353">
        <v>181</v>
      </c>
      <c r="AV353">
        <f t="shared" si="10"/>
        <v>201</v>
      </c>
      <c r="AW353">
        <v>2520</v>
      </c>
      <c r="AX353" s="9">
        <f t="shared" si="11"/>
        <v>7.9761904761904754</v>
      </c>
    </row>
    <row r="354" spans="1:50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AK354">
        <v>346</v>
      </c>
      <c r="AU354">
        <v>13</v>
      </c>
      <c r="AV354">
        <f t="shared" si="10"/>
        <v>359</v>
      </c>
      <c r="AW354">
        <v>1290</v>
      </c>
      <c r="AX354" s="9">
        <f t="shared" si="11"/>
        <v>27.829457364341089</v>
      </c>
    </row>
    <row r="355" spans="1:50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AK355">
        <v>337</v>
      </c>
      <c r="AO355">
        <v>64</v>
      </c>
      <c r="AP355">
        <v>33</v>
      </c>
      <c r="AU355">
        <v>33</v>
      </c>
      <c r="AV355">
        <f t="shared" si="10"/>
        <v>467</v>
      </c>
      <c r="AW355">
        <v>4599</v>
      </c>
      <c r="AX355" s="9">
        <f t="shared" si="11"/>
        <v>10.154381387258098</v>
      </c>
    </row>
    <row r="356" spans="1:50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S356">
        <v>4</v>
      </c>
      <c r="AK356">
        <v>21</v>
      </c>
      <c r="AO356">
        <v>7</v>
      </c>
      <c r="AS356">
        <v>4</v>
      </c>
      <c r="AU356">
        <v>4</v>
      </c>
      <c r="AV356">
        <f t="shared" si="10"/>
        <v>40</v>
      </c>
      <c r="AW356">
        <v>409</v>
      </c>
      <c r="AX356" s="9">
        <f t="shared" si="11"/>
        <v>9.7799511002444994</v>
      </c>
    </row>
    <row r="357" spans="1:50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50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50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50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50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50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50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50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50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50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50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50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6"/>
  <sheetViews>
    <sheetView zoomScale="75" workbookViewId="0">
      <pane xSplit="8" ySplit="8" topLeftCell="I336" activePane="bottomRight" state="frozen"/>
      <selection pane="topRight" activeCell="I1" sqref="I1"/>
      <selection pane="bottomLeft" activeCell="A9" sqref="A9"/>
      <selection pane="bottomRight" activeCell="A357" sqref="A357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5" style="1" bestFit="1" customWidth="1"/>
    <col min="5" max="5" width="14.42578125" style="1" bestFit="1" customWidth="1"/>
    <col min="6" max="6" width="14.85546875" style="1" bestFit="1" customWidth="1"/>
    <col min="7" max="7" width="11.5703125" bestFit="1" customWidth="1"/>
    <col min="8" max="8" width="12" bestFit="1" customWidth="1"/>
    <col min="9" max="9" width="12.42578125" customWidth="1"/>
    <col min="10" max="11" width="15.28515625" customWidth="1"/>
    <col min="12" max="12" width="15.7109375" bestFit="1" customWidth="1"/>
    <col min="13" max="13" width="15.7109375" customWidth="1"/>
    <col min="14" max="15" width="15.7109375" bestFit="1" customWidth="1"/>
    <col min="16" max="17" width="15.7109375" customWidth="1"/>
    <col min="18" max="18" width="15.140625" bestFit="1" customWidth="1"/>
    <col min="19" max="20" width="13.7109375" customWidth="1"/>
    <col min="21" max="22" width="13.7109375" bestFit="1" customWidth="1"/>
    <col min="23" max="23" width="14.42578125" customWidth="1"/>
    <col min="24" max="24" width="11.7109375" bestFit="1" customWidth="1"/>
    <col min="25" max="25" width="11.7109375" customWidth="1"/>
    <col min="26" max="26" width="9.85546875" customWidth="1"/>
    <col min="27" max="27" width="9.85546875" bestFit="1" customWidth="1"/>
    <col min="28" max="28" width="9.85546875" customWidth="1"/>
    <col min="29" max="29" width="12.140625" bestFit="1" customWidth="1"/>
    <col min="30" max="30" width="12.85546875" bestFit="1" customWidth="1"/>
    <col min="31" max="31" width="9.85546875" bestFit="1" customWidth="1"/>
    <col min="32" max="32" width="11.7109375" bestFit="1" customWidth="1"/>
    <col min="33" max="33" width="10.28515625" bestFit="1" customWidth="1"/>
    <col min="34" max="34" width="12.28515625" customWidth="1"/>
    <col min="35" max="35" width="20.85546875" bestFit="1" customWidth="1"/>
  </cols>
  <sheetData>
    <row r="1" spans="1:36" ht="25.5" x14ac:dyDescent="0.2">
      <c r="I1" s="2" t="s">
        <v>0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</row>
    <row r="2" spans="1:36" x14ac:dyDescent="0.2">
      <c r="I2" s="2" t="s">
        <v>12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6" t="s">
        <v>21</v>
      </c>
      <c r="P2" s="6" t="s">
        <v>21</v>
      </c>
      <c r="Q2" s="6" t="s">
        <v>22</v>
      </c>
      <c r="R2" s="6" t="s">
        <v>22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36</v>
      </c>
      <c r="X2" s="6" t="s">
        <v>36</v>
      </c>
      <c r="Y2" s="6" t="s">
        <v>36</v>
      </c>
      <c r="Z2" s="6" t="s">
        <v>37</v>
      </c>
      <c r="AA2" s="6" t="s">
        <v>37</v>
      </c>
      <c r="AB2" s="6" t="s">
        <v>37</v>
      </c>
      <c r="AC2" s="6" t="s">
        <v>37</v>
      </c>
      <c r="AD2" s="6" t="s">
        <v>37</v>
      </c>
      <c r="AE2" s="6" t="s">
        <v>37</v>
      </c>
      <c r="AF2" s="6" t="s">
        <v>37</v>
      </c>
      <c r="AG2" s="6" t="s">
        <v>37</v>
      </c>
      <c r="AH2" s="6" t="s">
        <v>38</v>
      </c>
    </row>
    <row r="3" spans="1:36" x14ac:dyDescent="0.2">
      <c r="I3" s="2" t="s">
        <v>39</v>
      </c>
      <c r="J3" s="6" t="s">
        <v>51</v>
      </c>
      <c r="K3" s="6" t="s">
        <v>52</v>
      </c>
      <c r="L3" s="6" t="s">
        <v>53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65</v>
      </c>
      <c r="T3" s="6" t="s">
        <v>66</v>
      </c>
      <c r="U3" s="6" t="s">
        <v>66</v>
      </c>
      <c r="V3" s="6" t="s">
        <v>66</v>
      </c>
      <c r="W3" s="6" t="s">
        <v>80</v>
      </c>
      <c r="X3" s="6" t="s">
        <v>80</v>
      </c>
      <c r="Y3" s="6" t="s">
        <v>80</v>
      </c>
      <c r="Z3" s="6" t="s">
        <v>481</v>
      </c>
      <c r="AA3" s="6" t="s">
        <v>84</v>
      </c>
      <c r="AB3" s="6" t="s">
        <v>84</v>
      </c>
      <c r="AC3" s="6" t="s">
        <v>84</v>
      </c>
      <c r="AD3" s="6" t="s">
        <v>84</v>
      </c>
      <c r="AE3" s="6" t="s">
        <v>84</v>
      </c>
      <c r="AF3" s="6" t="s">
        <v>87</v>
      </c>
      <c r="AG3" s="6" t="s">
        <v>321</v>
      </c>
      <c r="AH3" s="6" t="s">
        <v>92</v>
      </c>
    </row>
    <row r="4" spans="1:36" x14ac:dyDescent="0.2">
      <c r="I4" s="2" t="s">
        <v>103</v>
      </c>
      <c r="J4" s="12" t="s">
        <v>110</v>
      </c>
      <c r="K4" s="12" t="s">
        <v>111</v>
      </c>
      <c r="L4" s="12" t="s">
        <v>112</v>
      </c>
      <c r="M4" s="12"/>
      <c r="N4" s="12" t="s">
        <v>113</v>
      </c>
      <c r="O4" s="12" t="s">
        <v>114</v>
      </c>
      <c r="P4" s="12" t="s">
        <v>115</v>
      </c>
      <c r="Q4" s="12" t="s">
        <v>116</v>
      </c>
      <c r="R4" s="12" t="s">
        <v>117</v>
      </c>
      <c r="S4" s="12"/>
      <c r="T4" s="12"/>
      <c r="U4" s="12" t="s">
        <v>132</v>
      </c>
      <c r="V4" s="12" t="s">
        <v>134</v>
      </c>
      <c r="W4" s="12" t="s">
        <v>153</v>
      </c>
      <c r="X4" s="12" t="s">
        <v>154</v>
      </c>
      <c r="Y4" s="12" t="s">
        <v>335</v>
      </c>
      <c r="Z4" s="12" t="s">
        <v>482</v>
      </c>
      <c r="AA4" s="12" t="s">
        <v>160</v>
      </c>
      <c r="AB4" s="12" t="s">
        <v>161</v>
      </c>
      <c r="AC4" s="12" t="s">
        <v>162</v>
      </c>
      <c r="AD4" s="12" t="s">
        <v>163</v>
      </c>
      <c r="AE4" s="12" t="s">
        <v>164</v>
      </c>
      <c r="AF4" s="12" t="s">
        <v>168</v>
      </c>
      <c r="AG4" s="12" t="s">
        <v>322</v>
      </c>
      <c r="AH4" s="12" t="s">
        <v>190</v>
      </c>
    </row>
    <row r="5" spans="1:36" x14ac:dyDescent="0.2">
      <c r="I5" s="16" t="s">
        <v>235</v>
      </c>
      <c r="J5" s="18">
        <v>7</v>
      </c>
      <c r="K5" s="18">
        <v>8</v>
      </c>
      <c r="L5" s="18">
        <v>8</v>
      </c>
      <c r="M5" s="18">
        <v>7</v>
      </c>
      <c r="N5" s="18">
        <v>8</v>
      </c>
      <c r="O5" s="18">
        <v>6</v>
      </c>
      <c r="P5" s="18">
        <v>8</v>
      </c>
      <c r="Q5" s="18">
        <v>7</v>
      </c>
      <c r="R5" s="18">
        <v>7</v>
      </c>
      <c r="S5" s="18"/>
      <c r="T5" s="18"/>
      <c r="U5" s="18">
        <v>4</v>
      </c>
      <c r="V5" s="18">
        <v>4</v>
      </c>
      <c r="W5" s="18">
        <v>6</v>
      </c>
      <c r="X5" s="18"/>
      <c r="Y5" s="18"/>
      <c r="Z5" s="18"/>
      <c r="AA5" s="18">
        <v>2</v>
      </c>
      <c r="AB5" s="18">
        <v>6</v>
      </c>
      <c r="AC5" s="18">
        <v>4</v>
      </c>
      <c r="AD5" s="18">
        <v>4</v>
      </c>
      <c r="AE5" s="18">
        <v>6</v>
      </c>
      <c r="AF5" s="18">
        <v>4</v>
      </c>
      <c r="AG5" s="18"/>
      <c r="AH5" s="18">
        <v>8</v>
      </c>
    </row>
    <row r="6" spans="1:36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10">
        <v>7</v>
      </c>
      <c r="K6" s="10">
        <v>6.9</v>
      </c>
      <c r="L6" s="10">
        <v>7</v>
      </c>
      <c r="M6" s="10">
        <v>7.6</v>
      </c>
      <c r="N6" s="10">
        <v>7.6</v>
      </c>
      <c r="O6" s="10">
        <v>7.6</v>
      </c>
      <c r="P6" s="10">
        <v>7.6</v>
      </c>
      <c r="Q6" s="10">
        <v>7.6</v>
      </c>
      <c r="R6" s="10">
        <v>7.6</v>
      </c>
      <c r="S6" s="10">
        <v>2.6</v>
      </c>
      <c r="T6" s="10">
        <v>2.6</v>
      </c>
      <c r="U6" s="10">
        <v>2.6</v>
      </c>
      <c r="V6" s="10">
        <v>4.5999999999999996</v>
      </c>
      <c r="W6" s="10">
        <v>6</v>
      </c>
      <c r="X6" s="10">
        <v>5</v>
      </c>
      <c r="Y6" s="10">
        <v>4</v>
      </c>
      <c r="Z6" s="10">
        <v>6.4</v>
      </c>
      <c r="AA6" s="10">
        <v>7.8</v>
      </c>
      <c r="AB6" s="10">
        <v>5.7</v>
      </c>
      <c r="AC6" s="10">
        <v>6.8</v>
      </c>
      <c r="AD6" s="10">
        <v>5.4</v>
      </c>
      <c r="AE6" s="10">
        <v>7.1</v>
      </c>
      <c r="AF6" s="10">
        <v>4.4000000000000004</v>
      </c>
      <c r="AG6" s="10">
        <v>7</v>
      </c>
      <c r="AH6" s="10">
        <v>7.2</v>
      </c>
    </row>
    <row r="7" spans="1:36" x14ac:dyDescent="0.2">
      <c r="I7" s="2" t="s">
        <v>237</v>
      </c>
      <c r="J7" s="6" t="s">
        <v>240</v>
      </c>
      <c r="K7" s="6" t="s">
        <v>240</v>
      </c>
      <c r="L7" s="6" t="s">
        <v>240</v>
      </c>
      <c r="M7" s="6" t="s">
        <v>240</v>
      </c>
      <c r="N7" s="6" t="s">
        <v>240</v>
      </c>
      <c r="O7" s="6" t="s">
        <v>240</v>
      </c>
      <c r="P7" s="6" t="s">
        <v>240</v>
      </c>
      <c r="Q7" s="6" t="s">
        <v>240</v>
      </c>
      <c r="R7" s="6" t="s">
        <v>240</v>
      </c>
      <c r="S7" s="6" t="s">
        <v>240</v>
      </c>
      <c r="T7" s="6" t="s">
        <v>240</v>
      </c>
      <c r="U7" s="6" t="s">
        <v>240</v>
      </c>
      <c r="V7" s="6" t="s">
        <v>240</v>
      </c>
      <c r="W7" s="25" t="s">
        <v>240</v>
      </c>
      <c r="X7" s="6" t="s">
        <v>240</v>
      </c>
      <c r="Y7" s="6" t="s">
        <v>240</v>
      </c>
      <c r="Z7" s="6" t="s">
        <v>240</v>
      </c>
      <c r="AA7" s="6" t="s">
        <v>240</v>
      </c>
      <c r="AB7" s="6" t="s">
        <v>240</v>
      </c>
      <c r="AC7" s="6" t="s">
        <v>240</v>
      </c>
      <c r="AD7" s="6" t="s">
        <v>240</v>
      </c>
      <c r="AE7" s="6" t="s">
        <v>240</v>
      </c>
      <c r="AF7" s="6" t="s">
        <v>240</v>
      </c>
      <c r="AG7" s="6" t="s">
        <v>240</v>
      </c>
      <c r="AH7" s="6" t="s">
        <v>240</v>
      </c>
    </row>
    <row r="8" spans="1:36" x14ac:dyDescent="0.2">
      <c r="I8" s="2" t="s">
        <v>244</v>
      </c>
      <c r="J8" s="6" t="s">
        <v>248</v>
      </c>
      <c r="K8" s="6" t="s">
        <v>248</v>
      </c>
      <c r="L8" s="6" t="s">
        <v>248</v>
      </c>
      <c r="M8" s="6" t="s">
        <v>248</v>
      </c>
      <c r="N8" s="6" t="s">
        <v>248</v>
      </c>
      <c r="O8" s="6" t="s">
        <v>248</v>
      </c>
      <c r="P8" s="6" t="s">
        <v>248</v>
      </c>
      <c r="Q8" s="6" t="s">
        <v>248</v>
      </c>
      <c r="R8" s="6" t="s">
        <v>248</v>
      </c>
      <c r="S8" s="6" t="s">
        <v>251</v>
      </c>
      <c r="T8" s="6" t="s">
        <v>247</v>
      </c>
      <c r="U8" s="6" t="s">
        <v>252</v>
      </c>
      <c r="V8" s="6" t="s">
        <v>247</v>
      </c>
      <c r="W8" s="25" t="s">
        <v>247</v>
      </c>
      <c r="X8" s="6" t="s">
        <v>247</v>
      </c>
      <c r="Y8" s="6" t="s">
        <v>247</v>
      </c>
      <c r="Z8" s="6" t="s">
        <v>247</v>
      </c>
      <c r="AA8" s="6" t="s">
        <v>262</v>
      </c>
      <c r="AB8" s="6" t="s">
        <v>258</v>
      </c>
      <c r="AC8" s="6" t="s">
        <v>247</v>
      </c>
      <c r="AD8" s="6" t="s">
        <v>247</v>
      </c>
      <c r="AE8" s="6" t="s">
        <v>247</v>
      </c>
      <c r="AF8" s="6" t="s">
        <v>247</v>
      </c>
      <c r="AG8" s="6" t="s">
        <v>248</v>
      </c>
      <c r="AH8" s="6" t="s">
        <v>245</v>
      </c>
      <c r="AI8" s="117" t="s">
        <v>497</v>
      </c>
      <c r="AJ8" s="102"/>
    </row>
    <row r="9" spans="1:36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</row>
    <row r="10" spans="1:36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AI10">
        <f>COUNT(J10:AH10)</f>
        <v>0</v>
      </c>
    </row>
    <row r="11" spans="1:36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J11">
        <v>28</v>
      </c>
      <c r="AE11">
        <v>28</v>
      </c>
      <c r="AI11">
        <f t="shared" ref="AI11:AI74" si="0">COUNT(J11:AH11)</f>
        <v>2</v>
      </c>
    </row>
    <row r="12" spans="1:36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AE12">
        <v>84</v>
      </c>
      <c r="AI12">
        <f t="shared" si="0"/>
        <v>1</v>
      </c>
    </row>
    <row r="13" spans="1:36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AI13">
        <f t="shared" si="0"/>
        <v>0</v>
      </c>
    </row>
    <row r="14" spans="1:36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W14">
        <v>84</v>
      </c>
      <c r="AI14">
        <f t="shared" si="0"/>
        <v>1</v>
      </c>
    </row>
    <row r="15" spans="1:36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L15">
        <v>4</v>
      </c>
      <c r="AE15">
        <v>2</v>
      </c>
      <c r="AI15">
        <f t="shared" si="0"/>
        <v>2</v>
      </c>
    </row>
    <row r="16" spans="1:36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P16">
        <v>9</v>
      </c>
      <c r="AI16">
        <f t="shared" si="0"/>
        <v>1</v>
      </c>
    </row>
    <row r="17" spans="1:35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W17">
        <v>42</v>
      </c>
      <c r="AI17">
        <f t="shared" si="0"/>
        <v>1</v>
      </c>
    </row>
    <row r="18" spans="1:35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K18">
        <v>1</v>
      </c>
      <c r="AI18">
        <f t="shared" si="0"/>
        <v>1</v>
      </c>
    </row>
    <row r="19" spans="1:35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AI19">
        <f t="shared" si="0"/>
        <v>0</v>
      </c>
    </row>
    <row r="20" spans="1:35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AI20">
        <f t="shared" si="0"/>
        <v>0</v>
      </c>
    </row>
    <row r="21" spans="1:35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AI21">
        <f t="shared" si="0"/>
        <v>0</v>
      </c>
    </row>
    <row r="22" spans="1:35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AI22">
        <f t="shared" si="0"/>
        <v>0</v>
      </c>
    </row>
    <row r="23" spans="1:35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L23">
        <v>112</v>
      </c>
      <c r="AI23">
        <f t="shared" si="0"/>
        <v>1</v>
      </c>
    </row>
    <row r="24" spans="1:35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L24">
        <v>14</v>
      </c>
      <c r="W24">
        <v>2</v>
      </c>
      <c r="AI24">
        <f t="shared" si="0"/>
        <v>2</v>
      </c>
    </row>
    <row r="25" spans="1:35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W25">
        <v>448</v>
      </c>
      <c r="X25">
        <v>28</v>
      </c>
      <c r="AE25">
        <v>308</v>
      </c>
      <c r="AI25">
        <f t="shared" si="0"/>
        <v>3</v>
      </c>
    </row>
    <row r="26" spans="1:35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J26">
        <v>140</v>
      </c>
      <c r="W26">
        <v>140</v>
      </c>
      <c r="AE26">
        <v>868</v>
      </c>
      <c r="AI26">
        <f t="shared" si="0"/>
        <v>3</v>
      </c>
    </row>
    <row r="27" spans="1:35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W27">
        <v>84</v>
      </c>
      <c r="X27">
        <v>28</v>
      </c>
      <c r="AE27">
        <v>420</v>
      </c>
      <c r="AI27">
        <f t="shared" si="0"/>
        <v>3</v>
      </c>
    </row>
    <row r="28" spans="1:35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P28">
        <v>28</v>
      </c>
      <c r="V28">
        <v>1</v>
      </c>
      <c r="X28">
        <v>168</v>
      </c>
      <c r="AC28">
        <v>84</v>
      </c>
      <c r="AE28">
        <v>84</v>
      </c>
      <c r="AI28">
        <f t="shared" si="0"/>
        <v>5</v>
      </c>
    </row>
    <row r="29" spans="1:35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W29">
        <v>168</v>
      </c>
      <c r="X29">
        <v>28</v>
      </c>
      <c r="AE29">
        <v>476</v>
      </c>
      <c r="AI29">
        <f t="shared" si="0"/>
        <v>3</v>
      </c>
    </row>
    <row r="30" spans="1:35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P30">
        <v>56</v>
      </c>
      <c r="W30">
        <v>28</v>
      </c>
      <c r="AE30">
        <v>112</v>
      </c>
      <c r="AI30">
        <f t="shared" si="0"/>
        <v>3</v>
      </c>
    </row>
    <row r="31" spans="1:35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J31">
        <v>28</v>
      </c>
      <c r="W31">
        <v>28</v>
      </c>
      <c r="AE31">
        <v>56</v>
      </c>
      <c r="AI31">
        <f t="shared" si="0"/>
        <v>3</v>
      </c>
    </row>
    <row r="32" spans="1:35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J32">
        <v>56</v>
      </c>
      <c r="W32">
        <v>56</v>
      </c>
      <c r="AE32">
        <v>112</v>
      </c>
      <c r="AI32">
        <f t="shared" si="0"/>
        <v>3</v>
      </c>
    </row>
    <row r="33" spans="1:35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W33">
        <v>84</v>
      </c>
      <c r="AE33">
        <v>140</v>
      </c>
      <c r="AI33">
        <f t="shared" si="0"/>
        <v>2</v>
      </c>
    </row>
    <row r="34" spans="1:35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AE34">
        <v>56</v>
      </c>
      <c r="AI34">
        <f t="shared" si="0"/>
        <v>1</v>
      </c>
    </row>
    <row r="35" spans="1:35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X35">
        <v>56</v>
      </c>
      <c r="AE35">
        <v>224</v>
      </c>
      <c r="AI35">
        <f t="shared" si="0"/>
        <v>2</v>
      </c>
    </row>
    <row r="36" spans="1:35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P36">
        <v>28</v>
      </c>
      <c r="AI36">
        <f t="shared" si="0"/>
        <v>1</v>
      </c>
    </row>
    <row r="37" spans="1:35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Q37">
        <v>28</v>
      </c>
      <c r="AI37">
        <f t="shared" si="0"/>
        <v>1</v>
      </c>
    </row>
    <row r="38" spans="1:35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AI38">
        <f t="shared" si="0"/>
        <v>0</v>
      </c>
    </row>
    <row r="39" spans="1:35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P39">
        <v>9</v>
      </c>
      <c r="AI39">
        <f t="shared" si="0"/>
        <v>1</v>
      </c>
    </row>
    <row r="40" spans="1:35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P40">
        <v>6</v>
      </c>
      <c r="AI40">
        <f t="shared" si="0"/>
        <v>1</v>
      </c>
    </row>
    <row r="41" spans="1:35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AI41">
        <f t="shared" si="0"/>
        <v>0</v>
      </c>
    </row>
    <row r="42" spans="1:35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AI42">
        <f t="shared" si="0"/>
        <v>0</v>
      </c>
    </row>
    <row r="43" spans="1:35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W43">
        <v>1092</v>
      </c>
      <c r="AE43">
        <v>140</v>
      </c>
      <c r="AI43">
        <f t="shared" si="0"/>
        <v>2</v>
      </c>
    </row>
    <row r="44" spans="1:35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AI44">
        <f t="shared" si="0"/>
        <v>0</v>
      </c>
    </row>
    <row r="45" spans="1:35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L45">
        <v>113</v>
      </c>
      <c r="W45">
        <v>980</v>
      </c>
      <c r="AI45">
        <f t="shared" si="0"/>
        <v>2</v>
      </c>
    </row>
    <row r="46" spans="1:35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L46">
        <v>140</v>
      </c>
      <c r="W46">
        <v>1036</v>
      </c>
      <c r="AI46">
        <f t="shared" si="0"/>
        <v>2</v>
      </c>
    </row>
    <row r="47" spans="1:35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L47">
        <v>308</v>
      </c>
      <c r="W47">
        <v>56</v>
      </c>
      <c r="AI47">
        <f t="shared" si="0"/>
        <v>2</v>
      </c>
    </row>
    <row r="48" spans="1:35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P48">
        <v>28</v>
      </c>
      <c r="AE48">
        <v>280</v>
      </c>
      <c r="AI48">
        <f t="shared" si="0"/>
        <v>2</v>
      </c>
    </row>
    <row r="49" spans="1:35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W49">
        <v>2744</v>
      </c>
      <c r="AE49">
        <v>28</v>
      </c>
      <c r="AI49">
        <f t="shared" si="0"/>
        <v>2</v>
      </c>
    </row>
    <row r="50" spans="1:35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W50">
        <v>56</v>
      </c>
      <c r="AI50">
        <f t="shared" si="0"/>
        <v>1</v>
      </c>
    </row>
    <row r="51" spans="1:35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AI51">
        <f t="shared" si="0"/>
        <v>0</v>
      </c>
    </row>
    <row r="52" spans="1:35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L52">
        <v>28</v>
      </c>
      <c r="W52">
        <v>168</v>
      </c>
      <c r="AE52">
        <v>28</v>
      </c>
      <c r="AI52">
        <f t="shared" si="0"/>
        <v>3</v>
      </c>
    </row>
    <row r="53" spans="1:35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AI53">
        <f t="shared" si="0"/>
        <v>0</v>
      </c>
    </row>
    <row r="54" spans="1:35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L54">
        <v>56</v>
      </c>
      <c r="W54">
        <v>868</v>
      </c>
      <c r="AI54">
        <f t="shared" si="0"/>
        <v>2</v>
      </c>
    </row>
    <row r="55" spans="1:35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AE55">
        <v>1</v>
      </c>
      <c r="AI55">
        <f t="shared" si="0"/>
        <v>1</v>
      </c>
    </row>
    <row r="56" spans="1:35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AE56">
        <v>75</v>
      </c>
      <c r="AI56">
        <f t="shared" si="0"/>
        <v>1</v>
      </c>
    </row>
    <row r="57" spans="1:35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AI57">
        <f t="shared" si="0"/>
        <v>0</v>
      </c>
    </row>
    <row r="58" spans="1:35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AI58">
        <f t="shared" si="0"/>
        <v>0</v>
      </c>
    </row>
    <row r="59" spans="1:35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AE59">
        <v>1</v>
      </c>
      <c r="AF59">
        <v>1</v>
      </c>
      <c r="AI59">
        <f t="shared" si="0"/>
        <v>2</v>
      </c>
    </row>
    <row r="60" spans="1:35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AE60">
        <v>3</v>
      </c>
      <c r="AI60">
        <f t="shared" si="0"/>
        <v>1</v>
      </c>
    </row>
    <row r="61" spans="1:35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E61">
        <v>4</v>
      </c>
      <c r="AF61">
        <v>1</v>
      </c>
      <c r="AI61">
        <f t="shared" si="0"/>
        <v>2</v>
      </c>
    </row>
    <row r="62" spans="1:35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AE62">
        <v>1</v>
      </c>
      <c r="AI62">
        <f t="shared" si="0"/>
        <v>1</v>
      </c>
    </row>
    <row r="63" spans="1:35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AI63">
        <f t="shared" si="0"/>
        <v>0</v>
      </c>
    </row>
    <row r="64" spans="1:35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L64">
        <v>23</v>
      </c>
      <c r="AI64">
        <f t="shared" si="0"/>
        <v>1</v>
      </c>
    </row>
    <row r="65" spans="1:35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AI65">
        <f t="shared" si="0"/>
        <v>0</v>
      </c>
    </row>
    <row r="66" spans="1:35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L66">
        <v>1</v>
      </c>
      <c r="AI66">
        <f t="shared" si="0"/>
        <v>1</v>
      </c>
    </row>
    <row r="67" spans="1:35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AI67">
        <f t="shared" si="0"/>
        <v>0</v>
      </c>
    </row>
    <row r="68" spans="1:35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AI68">
        <f t="shared" si="0"/>
        <v>0</v>
      </c>
    </row>
    <row r="69" spans="1:35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AI69">
        <f t="shared" si="0"/>
        <v>0</v>
      </c>
    </row>
    <row r="70" spans="1:35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AI70">
        <f t="shared" si="0"/>
        <v>0</v>
      </c>
    </row>
    <row r="71" spans="1:35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AI71">
        <f t="shared" si="0"/>
        <v>0</v>
      </c>
    </row>
    <row r="72" spans="1:35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AI72">
        <f t="shared" si="0"/>
        <v>0</v>
      </c>
    </row>
    <row r="73" spans="1:35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AI73">
        <f t="shared" si="0"/>
        <v>0</v>
      </c>
    </row>
    <row r="74" spans="1:35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AI74">
        <f t="shared" si="0"/>
        <v>0</v>
      </c>
    </row>
    <row r="75" spans="1:35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L75">
        <v>1</v>
      </c>
      <c r="V75">
        <v>2</v>
      </c>
      <c r="AF75">
        <v>1</v>
      </c>
      <c r="AI75">
        <f t="shared" ref="AI75:AI138" si="1">COUNT(J75:AH75)</f>
        <v>3</v>
      </c>
    </row>
    <row r="76" spans="1:35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AI76">
        <f t="shared" si="1"/>
        <v>0</v>
      </c>
    </row>
    <row r="77" spans="1:35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AB77">
        <v>1</v>
      </c>
      <c r="AE77">
        <v>6</v>
      </c>
      <c r="AI77">
        <f t="shared" si="1"/>
        <v>2</v>
      </c>
    </row>
    <row r="78" spans="1:35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U78">
        <v>2</v>
      </c>
      <c r="AE78">
        <v>1</v>
      </c>
      <c r="AI78">
        <f t="shared" si="1"/>
        <v>2</v>
      </c>
    </row>
    <row r="79" spans="1:35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AC79">
        <v>9</v>
      </c>
      <c r="AE79">
        <v>9</v>
      </c>
      <c r="AI79">
        <f t="shared" si="1"/>
        <v>2</v>
      </c>
    </row>
    <row r="80" spans="1:35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AF80">
        <v>25</v>
      </c>
      <c r="AI80">
        <f t="shared" si="1"/>
        <v>1</v>
      </c>
    </row>
    <row r="81" spans="1:35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AD81">
        <v>8</v>
      </c>
      <c r="AI81">
        <f t="shared" si="1"/>
        <v>1</v>
      </c>
    </row>
    <row r="82" spans="1:35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AE82">
        <v>25</v>
      </c>
      <c r="AI82">
        <f t="shared" si="1"/>
        <v>1</v>
      </c>
    </row>
    <row r="83" spans="1:35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V83">
        <v>6</v>
      </c>
      <c r="AE83">
        <v>6</v>
      </c>
      <c r="AI83">
        <f t="shared" si="1"/>
        <v>2</v>
      </c>
    </row>
    <row r="84" spans="1:35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AI84">
        <f t="shared" si="1"/>
        <v>0</v>
      </c>
    </row>
    <row r="85" spans="1:35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AI85">
        <f t="shared" si="1"/>
        <v>0</v>
      </c>
    </row>
    <row r="86" spans="1:35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L86">
        <v>2</v>
      </c>
      <c r="AI86">
        <f t="shared" si="1"/>
        <v>1</v>
      </c>
    </row>
    <row r="87" spans="1:35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AE87">
        <v>125</v>
      </c>
      <c r="AI87">
        <f t="shared" si="1"/>
        <v>1</v>
      </c>
    </row>
    <row r="88" spans="1:35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AI88">
        <f t="shared" si="1"/>
        <v>0</v>
      </c>
    </row>
    <row r="89" spans="1:35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AI89">
        <f t="shared" si="1"/>
        <v>0</v>
      </c>
    </row>
    <row r="90" spans="1:35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AI90">
        <f t="shared" si="1"/>
        <v>0</v>
      </c>
    </row>
    <row r="91" spans="1:35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AI91">
        <f t="shared" si="1"/>
        <v>0</v>
      </c>
    </row>
    <row r="92" spans="1:35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AI92">
        <f t="shared" si="1"/>
        <v>0</v>
      </c>
    </row>
    <row r="93" spans="1:35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AI93">
        <f t="shared" si="1"/>
        <v>0</v>
      </c>
    </row>
    <row r="94" spans="1:35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AI94">
        <f t="shared" si="1"/>
        <v>0</v>
      </c>
    </row>
    <row r="95" spans="1:35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AI95">
        <f t="shared" si="1"/>
        <v>0</v>
      </c>
    </row>
    <row r="96" spans="1:35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AE96">
        <v>1</v>
      </c>
      <c r="AI96">
        <f t="shared" si="1"/>
        <v>1</v>
      </c>
    </row>
    <row r="97" spans="1:35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AH97">
        <v>10</v>
      </c>
      <c r="AI97">
        <f t="shared" si="1"/>
        <v>1</v>
      </c>
    </row>
    <row r="98" spans="1:35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L98">
        <v>1</v>
      </c>
      <c r="AI98">
        <f t="shared" si="1"/>
        <v>1</v>
      </c>
    </row>
    <row r="99" spans="1:35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AI99">
        <f t="shared" si="1"/>
        <v>0</v>
      </c>
    </row>
    <row r="100" spans="1:35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AI100">
        <f t="shared" si="1"/>
        <v>0</v>
      </c>
    </row>
    <row r="101" spans="1:35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AI101">
        <f t="shared" si="1"/>
        <v>0</v>
      </c>
    </row>
    <row r="102" spans="1:35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AI102">
        <f t="shared" si="1"/>
        <v>0</v>
      </c>
    </row>
    <row r="103" spans="1:35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L103">
        <v>5</v>
      </c>
      <c r="AI103">
        <f t="shared" si="1"/>
        <v>1</v>
      </c>
    </row>
    <row r="104" spans="1:35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AI104">
        <f t="shared" si="1"/>
        <v>0</v>
      </c>
    </row>
    <row r="105" spans="1:35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AI105">
        <f t="shared" si="1"/>
        <v>0</v>
      </c>
    </row>
    <row r="106" spans="1:35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I106">
        <f t="shared" si="1"/>
        <v>0</v>
      </c>
    </row>
    <row r="107" spans="1:35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AI107">
        <f t="shared" si="1"/>
        <v>0</v>
      </c>
    </row>
    <row r="108" spans="1:35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AI108">
        <f t="shared" si="1"/>
        <v>0</v>
      </c>
    </row>
    <row r="109" spans="1:35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AI109">
        <f t="shared" si="1"/>
        <v>0</v>
      </c>
    </row>
    <row r="110" spans="1:35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AI110">
        <f t="shared" si="1"/>
        <v>0</v>
      </c>
    </row>
    <row r="111" spans="1:35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AI111">
        <f t="shared" si="1"/>
        <v>0</v>
      </c>
    </row>
    <row r="112" spans="1:35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AI112">
        <f t="shared" si="1"/>
        <v>0</v>
      </c>
    </row>
    <row r="113" spans="1:35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AI113">
        <f t="shared" si="1"/>
        <v>0</v>
      </c>
    </row>
    <row r="114" spans="1:35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AI114">
        <f t="shared" si="1"/>
        <v>0</v>
      </c>
    </row>
    <row r="115" spans="1:35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AI115">
        <f t="shared" si="1"/>
        <v>0</v>
      </c>
    </row>
    <row r="116" spans="1:35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AI116">
        <f t="shared" si="1"/>
        <v>0</v>
      </c>
    </row>
    <row r="117" spans="1:35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AI117">
        <f t="shared" si="1"/>
        <v>0</v>
      </c>
    </row>
    <row r="118" spans="1:35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AI118">
        <f t="shared" si="1"/>
        <v>0</v>
      </c>
    </row>
    <row r="119" spans="1:35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AI119">
        <f t="shared" si="1"/>
        <v>0</v>
      </c>
    </row>
    <row r="120" spans="1:35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AI120">
        <f t="shared" si="1"/>
        <v>0</v>
      </c>
    </row>
    <row r="121" spans="1:35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AI121">
        <f t="shared" si="1"/>
        <v>0</v>
      </c>
    </row>
    <row r="122" spans="1:35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N122">
        <v>3</v>
      </c>
      <c r="AI122">
        <f t="shared" si="1"/>
        <v>1</v>
      </c>
    </row>
    <row r="123" spans="1:35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AI123">
        <f t="shared" si="1"/>
        <v>0</v>
      </c>
    </row>
    <row r="124" spans="1:35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AI124">
        <f t="shared" si="1"/>
        <v>0</v>
      </c>
    </row>
    <row r="125" spans="1:35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AI125">
        <f t="shared" si="1"/>
        <v>0</v>
      </c>
    </row>
    <row r="126" spans="1:35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L126">
        <v>1</v>
      </c>
      <c r="AI126">
        <f t="shared" si="1"/>
        <v>1</v>
      </c>
    </row>
    <row r="127" spans="1:35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AI127">
        <f t="shared" si="1"/>
        <v>0</v>
      </c>
    </row>
    <row r="128" spans="1:35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AI128">
        <f t="shared" si="1"/>
        <v>0</v>
      </c>
    </row>
    <row r="129" spans="1:35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AI129">
        <f t="shared" si="1"/>
        <v>0</v>
      </c>
    </row>
    <row r="130" spans="1:35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AI130">
        <f t="shared" si="1"/>
        <v>0</v>
      </c>
    </row>
    <row r="131" spans="1:35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AI131">
        <f t="shared" si="1"/>
        <v>0</v>
      </c>
    </row>
    <row r="132" spans="1:35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AI132">
        <f t="shared" si="1"/>
        <v>0</v>
      </c>
    </row>
    <row r="133" spans="1:35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AI133">
        <f t="shared" si="1"/>
        <v>0</v>
      </c>
    </row>
    <row r="134" spans="1:35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AI134">
        <f t="shared" si="1"/>
        <v>0</v>
      </c>
    </row>
    <row r="135" spans="1:35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AI135">
        <f t="shared" si="1"/>
        <v>0</v>
      </c>
    </row>
    <row r="136" spans="1:35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AI136">
        <f t="shared" si="1"/>
        <v>0</v>
      </c>
    </row>
    <row r="137" spans="1:35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AI137">
        <f t="shared" si="1"/>
        <v>0</v>
      </c>
    </row>
    <row r="138" spans="1:35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AI138">
        <f t="shared" si="1"/>
        <v>0</v>
      </c>
    </row>
    <row r="139" spans="1:35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I139">
        <f t="shared" ref="AI139:AI202" si="2">COUNT(J139:AH139)</f>
        <v>0</v>
      </c>
    </row>
    <row r="140" spans="1:35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AE140">
        <v>13</v>
      </c>
      <c r="AI140">
        <f t="shared" si="2"/>
        <v>1</v>
      </c>
    </row>
    <row r="141" spans="1:35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AI141">
        <f t="shared" si="2"/>
        <v>0</v>
      </c>
    </row>
    <row r="142" spans="1:35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AI142">
        <f t="shared" si="2"/>
        <v>0</v>
      </c>
    </row>
    <row r="143" spans="1:35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AI143">
        <f t="shared" si="2"/>
        <v>0</v>
      </c>
    </row>
    <row r="144" spans="1:35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AI144">
        <f t="shared" si="2"/>
        <v>0</v>
      </c>
    </row>
    <row r="145" spans="1:35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L145">
        <v>28</v>
      </c>
      <c r="O145">
        <v>2</v>
      </c>
      <c r="AI145">
        <f t="shared" si="2"/>
        <v>2</v>
      </c>
    </row>
    <row r="146" spans="1:35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L146">
        <v>2</v>
      </c>
      <c r="AI146">
        <f t="shared" si="2"/>
        <v>1</v>
      </c>
    </row>
    <row r="147" spans="1:35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AE147">
        <v>56</v>
      </c>
      <c r="AI147">
        <f t="shared" si="2"/>
        <v>1</v>
      </c>
    </row>
    <row r="148" spans="1:35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AI148">
        <f t="shared" si="2"/>
        <v>0</v>
      </c>
    </row>
    <row r="149" spans="1:35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AE149">
        <v>1</v>
      </c>
      <c r="AI149">
        <f t="shared" si="2"/>
        <v>1</v>
      </c>
    </row>
    <row r="150" spans="1:35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AE150">
        <v>3</v>
      </c>
      <c r="AI150">
        <f t="shared" si="2"/>
        <v>1</v>
      </c>
    </row>
    <row r="151" spans="1:35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AI151">
        <f t="shared" si="2"/>
        <v>0</v>
      </c>
    </row>
    <row r="152" spans="1:35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AI152">
        <f t="shared" si="2"/>
        <v>0</v>
      </c>
    </row>
    <row r="153" spans="1:35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L153">
        <v>5</v>
      </c>
      <c r="AI153">
        <f t="shared" si="2"/>
        <v>1</v>
      </c>
    </row>
    <row r="154" spans="1:35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AI154">
        <f t="shared" si="2"/>
        <v>0</v>
      </c>
    </row>
    <row r="155" spans="1:35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AI155">
        <f t="shared" si="2"/>
        <v>0</v>
      </c>
    </row>
    <row r="156" spans="1:35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AI156">
        <f t="shared" si="2"/>
        <v>0</v>
      </c>
    </row>
    <row r="157" spans="1:35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L157">
        <v>2</v>
      </c>
      <c r="AI157">
        <f t="shared" si="2"/>
        <v>1</v>
      </c>
    </row>
    <row r="158" spans="1:35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M158">
        <v>1</v>
      </c>
      <c r="AI158">
        <f t="shared" si="2"/>
        <v>1</v>
      </c>
    </row>
    <row r="159" spans="1:35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AI159">
        <f t="shared" si="2"/>
        <v>0</v>
      </c>
    </row>
    <row r="160" spans="1:35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M160">
        <v>3</v>
      </c>
      <c r="AI160">
        <f t="shared" si="2"/>
        <v>1</v>
      </c>
    </row>
    <row r="161" spans="1:35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L161">
        <v>1</v>
      </c>
      <c r="AI161">
        <f t="shared" si="2"/>
        <v>1</v>
      </c>
    </row>
    <row r="162" spans="1:35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AE162">
        <v>7</v>
      </c>
      <c r="AI162">
        <f t="shared" si="2"/>
        <v>1</v>
      </c>
    </row>
    <row r="163" spans="1:35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AA163">
        <v>25</v>
      </c>
      <c r="AE163">
        <v>242</v>
      </c>
      <c r="AI163">
        <f t="shared" si="2"/>
        <v>2</v>
      </c>
    </row>
    <row r="164" spans="1:35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S164">
        <v>1</v>
      </c>
      <c r="AE164">
        <v>24</v>
      </c>
      <c r="AI164">
        <f t="shared" si="2"/>
        <v>2</v>
      </c>
    </row>
    <row r="165" spans="1:35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AE165">
        <v>12</v>
      </c>
      <c r="AI165">
        <f t="shared" si="2"/>
        <v>1</v>
      </c>
    </row>
    <row r="166" spans="1:35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AE166">
        <v>143</v>
      </c>
      <c r="AI166">
        <f t="shared" si="2"/>
        <v>1</v>
      </c>
    </row>
    <row r="167" spans="1:35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AA167">
        <v>1</v>
      </c>
      <c r="AE167">
        <v>43</v>
      </c>
      <c r="AI167">
        <f t="shared" si="2"/>
        <v>2</v>
      </c>
    </row>
    <row r="168" spans="1:35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AA168">
        <v>1</v>
      </c>
      <c r="AE168">
        <v>5</v>
      </c>
      <c r="AI168">
        <f t="shared" si="2"/>
        <v>2</v>
      </c>
    </row>
    <row r="169" spans="1:35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X169">
        <v>50</v>
      </c>
      <c r="AE169">
        <v>100</v>
      </c>
      <c r="AI169">
        <f t="shared" si="2"/>
        <v>2</v>
      </c>
    </row>
    <row r="170" spans="1:35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AE170">
        <v>2</v>
      </c>
      <c r="AI170">
        <f t="shared" si="2"/>
        <v>1</v>
      </c>
    </row>
    <row r="171" spans="1:35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AE171">
        <v>3</v>
      </c>
      <c r="AI171">
        <f t="shared" si="2"/>
        <v>1</v>
      </c>
    </row>
    <row r="172" spans="1:35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AE172">
        <v>18</v>
      </c>
      <c r="AI172">
        <f t="shared" si="2"/>
        <v>1</v>
      </c>
    </row>
    <row r="173" spans="1:35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X173">
        <v>2</v>
      </c>
      <c r="AE173">
        <v>2</v>
      </c>
      <c r="AI173">
        <f t="shared" si="2"/>
        <v>2</v>
      </c>
    </row>
    <row r="174" spans="1:35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M174">
        <v>3</v>
      </c>
      <c r="AE174">
        <v>72</v>
      </c>
      <c r="AI174">
        <f t="shared" si="2"/>
        <v>2</v>
      </c>
    </row>
    <row r="175" spans="1:35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AI175">
        <f t="shared" si="2"/>
        <v>0</v>
      </c>
    </row>
    <row r="176" spans="1:35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S176">
        <v>43</v>
      </c>
      <c r="AE176">
        <v>43</v>
      </c>
      <c r="AI176">
        <f t="shared" si="2"/>
        <v>2</v>
      </c>
    </row>
    <row r="177" spans="1:35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AE177">
        <v>10</v>
      </c>
      <c r="AI177">
        <f t="shared" si="2"/>
        <v>1</v>
      </c>
    </row>
    <row r="178" spans="1:35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AI178">
        <f t="shared" si="2"/>
        <v>0</v>
      </c>
    </row>
    <row r="179" spans="1:35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AI179">
        <f t="shared" si="2"/>
        <v>0</v>
      </c>
    </row>
    <row r="180" spans="1:35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AI180">
        <f t="shared" si="2"/>
        <v>0</v>
      </c>
    </row>
    <row r="181" spans="1:35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AI181">
        <f t="shared" si="2"/>
        <v>0</v>
      </c>
    </row>
    <row r="182" spans="1:35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AI182">
        <f t="shared" si="2"/>
        <v>0</v>
      </c>
    </row>
    <row r="183" spans="1:35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L183">
        <v>3</v>
      </c>
      <c r="AI183">
        <f t="shared" si="2"/>
        <v>1</v>
      </c>
    </row>
    <row r="184" spans="1:35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AI184">
        <f t="shared" si="2"/>
        <v>0</v>
      </c>
    </row>
    <row r="185" spans="1:35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L185">
        <v>110</v>
      </c>
      <c r="AI185">
        <f t="shared" si="2"/>
        <v>1</v>
      </c>
    </row>
    <row r="186" spans="1:35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L186">
        <v>1</v>
      </c>
      <c r="AI186">
        <f t="shared" si="2"/>
        <v>1</v>
      </c>
    </row>
    <row r="187" spans="1:35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L187">
        <v>7</v>
      </c>
      <c r="AI187">
        <f t="shared" si="2"/>
        <v>1</v>
      </c>
    </row>
    <row r="188" spans="1:35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AI188">
        <f t="shared" si="2"/>
        <v>0</v>
      </c>
    </row>
    <row r="189" spans="1:35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AI189">
        <f t="shared" si="2"/>
        <v>0</v>
      </c>
    </row>
    <row r="190" spans="1:35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AE190">
        <v>2</v>
      </c>
      <c r="AI190">
        <f t="shared" si="2"/>
        <v>1</v>
      </c>
    </row>
    <row r="191" spans="1:35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AI191">
        <f t="shared" si="2"/>
        <v>0</v>
      </c>
    </row>
    <row r="192" spans="1:35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AI192">
        <f t="shared" si="2"/>
        <v>0</v>
      </c>
    </row>
    <row r="193" spans="1:35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AI193">
        <f t="shared" si="2"/>
        <v>0</v>
      </c>
    </row>
    <row r="194" spans="1:35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AI194">
        <f t="shared" si="2"/>
        <v>0</v>
      </c>
    </row>
    <row r="195" spans="1:35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L195">
        <v>56</v>
      </c>
      <c r="AI195">
        <f t="shared" si="2"/>
        <v>1</v>
      </c>
    </row>
    <row r="196" spans="1:35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L196">
        <v>20</v>
      </c>
      <c r="R196">
        <v>20</v>
      </c>
      <c r="AI196">
        <f t="shared" si="2"/>
        <v>2</v>
      </c>
    </row>
    <row r="197" spans="1:35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AI197">
        <f t="shared" si="2"/>
        <v>0</v>
      </c>
    </row>
    <row r="198" spans="1:35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AC198">
        <v>33</v>
      </c>
      <c r="AE198">
        <v>67</v>
      </c>
      <c r="AI198">
        <f t="shared" si="2"/>
        <v>2</v>
      </c>
    </row>
    <row r="199" spans="1:35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AI199">
        <f t="shared" si="2"/>
        <v>0</v>
      </c>
    </row>
    <row r="200" spans="1:35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AI200">
        <f t="shared" si="2"/>
        <v>0</v>
      </c>
    </row>
    <row r="201" spans="1:35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AE201">
        <v>2</v>
      </c>
      <c r="AI201">
        <f t="shared" si="2"/>
        <v>1</v>
      </c>
    </row>
    <row r="202" spans="1:35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AI202">
        <f t="shared" si="2"/>
        <v>0</v>
      </c>
    </row>
    <row r="203" spans="1:35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AI203">
        <f t="shared" ref="AI203:AI266" si="3">COUNT(J203:AH203)</f>
        <v>0</v>
      </c>
    </row>
    <row r="204" spans="1:35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L204">
        <v>5050</v>
      </c>
      <c r="AI204">
        <f t="shared" si="3"/>
        <v>1</v>
      </c>
    </row>
    <row r="205" spans="1:35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AI205">
        <f t="shared" si="3"/>
        <v>0</v>
      </c>
    </row>
    <row r="206" spans="1:35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AI206">
        <f t="shared" si="3"/>
        <v>0</v>
      </c>
    </row>
    <row r="207" spans="1:35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AI207">
        <f t="shared" si="3"/>
        <v>0</v>
      </c>
    </row>
    <row r="208" spans="1:35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L208">
        <v>3</v>
      </c>
      <c r="AI208">
        <f t="shared" si="3"/>
        <v>1</v>
      </c>
    </row>
    <row r="209" spans="1:35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L209">
        <v>39</v>
      </c>
      <c r="P209">
        <v>2</v>
      </c>
      <c r="AI209">
        <f t="shared" si="3"/>
        <v>2</v>
      </c>
    </row>
    <row r="210" spans="1:35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AI210">
        <f t="shared" si="3"/>
        <v>0</v>
      </c>
    </row>
    <row r="211" spans="1:35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I211">
        <f t="shared" si="3"/>
        <v>0</v>
      </c>
    </row>
    <row r="212" spans="1:35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AI212">
        <f t="shared" si="3"/>
        <v>0</v>
      </c>
    </row>
    <row r="213" spans="1:35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AI213">
        <f t="shared" si="3"/>
        <v>0</v>
      </c>
    </row>
    <row r="214" spans="1:35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AI214">
        <f t="shared" si="3"/>
        <v>0</v>
      </c>
    </row>
    <row r="215" spans="1:35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AI215">
        <f t="shared" si="3"/>
        <v>0</v>
      </c>
    </row>
    <row r="216" spans="1:35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AI216">
        <f t="shared" si="3"/>
        <v>0</v>
      </c>
    </row>
    <row r="217" spans="1:35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P217">
        <v>6</v>
      </c>
      <c r="AI217">
        <f t="shared" si="3"/>
        <v>1</v>
      </c>
    </row>
    <row r="218" spans="1:35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AI218">
        <f t="shared" si="3"/>
        <v>0</v>
      </c>
    </row>
    <row r="219" spans="1:35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AI219">
        <f t="shared" si="3"/>
        <v>0</v>
      </c>
    </row>
    <row r="220" spans="1:35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AI220">
        <f t="shared" si="3"/>
        <v>0</v>
      </c>
    </row>
    <row r="221" spans="1:35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AI221">
        <f t="shared" si="3"/>
        <v>0</v>
      </c>
    </row>
    <row r="222" spans="1:35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AI222">
        <f t="shared" si="3"/>
        <v>0</v>
      </c>
    </row>
    <row r="223" spans="1:35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AI223">
        <f t="shared" si="3"/>
        <v>0</v>
      </c>
    </row>
    <row r="224" spans="1:35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L224">
        <v>1</v>
      </c>
      <c r="AI224">
        <f t="shared" si="3"/>
        <v>1</v>
      </c>
    </row>
    <row r="225" spans="1:35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AI225">
        <f t="shared" si="3"/>
        <v>0</v>
      </c>
    </row>
    <row r="226" spans="1:35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L226">
        <v>357</v>
      </c>
      <c r="AI226">
        <f t="shared" si="3"/>
        <v>1</v>
      </c>
    </row>
    <row r="227" spans="1:35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K227">
        <v>10</v>
      </c>
      <c r="AI227">
        <f t="shared" si="3"/>
        <v>1</v>
      </c>
    </row>
    <row r="228" spans="1:35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AI228">
        <f t="shared" si="3"/>
        <v>0</v>
      </c>
    </row>
    <row r="229" spans="1:35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AI229">
        <f t="shared" si="3"/>
        <v>0</v>
      </c>
    </row>
    <row r="230" spans="1:35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L230">
        <v>100</v>
      </c>
      <c r="P230">
        <v>150</v>
      </c>
      <c r="AI230">
        <f t="shared" si="3"/>
        <v>2</v>
      </c>
    </row>
    <row r="231" spans="1:35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P231">
        <v>1</v>
      </c>
      <c r="AI231">
        <f t="shared" si="3"/>
        <v>1</v>
      </c>
    </row>
    <row r="232" spans="1:35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AE232">
        <v>80</v>
      </c>
      <c r="AI232">
        <f t="shared" si="3"/>
        <v>1</v>
      </c>
    </row>
    <row r="233" spans="1:35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AI233">
        <f t="shared" si="3"/>
        <v>0</v>
      </c>
    </row>
    <row r="234" spans="1:35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AI234">
        <f t="shared" si="3"/>
        <v>0</v>
      </c>
    </row>
    <row r="235" spans="1:35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P235">
        <v>20</v>
      </c>
      <c r="AI235">
        <f t="shared" si="3"/>
        <v>1</v>
      </c>
    </row>
    <row r="236" spans="1:35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P236">
        <v>6</v>
      </c>
      <c r="AI236">
        <f t="shared" si="3"/>
        <v>1</v>
      </c>
    </row>
    <row r="237" spans="1:35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AI237">
        <f t="shared" si="3"/>
        <v>0</v>
      </c>
    </row>
    <row r="238" spans="1:35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AI238">
        <f t="shared" si="3"/>
        <v>0</v>
      </c>
    </row>
    <row r="239" spans="1:35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AI239">
        <f t="shared" si="3"/>
        <v>0</v>
      </c>
    </row>
    <row r="240" spans="1:35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AI240">
        <f t="shared" si="3"/>
        <v>0</v>
      </c>
    </row>
    <row r="241" spans="1:35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K241">
        <v>100</v>
      </c>
      <c r="L241">
        <v>300</v>
      </c>
      <c r="AI241">
        <f t="shared" si="3"/>
        <v>2</v>
      </c>
    </row>
    <row r="242" spans="1:35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Y242">
        <v>50</v>
      </c>
      <c r="AI242">
        <f t="shared" si="3"/>
        <v>1</v>
      </c>
    </row>
    <row r="243" spans="1:35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AI243">
        <f t="shared" si="3"/>
        <v>0</v>
      </c>
    </row>
    <row r="244" spans="1:35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Y244">
        <v>150</v>
      </c>
      <c r="AE244">
        <v>200</v>
      </c>
      <c r="AI244">
        <f t="shared" si="3"/>
        <v>2</v>
      </c>
    </row>
    <row r="245" spans="1:35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L245">
        <v>33</v>
      </c>
      <c r="AI245">
        <f t="shared" si="3"/>
        <v>1</v>
      </c>
    </row>
    <row r="246" spans="1:35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AE246">
        <v>3</v>
      </c>
      <c r="AI246">
        <f t="shared" si="3"/>
        <v>1</v>
      </c>
    </row>
    <row r="247" spans="1:35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L247">
        <v>9</v>
      </c>
      <c r="AI247">
        <f t="shared" si="3"/>
        <v>1</v>
      </c>
    </row>
    <row r="248" spans="1:35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L248">
        <v>33</v>
      </c>
      <c r="AE248">
        <v>33</v>
      </c>
      <c r="AI248">
        <f t="shared" si="3"/>
        <v>2</v>
      </c>
    </row>
    <row r="249" spans="1:35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P249">
        <v>20</v>
      </c>
      <c r="AE249">
        <v>13</v>
      </c>
      <c r="AI249">
        <f t="shared" si="3"/>
        <v>2</v>
      </c>
    </row>
    <row r="250" spans="1:35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AI250">
        <f t="shared" si="3"/>
        <v>0</v>
      </c>
    </row>
    <row r="251" spans="1:35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P251">
        <v>13</v>
      </c>
      <c r="AI251">
        <f t="shared" si="3"/>
        <v>1</v>
      </c>
    </row>
    <row r="252" spans="1:35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K252">
        <v>50</v>
      </c>
      <c r="L252">
        <v>200</v>
      </c>
      <c r="AI252">
        <f t="shared" si="3"/>
        <v>2</v>
      </c>
    </row>
    <row r="253" spans="1:35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AI253">
        <f t="shared" si="3"/>
        <v>0</v>
      </c>
    </row>
    <row r="254" spans="1:35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N254">
        <v>20</v>
      </c>
      <c r="AI254">
        <f t="shared" si="3"/>
        <v>1</v>
      </c>
    </row>
    <row r="255" spans="1:35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L255">
        <v>160</v>
      </c>
      <c r="AI255">
        <f t="shared" si="3"/>
        <v>1</v>
      </c>
    </row>
    <row r="256" spans="1:35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L256">
        <v>69</v>
      </c>
      <c r="AI256">
        <f t="shared" si="3"/>
        <v>1</v>
      </c>
    </row>
    <row r="257" spans="1:35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AE257">
        <v>100</v>
      </c>
      <c r="AF257">
        <v>50</v>
      </c>
      <c r="AI257">
        <f t="shared" si="3"/>
        <v>2</v>
      </c>
    </row>
    <row r="258" spans="1:35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AE258">
        <v>50</v>
      </c>
      <c r="AI258">
        <f t="shared" si="3"/>
        <v>1</v>
      </c>
    </row>
    <row r="259" spans="1:35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M259">
        <v>7</v>
      </c>
      <c r="P259">
        <v>7</v>
      </c>
      <c r="AI259">
        <f t="shared" si="3"/>
        <v>2</v>
      </c>
    </row>
    <row r="260" spans="1:35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AE260">
        <v>11</v>
      </c>
      <c r="AF260">
        <v>4</v>
      </c>
      <c r="AI260">
        <f t="shared" si="3"/>
        <v>2</v>
      </c>
    </row>
    <row r="261" spans="1:35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L261">
        <v>20</v>
      </c>
      <c r="AI261">
        <f t="shared" si="3"/>
        <v>1</v>
      </c>
    </row>
    <row r="262" spans="1:35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P262">
        <v>80</v>
      </c>
      <c r="AI262">
        <f t="shared" si="3"/>
        <v>1</v>
      </c>
    </row>
    <row r="263" spans="1:35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L263">
        <v>267</v>
      </c>
      <c r="AI263">
        <f t="shared" si="3"/>
        <v>1</v>
      </c>
    </row>
    <row r="264" spans="1:35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AI264">
        <f t="shared" si="3"/>
        <v>0</v>
      </c>
    </row>
    <row r="265" spans="1:35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AG265">
        <v>28</v>
      </c>
      <c r="AI265">
        <f t="shared" si="3"/>
        <v>1</v>
      </c>
    </row>
    <row r="266" spans="1:35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P266">
        <v>67</v>
      </c>
      <c r="AI266">
        <f t="shared" si="3"/>
        <v>1</v>
      </c>
    </row>
    <row r="267" spans="1:35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AI267">
        <f t="shared" ref="AI267:AI330" si="4">COUNT(J267:AH267)</f>
        <v>0</v>
      </c>
    </row>
    <row r="268" spans="1:35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L268">
        <v>9</v>
      </c>
      <c r="AI268">
        <f t="shared" si="4"/>
        <v>1</v>
      </c>
    </row>
    <row r="269" spans="1:35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K269">
        <v>10</v>
      </c>
      <c r="W269">
        <v>10</v>
      </c>
      <c r="AI269">
        <f t="shared" si="4"/>
        <v>2</v>
      </c>
    </row>
    <row r="270" spans="1:35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AI270">
        <f t="shared" si="4"/>
        <v>0</v>
      </c>
    </row>
    <row r="271" spans="1:35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AI271">
        <f t="shared" si="4"/>
        <v>0</v>
      </c>
    </row>
    <row r="272" spans="1:35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L272">
        <v>13</v>
      </c>
      <c r="P272">
        <v>13</v>
      </c>
      <c r="W272">
        <v>13</v>
      </c>
      <c r="AI272">
        <f t="shared" si="4"/>
        <v>3</v>
      </c>
    </row>
    <row r="273" spans="1:35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L273">
        <v>83</v>
      </c>
      <c r="M273">
        <v>17</v>
      </c>
      <c r="AI273">
        <f t="shared" si="4"/>
        <v>2</v>
      </c>
    </row>
    <row r="274" spans="1:35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L274">
        <v>6</v>
      </c>
      <c r="AI274">
        <f t="shared" si="4"/>
        <v>1</v>
      </c>
    </row>
    <row r="275" spans="1:35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AE275">
        <v>17</v>
      </c>
      <c r="AI275">
        <f t="shared" si="4"/>
        <v>1</v>
      </c>
    </row>
    <row r="276" spans="1:35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P276">
        <v>17</v>
      </c>
      <c r="W276">
        <v>17</v>
      </c>
      <c r="AI276">
        <f t="shared" si="4"/>
        <v>2</v>
      </c>
    </row>
    <row r="277" spans="1:35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AI277">
        <f t="shared" si="4"/>
        <v>0</v>
      </c>
    </row>
    <row r="278" spans="1:35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L278">
        <v>25</v>
      </c>
      <c r="AI278">
        <f t="shared" si="4"/>
        <v>1</v>
      </c>
    </row>
    <row r="279" spans="1:35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L279">
        <v>160</v>
      </c>
      <c r="P279">
        <v>20</v>
      </c>
      <c r="AI279">
        <f t="shared" si="4"/>
        <v>2</v>
      </c>
    </row>
    <row r="280" spans="1:35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W280">
        <v>350</v>
      </c>
      <c r="AI280">
        <f t="shared" si="4"/>
        <v>1</v>
      </c>
    </row>
    <row r="281" spans="1:35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P281">
        <v>10</v>
      </c>
      <c r="AI281">
        <f t="shared" si="4"/>
        <v>1</v>
      </c>
    </row>
    <row r="282" spans="1:35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W282">
        <v>40</v>
      </c>
      <c r="AI282">
        <f t="shared" si="4"/>
        <v>1</v>
      </c>
    </row>
    <row r="283" spans="1:35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AI283">
        <f t="shared" si="4"/>
        <v>0</v>
      </c>
    </row>
    <row r="284" spans="1:35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L284">
        <v>4</v>
      </c>
      <c r="AI284">
        <f t="shared" si="4"/>
        <v>1</v>
      </c>
    </row>
    <row r="285" spans="1:35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L285">
        <v>460</v>
      </c>
      <c r="AI285">
        <f t="shared" si="4"/>
        <v>1</v>
      </c>
    </row>
    <row r="286" spans="1:35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AI286">
        <f t="shared" si="4"/>
        <v>0</v>
      </c>
    </row>
    <row r="287" spans="1:35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W287">
        <v>500</v>
      </c>
      <c r="AI287">
        <f t="shared" si="4"/>
        <v>1</v>
      </c>
    </row>
    <row r="288" spans="1:35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AI288">
        <f t="shared" si="4"/>
        <v>0</v>
      </c>
    </row>
    <row r="289" spans="1:35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L289">
        <v>200</v>
      </c>
      <c r="W289">
        <v>33</v>
      </c>
      <c r="AI289">
        <f t="shared" si="4"/>
        <v>2</v>
      </c>
    </row>
    <row r="290" spans="1:35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AI290">
        <f t="shared" si="4"/>
        <v>0</v>
      </c>
    </row>
    <row r="291" spans="1:35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AI291">
        <f t="shared" si="4"/>
        <v>0</v>
      </c>
    </row>
    <row r="292" spans="1:35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AI292">
        <f t="shared" si="4"/>
        <v>0</v>
      </c>
    </row>
    <row r="293" spans="1:35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AI293">
        <f t="shared" si="4"/>
        <v>0</v>
      </c>
    </row>
    <row r="294" spans="1:35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AI294">
        <f t="shared" si="4"/>
        <v>0</v>
      </c>
    </row>
    <row r="295" spans="1:35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W295">
        <v>500</v>
      </c>
      <c r="AI295">
        <f t="shared" si="4"/>
        <v>1</v>
      </c>
    </row>
    <row r="296" spans="1:35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N296">
        <v>13</v>
      </c>
      <c r="AE296">
        <v>75</v>
      </c>
      <c r="AI296">
        <f t="shared" si="4"/>
        <v>2</v>
      </c>
    </row>
    <row r="297" spans="1:35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AE297">
        <v>15</v>
      </c>
      <c r="AI297">
        <f t="shared" si="4"/>
        <v>1</v>
      </c>
    </row>
    <row r="298" spans="1:35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P298">
        <v>3</v>
      </c>
      <c r="AE298">
        <v>13</v>
      </c>
      <c r="AI298">
        <f t="shared" si="4"/>
        <v>2</v>
      </c>
    </row>
    <row r="299" spans="1:35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AE299">
        <v>4</v>
      </c>
      <c r="AI299">
        <f t="shared" si="4"/>
        <v>1</v>
      </c>
    </row>
    <row r="300" spans="1:35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K300">
        <v>3</v>
      </c>
      <c r="P300">
        <v>5</v>
      </c>
      <c r="AE300">
        <v>5</v>
      </c>
      <c r="AI300">
        <f t="shared" si="4"/>
        <v>3</v>
      </c>
    </row>
    <row r="301" spans="1:35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W301">
        <v>33</v>
      </c>
      <c r="AE301">
        <v>100</v>
      </c>
      <c r="AI301">
        <f t="shared" si="4"/>
        <v>2</v>
      </c>
    </row>
    <row r="302" spans="1:35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AI302">
        <f t="shared" si="4"/>
        <v>0</v>
      </c>
    </row>
    <row r="303" spans="1:35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AI303">
        <f t="shared" si="4"/>
        <v>0</v>
      </c>
    </row>
    <row r="304" spans="1:35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AE304">
        <v>25</v>
      </c>
      <c r="AI304">
        <f t="shared" si="4"/>
        <v>1</v>
      </c>
    </row>
    <row r="305" spans="1:35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AE305">
        <v>50</v>
      </c>
      <c r="AI305">
        <f t="shared" si="4"/>
        <v>1</v>
      </c>
    </row>
    <row r="306" spans="1:35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AA306">
        <v>25</v>
      </c>
      <c r="AE306">
        <v>250</v>
      </c>
      <c r="AI306">
        <f t="shared" si="4"/>
        <v>2</v>
      </c>
    </row>
    <row r="307" spans="1:35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AE307">
        <v>117</v>
      </c>
      <c r="AI307">
        <f t="shared" si="4"/>
        <v>1</v>
      </c>
    </row>
    <row r="308" spans="1:35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T308">
        <v>10</v>
      </c>
      <c r="AE308">
        <v>130</v>
      </c>
      <c r="AI308">
        <f t="shared" si="4"/>
        <v>2</v>
      </c>
    </row>
    <row r="309" spans="1:35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AI309">
        <f t="shared" si="4"/>
        <v>0</v>
      </c>
    </row>
    <row r="310" spans="1:35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AE310">
        <v>467</v>
      </c>
      <c r="AF310">
        <v>33</v>
      </c>
      <c r="AI310">
        <f t="shared" si="4"/>
        <v>2</v>
      </c>
    </row>
    <row r="311" spans="1:35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AI311">
        <f t="shared" si="4"/>
        <v>0</v>
      </c>
    </row>
    <row r="312" spans="1:35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J312" s="27"/>
      <c r="AI312">
        <f t="shared" si="4"/>
        <v>0</v>
      </c>
    </row>
    <row r="313" spans="1:35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J313" s="27"/>
      <c r="AI313">
        <f t="shared" si="4"/>
        <v>0</v>
      </c>
    </row>
    <row r="314" spans="1:35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J314" s="27"/>
      <c r="AI314">
        <f t="shared" si="4"/>
        <v>0</v>
      </c>
    </row>
    <row r="315" spans="1:35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J315" s="27"/>
      <c r="AI315">
        <f t="shared" si="4"/>
        <v>0</v>
      </c>
    </row>
    <row r="316" spans="1:35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J316" s="27"/>
      <c r="AI316">
        <f t="shared" si="4"/>
        <v>0</v>
      </c>
    </row>
    <row r="317" spans="1:35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J317" s="27"/>
      <c r="AI317">
        <f t="shared" si="4"/>
        <v>0</v>
      </c>
    </row>
    <row r="318" spans="1:35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J318" s="27"/>
      <c r="AE318">
        <v>100</v>
      </c>
      <c r="AI318">
        <f t="shared" si="4"/>
        <v>1</v>
      </c>
    </row>
    <row r="319" spans="1:35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J319" s="27"/>
      <c r="AI319">
        <f t="shared" si="4"/>
        <v>0</v>
      </c>
    </row>
    <row r="320" spans="1:35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J320" s="27"/>
      <c r="AE320">
        <v>50</v>
      </c>
      <c r="AI320">
        <f t="shared" si="4"/>
        <v>1</v>
      </c>
    </row>
    <row r="321" spans="1:35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J321" s="27"/>
      <c r="AI321">
        <f t="shared" si="4"/>
        <v>0</v>
      </c>
    </row>
    <row r="322" spans="1:35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J322" s="27"/>
      <c r="L322">
        <v>50</v>
      </c>
      <c r="AI322">
        <f t="shared" si="4"/>
        <v>1</v>
      </c>
    </row>
    <row r="323" spans="1:35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J323" s="27"/>
      <c r="AI323">
        <f t="shared" si="4"/>
        <v>0</v>
      </c>
    </row>
    <row r="324" spans="1:35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J324" s="27"/>
      <c r="L324">
        <v>100</v>
      </c>
      <c r="AI324">
        <f t="shared" si="4"/>
        <v>1</v>
      </c>
    </row>
    <row r="325" spans="1:35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J325" s="27"/>
      <c r="L325">
        <v>25</v>
      </c>
      <c r="AE325">
        <v>25</v>
      </c>
      <c r="AI325">
        <f t="shared" si="4"/>
        <v>2</v>
      </c>
    </row>
    <row r="326" spans="1:35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J326" s="27"/>
      <c r="AI326">
        <f t="shared" si="4"/>
        <v>0</v>
      </c>
    </row>
    <row r="327" spans="1:35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J327" s="27"/>
      <c r="P327">
        <v>50</v>
      </c>
      <c r="AI327">
        <f t="shared" si="4"/>
        <v>1</v>
      </c>
    </row>
    <row r="328" spans="1:35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J328" s="27"/>
      <c r="AI328">
        <f t="shared" si="4"/>
        <v>0</v>
      </c>
    </row>
    <row r="329" spans="1:35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J329" s="27"/>
      <c r="AI329">
        <f t="shared" si="4"/>
        <v>0</v>
      </c>
    </row>
    <row r="330" spans="1:35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J330" s="27"/>
      <c r="L330">
        <v>17</v>
      </c>
      <c r="P330">
        <v>33</v>
      </c>
      <c r="AI330">
        <f t="shared" si="4"/>
        <v>2</v>
      </c>
    </row>
    <row r="331" spans="1:35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J331" s="27"/>
      <c r="L331">
        <v>50</v>
      </c>
      <c r="AI331">
        <f>COUNT(J331:AH331)</f>
        <v>1</v>
      </c>
    </row>
    <row r="332" spans="1:35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J332" s="27"/>
      <c r="AI332">
        <f>COUNT(J332:AH332)</f>
        <v>0</v>
      </c>
    </row>
    <row r="333" spans="1:35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J333" s="27"/>
      <c r="AI333">
        <f>COUNT(J333:AH333)</f>
        <v>0</v>
      </c>
    </row>
    <row r="334" spans="1:35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J334" s="27"/>
      <c r="AI334">
        <f>COUNT(J334:AH334)</f>
        <v>0</v>
      </c>
    </row>
    <row r="335" spans="1:35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J335" s="27"/>
      <c r="P335">
        <v>13</v>
      </c>
      <c r="AI335">
        <f t="shared" ref="AI335:AI356" si="5">COUNT(J335:AH335)</f>
        <v>1</v>
      </c>
    </row>
    <row r="336" spans="1:35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J336" s="27"/>
      <c r="AI336">
        <f t="shared" si="5"/>
        <v>0</v>
      </c>
    </row>
    <row r="337" spans="1:35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J337" s="27"/>
      <c r="AI337">
        <f t="shared" si="5"/>
        <v>0</v>
      </c>
    </row>
    <row r="338" spans="1:35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J338" s="27"/>
      <c r="AI338">
        <f t="shared" si="5"/>
        <v>0</v>
      </c>
    </row>
    <row r="339" spans="1:35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J339" s="27"/>
      <c r="AI339">
        <f t="shared" si="5"/>
        <v>0</v>
      </c>
    </row>
    <row r="340" spans="1:35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J340" s="27"/>
      <c r="AI340">
        <f t="shared" si="5"/>
        <v>0</v>
      </c>
    </row>
    <row r="341" spans="1:35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J341" s="27"/>
      <c r="AI341">
        <f t="shared" si="5"/>
        <v>0</v>
      </c>
    </row>
    <row r="342" spans="1:35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J342" s="27"/>
      <c r="AI342">
        <f t="shared" si="5"/>
        <v>0</v>
      </c>
    </row>
    <row r="343" spans="1:35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J343" s="27"/>
      <c r="L343">
        <v>25</v>
      </c>
      <c r="N343">
        <v>50</v>
      </c>
      <c r="W343">
        <v>13</v>
      </c>
      <c r="AI343">
        <f t="shared" si="5"/>
        <v>3</v>
      </c>
    </row>
    <row r="344" spans="1:35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J344" s="121">
        <v>14</v>
      </c>
      <c r="AI344">
        <f t="shared" si="5"/>
        <v>1</v>
      </c>
    </row>
    <row r="345" spans="1:35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J345" s="27"/>
      <c r="L345">
        <v>17</v>
      </c>
      <c r="AI345">
        <f t="shared" si="5"/>
        <v>1</v>
      </c>
    </row>
    <row r="346" spans="1:35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J346" s="27"/>
      <c r="AI346">
        <f t="shared" si="5"/>
        <v>0</v>
      </c>
    </row>
    <row r="347" spans="1:35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J347" s="27"/>
      <c r="AI347">
        <f t="shared" si="5"/>
        <v>0</v>
      </c>
    </row>
    <row r="348" spans="1:35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J348" s="27"/>
      <c r="AI348">
        <f t="shared" si="5"/>
        <v>0</v>
      </c>
    </row>
    <row r="349" spans="1:35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J349" s="27"/>
      <c r="N349">
        <v>21</v>
      </c>
      <c r="P349">
        <v>21</v>
      </c>
      <c r="AI349">
        <f t="shared" si="5"/>
        <v>2</v>
      </c>
    </row>
    <row r="350" spans="1:35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J350" s="27"/>
      <c r="AI350">
        <f t="shared" si="5"/>
        <v>0</v>
      </c>
    </row>
    <row r="351" spans="1:35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J351" s="27"/>
      <c r="P351">
        <v>33</v>
      </c>
      <c r="AI351">
        <f t="shared" si="5"/>
        <v>1</v>
      </c>
    </row>
    <row r="352" spans="1:35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J352" s="27"/>
      <c r="L352">
        <v>35</v>
      </c>
      <c r="P352">
        <v>12</v>
      </c>
      <c r="AI352">
        <f t="shared" si="5"/>
        <v>2</v>
      </c>
    </row>
    <row r="353" spans="1:35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J353" s="27"/>
      <c r="L353">
        <v>960</v>
      </c>
      <c r="AI353">
        <f t="shared" si="5"/>
        <v>1</v>
      </c>
    </row>
    <row r="354" spans="1:35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J354" s="27"/>
      <c r="AI354">
        <f t="shared" si="5"/>
        <v>0</v>
      </c>
    </row>
    <row r="355" spans="1:35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J355" s="27"/>
      <c r="AI355">
        <f t="shared" si="5"/>
        <v>0</v>
      </c>
    </row>
    <row r="356" spans="1:35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J356" s="27"/>
      <c r="AI356">
        <f t="shared" si="5"/>
        <v>0</v>
      </c>
    </row>
    <row r="357" spans="1:35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35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35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35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35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35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35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35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35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35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35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35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6"/>
  <sheetViews>
    <sheetView zoomScale="75" workbookViewId="0">
      <pane xSplit="8" ySplit="9" topLeftCell="I340" activePane="bottomRight" state="frozen"/>
      <selection pane="topRight" activeCell="I1" sqref="I1"/>
      <selection pane="bottomLeft" activeCell="A10" sqref="A10"/>
      <selection pane="bottomRight" activeCell="A365" sqref="A365:A366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5" style="1" bestFit="1" customWidth="1"/>
    <col min="5" max="5" width="14.42578125" style="1" bestFit="1" customWidth="1"/>
    <col min="6" max="6" width="14.85546875" style="1" bestFit="1" customWidth="1"/>
    <col min="7" max="7" width="11.5703125" bestFit="1" customWidth="1"/>
    <col min="8" max="8" width="12" bestFit="1" customWidth="1"/>
    <col min="9" max="9" width="12.42578125" customWidth="1"/>
    <col min="10" max="10" width="16" bestFit="1" customWidth="1"/>
    <col min="11" max="11" width="16" customWidth="1"/>
    <col min="12" max="12" width="10.85546875" bestFit="1" customWidth="1"/>
    <col min="13" max="13" width="12.85546875" bestFit="1" customWidth="1"/>
    <col min="14" max="14" width="10.85546875" bestFit="1" customWidth="1"/>
    <col min="15" max="15" width="11.7109375" bestFit="1" customWidth="1"/>
    <col min="16" max="16" width="10.85546875" customWidth="1"/>
    <col min="17" max="17" width="15.28515625" bestFit="1" customWidth="1"/>
    <col min="18" max="18" width="15.28515625" customWidth="1"/>
    <col min="19" max="19" width="15.7109375" bestFit="1" customWidth="1"/>
    <col min="20" max="20" width="15.7109375" customWidth="1"/>
    <col min="21" max="22" width="15.7109375" bestFit="1" customWidth="1"/>
    <col min="23" max="24" width="15.7109375" customWidth="1"/>
    <col min="25" max="25" width="15.140625" bestFit="1" customWidth="1"/>
    <col min="26" max="26" width="12.140625" bestFit="1" customWidth="1"/>
    <col min="27" max="27" width="13.42578125" bestFit="1" customWidth="1"/>
    <col min="28" max="28" width="13.42578125" customWidth="1"/>
    <col min="29" max="32" width="13.85546875" bestFit="1" customWidth="1"/>
    <col min="33" max="33" width="13.85546875" customWidth="1"/>
    <col min="34" max="34" width="12.140625" bestFit="1" customWidth="1"/>
    <col min="35" max="35" width="14.42578125" bestFit="1" customWidth="1"/>
    <col min="36" max="38" width="9.85546875" bestFit="1" customWidth="1"/>
    <col min="39" max="39" width="10.28515625" bestFit="1" customWidth="1"/>
    <col min="40" max="40" width="16" bestFit="1" customWidth="1"/>
    <col min="41" max="41" width="16" customWidth="1"/>
    <col min="42" max="44" width="12.28515625" bestFit="1" customWidth="1"/>
    <col min="45" max="45" width="12.28515625" customWidth="1"/>
    <col min="46" max="46" width="12.28515625" bestFit="1" customWidth="1"/>
    <col min="47" max="47" width="21.140625" bestFit="1" customWidth="1"/>
    <col min="48" max="49" width="12.28515625" bestFit="1" customWidth="1"/>
    <col min="50" max="50" width="12.28515625" customWidth="1"/>
    <col min="51" max="54" width="12.28515625" bestFit="1" customWidth="1"/>
    <col min="55" max="55" width="13.7109375" bestFit="1" customWidth="1"/>
    <col min="56" max="56" width="13.7109375" customWidth="1"/>
    <col min="57" max="57" width="14.140625" bestFit="1" customWidth="1"/>
    <col min="58" max="58" width="15.5703125" bestFit="1" customWidth="1"/>
    <col min="59" max="59" width="15.5703125" customWidth="1"/>
    <col min="60" max="60" width="21.5703125" bestFit="1" customWidth="1"/>
    <col min="61" max="61" width="12.28515625" bestFit="1" customWidth="1"/>
    <col min="62" max="62" width="12.28515625" customWidth="1"/>
    <col min="63" max="63" width="13.7109375" bestFit="1" customWidth="1"/>
    <col min="64" max="64" width="9.7109375" bestFit="1" customWidth="1"/>
    <col min="65" max="65" width="15.42578125" bestFit="1" customWidth="1"/>
    <col min="66" max="66" width="10.85546875" bestFit="1" customWidth="1"/>
    <col min="67" max="67" width="11.7109375" bestFit="1" customWidth="1"/>
    <col min="69" max="69" width="14" customWidth="1"/>
  </cols>
  <sheetData>
    <row r="1" spans="1:70" ht="25.5" x14ac:dyDescent="0.2">
      <c r="I1" s="2" t="s">
        <v>0</v>
      </c>
      <c r="J1" s="5" t="s">
        <v>3</v>
      </c>
      <c r="K1" s="6" t="s">
        <v>4</v>
      </c>
      <c r="L1" s="6" t="s">
        <v>5</v>
      </c>
      <c r="M1" s="6" t="s">
        <v>5</v>
      </c>
      <c r="N1" s="6" t="s">
        <v>5</v>
      </c>
      <c r="O1" s="6" t="s">
        <v>5</v>
      </c>
      <c r="P1" s="6" t="s">
        <v>6</v>
      </c>
      <c r="Q1" s="6" t="s">
        <v>6</v>
      </c>
      <c r="R1" s="6" t="s">
        <v>8</v>
      </c>
      <c r="S1" s="6" t="s">
        <v>8</v>
      </c>
      <c r="T1" s="6" t="s">
        <v>8</v>
      </c>
      <c r="U1" s="6" t="s">
        <v>8</v>
      </c>
      <c r="V1" s="6" t="s">
        <v>8</v>
      </c>
      <c r="W1" s="6" t="s">
        <v>8</v>
      </c>
      <c r="X1" s="6" t="s">
        <v>8</v>
      </c>
      <c r="Y1" s="6" t="s">
        <v>8</v>
      </c>
      <c r="Z1" s="6" t="s">
        <v>10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  <c r="AI1" s="6" t="s">
        <v>11</v>
      </c>
      <c r="AJ1" s="6" t="s">
        <v>11</v>
      </c>
      <c r="AK1" s="6" t="s">
        <v>11</v>
      </c>
      <c r="AL1" s="6" t="s">
        <v>11</v>
      </c>
      <c r="AM1" s="6" t="s">
        <v>11</v>
      </c>
      <c r="AN1" s="6" t="s">
        <v>11</v>
      </c>
      <c r="AO1" s="6" t="s">
        <v>11</v>
      </c>
      <c r="AP1" s="6" t="s">
        <v>11</v>
      </c>
      <c r="AQ1" s="6" t="s">
        <v>11</v>
      </c>
      <c r="AR1" s="6" t="s">
        <v>11</v>
      </c>
      <c r="AS1" s="6" t="s">
        <v>11</v>
      </c>
      <c r="AT1" s="6" t="s">
        <v>11</v>
      </c>
      <c r="AU1" s="6" t="s">
        <v>11</v>
      </c>
      <c r="AV1" s="6" t="s">
        <v>11</v>
      </c>
      <c r="AW1" s="6" t="s">
        <v>11</v>
      </c>
      <c r="AX1" s="6" t="s">
        <v>11</v>
      </c>
      <c r="AY1" s="6" t="s">
        <v>11</v>
      </c>
      <c r="AZ1" s="6" t="s">
        <v>11</v>
      </c>
      <c r="BA1" s="6" t="s">
        <v>11</v>
      </c>
      <c r="BB1" s="6" t="s">
        <v>11</v>
      </c>
      <c r="BC1" s="6" t="s">
        <v>11</v>
      </c>
      <c r="BD1" s="6" t="s">
        <v>11</v>
      </c>
      <c r="BE1" s="6" t="s">
        <v>11</v>
      </c>
      <c r="BF1" s="6" t="s">
        <v>11</v>
      </c>
      <c r="BG1" s="6" t="s">
        <v>11</v>
      </c>
      <c r="BH1" s="6" t="s">
        <v>11</v>
      </c>
      <c r="BI1" s="6" t="s">
        <v>11</v>
      </c>
      <c r="BJ1" s="6" t="s">
        <v>11</v>
      </c>
      <c r="BK1" s="6" t="s">
        <v>11</v>
      </c>
      <c r="BL1" s="6" t="s">
        <v>11</v>
      </c>
      <c r="BM1" s="6" t="s">
        <v>11</v>
      </c>
      <c r="BN1" s="6" t="s">
        <v>11</v>
      </c>
    </row>
    <row r="2" spans="1:70" x14ac:dyDescent="0.2">
      <c r="I2" s="2" t="s">
        <v>12</v>
      </c>
      <c r="J2" s="3" t="s">
        <v>14</v>
      </c>
      <c r="K2" s="6" t="s">
        <v>15</v>
      </c>
      <c r="L2" s="10"/>
      <c r="M2" s="6" t="s">
        <v>16</v>
      </c>
      <c r="N2" s="6" t="s">
        <v>16</v>
      </c>
      <c r="O2" s="6" t="s">
        <v>17</v>
      </c>
      <c r="P2" s="6" t="s">
        <v>19</v>
      </c>
      <c r="Q2" s="6" t="s">
        <v>19</v>
      </c>
      <c r="R2" s="6" t="s">
        <v>21</v>
      </c>
      <c r="S2" s="6" t="s">
        <v>21</v>
      </c>
      <c r="T2" s="6" t="s">
        <v>21</v>
      </c>
      <c r="U2" s="6" t="s">
        <v>21</v>
      </c>
      <c r="V2" s="6" t="s">
        <v>21</v>
      </c>
      <c r="W2" s="6" t="s">
        <v>21</v>
      </c>
      <c r="X2" s="6" t="s">
        <v>22</v>
      </c>
      <c r="Y2" s="6" t="s">
        <v>22</v>
      </c>
      <c r="Z2" s="6" t="s">
        <v>25</v>
      </c>
      <c r="AA2" s="6" t="s">
        <v>31</v>
      </c>
      <c r="AB2" s="6" t="s">
        <v>31</v>
      </c>
      <c r="AC2" s="6" t="s">
        <v>31</v>
      </c>
      <c r="AD2" s="6" t="s">
        <v>31</v>
      </c>
      <c r="AE2" s="6" t="s">
        <v>31</v>
      </c>
      <c r="AF2" s="6" t="s">
        <v>31</v>
      </c>
      <c r="AG2" s="6" t="s">
        <v>31</v>
      </c>
      <c r="AH2" s="6" t="s">
        <v>33</v>
      </c>
      <c r="AI2" s="6" t="s">
        <v>36</v>
      </c>
      <c r="AJ2" s="6" t="s">
        <v>37</v>
      </c>
      <c r="AK2" s="6" t="s">
        <v>37</v>
      </c>
      <c r="AL2" s="6" t="s">
        <v>37</v>
      </c>
      <c r="AM2" s="6" t="s">
        <v>37</v>
      </c>
      <c r="AN2" s="6" t="s">
        <v>38</v>
      </c>
      <c r="AO2" s="6" t="s">
        <v>38</v>
      </c>
      <c r="AP2" s="6" t="s">
        <v>38</v>
      </c>
      <c r="AQ2" s="6" t="s">
        <v>38</v>
      </c>
      <c r="AR2" s="6" t="s">
        <v>38</v>
      </c>
      <c r="AS2" s="6" t="s">
        <v>38</v>
      </c>
      <c r="AT2" s="6" t="s">
        <v>38</v>
      </c>
      <c r="AU2" s="6" t="s">
        <v>38</v>
      </c>
      <c r="AV2" s="6" t="s">
        <v>38</v>
      </c>
      <c r="AW2" s="6" t="s">
        <v>38</v>
      </c>
      <c r="AX2" s="6" t="s">
        <v>38</v>
      </c>
      <c r="AY2" s="6" t="s">
        <v>38</v>
      </c>
      <c r="AZ2" s="6" t="s">
        <v>38</v>
      </c>
      <c r="BA2" s="6" t="s">
        <v>38</v>
      </c>
      <c r="BB2" s="6" t="s">
        <v>38</v>
      </c>
      <c r="BC2" s="6" t="s">
        <v>38</v>
      </c>
      <c r="BD2" s="6" t="s">
        <v>38</v>
      </c>
      <c r="BE2" s="6" t="s">
        <v>38</v>
      </c>
      <c r="BF2" s="6" t="s">
        <v>38</v>
      </c>
      <c r="BG2" s="6" t="s">
        <v>38</v>
      </c>
      <c r="BH2" s="6" t="s">
        <v>38</v>
      </c>
      <c r="BI2" s="6" t="s">
        <v>38</v>
      </c>
      <c r="BJ2" s="6" t="s">
        <v>38</v>
      </c>
      <c r="BK2" s="6" t="s">
        <v>38</v>
      </c>
      <c r="BL2" s="6" t="s">
        <v>38</v>
      </c>
      <c r="BM2" s="6" t="s">
        <v>38</v>
      </c>
      <c r="BN2" s="6" t="s">
        <v>38</v>
      </c>
    </row>
    <row r="3" spans="1:70" ht="25.5" x14ac:dyDescent="0.2">
      <c r="I3" s="2" t="s">
        <v>39</v>
      </c>
      <c r="J3" s="3" t="s">
        <v>41</v>
      </c>
      <c r="K3" s="6" t="s">
        <v>42</v>
      </c>
      <c r="L3" s="6"/>
      <c r="M3" s="6" t="s">
        <v>43</v>
      </c>
      <c r="N3" s="6" t="s">
        <v>45</v>
      </c>
      <c r="O3" s="6" t="s">
        <v>46</v>
      </c>
      <c r="P3" s="6" t="s">
        <v>48</v>
      </c>
      <c r="Q3" s="6" t="s">
        <v>48</v>
      </c>
      <c r="R3" s="6" t="s">
        <v>51</v>
      </c>
      <c r="S3" s="6" t="s">
        <v>53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58</v>
      </c>
      <c r="AA3" s="6" t="s">
        <v>68</v>
      </c>
      <c r="AB3" s="6" t="s">
        <v>69</v>
      </c>
      <c r="AC3" s="6" t="s">
        <v>69</v>
      </c>
      <c r="AD3" s="6" t="s">
        <v>69</v>
      </c>
      <c r="AE3" s="6" t="s">
        <v>69</v>
      </c>
      <c r="AF3" s="6" t="s">
        <v>69</v>
      </c>
      <c r="AG3" s="6" t="s">
        <v>71</v>
      </c>
      <c r="AH3" s="6" t="s">
        <v>324</v>
      </c>
      <c r="AI3" s="6" t="s">
        <v>79</v>
      </c>
      <c r="AJ3" s="6" t="s">
        <v>84</v>
      </c>
      <c r="AK3" s="6" t="s">
        <v>84</v>
      </c>
      <c r="AL3" s="6" t="s">
        <v>85</v>
      </c>
      <c r="AM3" s="6" t="s">
        <v>321</v>
      </c>
      <c r="AN3" s="6" t="s">
        <v>92</v>
      </c>
      <c r="AO3" s="6" t="s">
        <v>92</v>
      </c>
      <c r="AP3" s="6" t="s">
        <v>92</v>
      </c>
      <c r="AQ3" s="6" t="s">
        <v>92</v>
      </c>
      <c r="AR3" s="6" t="s">
        <v>92</v>
      </c>
      <c r="AS3" s="6" t="s">
        <v>92</v>
      </c>
      <c r="AT3" s="6" t="s">
        <v>92</v>
      </c>
      <c r="AU3" s="6" t="s">
        <v>92</v>
      </c>
      <c r="AV3" s="6" t="s">
        <v>92</v>
      </c>
      <c r="AW3" s="6" t="s">
        <v>92</v>
      </c>
      <c r="AX3" s="6" t="s">
        <v>92</v>
      </c>
      <c r="AY3" s="6" t="s">
        <v>92</v>
      </c>
      <c r="AZ3" s="6" t="s">
        <v>92</v>
      </c>
      <c r="BA3" s="6" t="s">
        <v>92</v>
      </c>
      <c r="BB3" s="6" t="s">
        <v>92</v>
      </c>
      <c r="BC3" s="6" t="s">
        <v>92</v>
      </c>
      <c r="BD3" s="6" t="s">
        <v>92</v>
      </c>
      <c r="BE3" s="6" t="s">
        <v>92</v>
      </c>
      <c r="BF3" s="6" t="s">
        <v>92</v>
      </c>
      <c r="BG3" s="6" t="s">
        <v>92</v>
      </c>
      <c r="BH3" s="6" t="s">
        <v>92</v>
      </c>
      <c r="BI3" s="6" t="s">
        <v>92</v>
      </c>
      <c r="BJ3" s="6" t="s">
        <v>93</v>
      </c>
      <c r="BK3" s="6" t="s">
        <v>95</v>
      </c>
      <c r="BL3" s="6" t="s">
        <v>96</v>
      </c>
      <c r="BM3" s="6" t="s">
        <v>96</v>
      </c>
      <c r="BN3" s="6" t="s">
        <v>102</v>
      </c>
    </row>
    <row r="4" spans="1:70" x14ac:dyDescent="0.2">
      <c r="I4" s="2" t="s">
        <v>103</v>
      </c>
      <c r="J4" s="11" t="s">
        <v>105</v>
      </c>
      <c r="K4" s="11"/>
      <c r="L4" s="12"/>
      <c r="M4" s="12"/>
      <c r="N4" s="12"/>
      <c r="O4" s="12"/>
      <c r="P4" s="12"/>
      <c r="Q4" s="12" t="s">
        <v>108</v>
      </c>
      <c r="R4" s="12" t="s">
        <v>110</v>
      </c>
      <c r="S4" s="12" t="s">
        <v>112</v>
      </c>
      <c r="T4" s="12"/>
      <c r="U4" s="12" t="s">
        <v>113</v>
      </c>
      <c r="V4" s="12" t="s">
        <v>114</v>
      </c>
      <c r="W4" s="12" t="s">
        <v>115</v>
      </c>
      <c r="X4" s="12" t="s">
        <v>116</v>
      </c>
      <c r="Y4" s="12" t="s">
        <v>117</v>
      </c>
      <c r="Z4" s="12" t="s">
        <v>124</v>
      </c>
      <c r="AA4" s="12" t="s">
        <v>137</v>
      </c>
      <c r="AB4" s="12"/>
      <c r="AC4" s="12" t="s">
        <v>138</v>
      </c>
      <c r="AD4" s="12" t="s">
        <v>139</v>
      </c>
      <c r="AE4" s="12" t="s">
        <v>140</v>
      </c>
      <c r="AF4" s="12" t="s">
        <v>141</v>
      </c>
      <c r="AG4" s="12" t="s">
        <v>142</v>
      </c>
      <c r="AH4" s="12" t="s">
        <v>325</v>
      </c>
      <c r="AI4" s="12" t="s">
        <v>151</v>
      </c>
      <c r="AJ4" s="12" t="s">
        <v>160</v>
      </c>
      <c r="AK4" s="12" t="s">
        <v>164</v>
      </c>
      <c r="AL4" s="12" t="s">
        <v>165</v>
      </c>
      <c r="AM4" s="12" t="s">
        <v>322</v>
      </c>
      <c r="AN4" s="13" t="s">
        <v>171</v>
      </c>
      <c r="AO4" s="13" t="s">
        <v>172</v>
      </c>
      <c r="AP4" s="12" t="s">
        <v>174</v>
      </c>
      <c r="AQ4" s="12" t="s">
        <v>177</v>
      </c>
      <c r="AR4" s="12" t="s">
        <v>179</v>
      </c>
      <c r="AS4" s="12" t="s">
        <v>180</v>
      </c>
      <c r="AT4" s="12" t="s">
        <v>184</v>
      </c>
      <c r="AU4" s="12" t="s">
        <v>185</v>
      </c>
      <c r="AV4" s="12" t="s">
        <v>186</v>
      </c>
      <c r="AW4" s="12" t="s">
        <v>187</v>
      </c>
      <c r="AX4" s="12" t="s">
        <v>190</v>
      </c>
      <c r="AY4" s="12" t="s">
        <v>191</v>
      </c>
      <c r="AZ4" s="12" t="s">
        <v>192</v>
      </c>
      <c r="BA4" s="12" t="s">
        <v>195</v>
      </c>
      <c r="BB4" s="12" t="s">
        <v>197</v>
      </c>
      <c r="BC4" s="12" t="s">
        <v>204</v>
      </c>
      <c r="BD4" s="12" t="s">
        <v>205</v>
      </c>
      <c r="BE4" s="12" t="s">
        <v>211</v>
      </c>
      <c r="BF4" s="12" t="s">
        <v>213</v>
      </c>
      <c r="BG4" s="12" t="s">
        <v>331</v>
      </c>
      <c r="BH4" s="12" t="s">
        <v>217</v>
      </c>
      <c r="BI4" s="12" t="s">
        <v>218</v>
      </c>
      <c r="BJ4" s="12" t="s">
        <v>486</v>
      </c>
      <c r="BK4" s="12"/>
      <c r="BL4" s="12"/>
      <c r="BM4" s="12" t="s">
        <v>225</v>
      </c>
      <c r="BN4" s="12" t="s">
        <v>230</v>
      </c>
    </row>
    <row r="5" spans="1:70" x14ac:dyDescent="0.2">
      <c r="I5" s="16" t="s">
        <v>235</v>
      </c>
      <c r="J5" s="17"/>
      <c r="K5" s="17"/>
      <c r="L5" s="18">
        <v>10</v>
      </c>
      <c r="M5" s="18">
        <v>10</v>
      </c>
      <c r="N5" s="18">
        <v>10</v>
      </c>
      <c r="O5" s="18">
        <v>10</v>
      </c>
      <c r="P5" s="18"/>
      <c r="Q5" s="18">
        <v>8</v>
      </c>
      <c r="R5" s="18">
        <v>7</v>
      </c>
      <c r="S5" s="18">
        <v>8</v>
      </c>
      <c r="T5" s="18">
        <v>7</v>
      </c>
      <c r="U5" s="18">
        <v>8</v>
      </c>
      <c r="V5" s="18">
        <v>6</v>
      </c>
      <c r="W5" s="18">
        <v>8</v>
      </c>
      <c r="X5" s="18">
        <v>7</v>
      </c>
      <c r="Y5" s="18">
        <v>7</v>
      </c>
      <c r="Z5" s="18">
        <v>6</v>
      </c>
      <c r="AA5" s="18">
        <v>6</v>
      </c>
      <c r="AB5" s="18"/>
      <c r="AC5" s="18">
        <v>8</v>
      </c>
      <c r="AD5" s="18">
        <v>8</v>
      </c>
      <c r="AE5" s="18">
        <v>9</v>
      </c>
      <c r="AF5" s="18"/>
      <c r="AG5" s="18"/>
      <c r="AH5" s="18"/>
      <c r="AI5" s="18">
        <v>6</v>
      </c>
      <c r="AJ5" s="18">
        <v>2</v>
      </c>
      <c r="AK5" s="18">
        <v>6</v>
      </c>
      <c r="AL5" s="18">
        <v>5</v>
      </c>
      <c r="AM5" s="18"/>
      <c r="AN5" s="18"/>
      <c r="AO5" s="18"/>
      <c r="AP5" s="18">
        <v>8</v>
      </c>
      <c r="AQ5" s="18">
        <v>5</v>
      </c>
      <c r="AR5" s="18">
        <v>6</v>
      </c>
      <c r="AS5" s="18">
        <v>6</v>
      </c>
      <c r="AT5" s="18">
        <v>7</v>
      </c>
      <c r="AU5" s="18"/>
      <c r="AV5" s="18">
        <v>5</v>
      </c>
      <c r="AW5" s="18">
        <v>10</v>
      </c>
      <c r="AX5" s="18">
        <v>8</v>
      </c>
      <c r="AY5" s="18">
        <v>6</v>
      </c>
      <c r="AZ5" s="18"/>
      <c r="BA5" s="18">
        <v>3</v>
      </c>
      <c r="BB5" s="18">
        <v>6</v>
      </c>
      <c r="BC5" s="18">
        <v>6</v>
      </c>
      <c r="BD5" s="18">
        <v>7</v>
      </c>
      <c r="BE5" s="18">
        <v>6</v>
      </c>
      <c r="BF5" s="18">
        <v>5</v>
      </c>
      <c r="BG5" s="18"/>
      <c r="BH5" s="18"/>
      <c r="BI5" s="18">
        <v>5</v>
      </c>
      <c r="BJ5" s="18"/>
      <c r="BK5" s="18"/>
      <c r="BL5" s="18"/>
      <c r="BM5" s="18">
        <v>6</v>
      </c>
      <c r="BN5" s="18">
        <v>5</v>
      </c>
    </row>
    <row r="6" spans="1:70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3">
        <v>7.3</v>
      </c>
      <c r="K6" s="3">
        <v>8.4</v>
      </c>
      <c r="L6" s="10">
        <v>10</v>
      </c>
      <c r="M6" s="10">
        <v>9.1</v>
      </c>
      <c r="N6" s="10">
        <v>8.5</v>
      </c>
      <c r="O6" s="10">
        <v>8.4</v>
      </c>
      <c r="P6" s="10">
        <v>10</v>
      </c>
      <c r="Q6" s="10">
        <v>8</v>
      </c>
      <c r="R6" s="10">
        <v>7</v>
      </c>
      <c r="S6" s="10">
        <v>7</v>
      </c>
      <c r="T6" s="10">
        <v>7.6</v>
      </c>
      <c r="U6" s="10">
        <v>7.6</v>
      </c>
      <c r="V6" s="10">
        <v>7.6</v>
      </c>
      <c r="W6" s="10">
        <v>7.6</v>
      </c>
      <c r="X6" s="10">
        <v>7.6</v>
      </c>
      <c r="Y6" s="10">
        <v>7.6</v>
      </c>
      <c r="Z6" s="10">
        <v>9.3000000000000007</v>
      </c>
      <c r="AA6" s="10">
        <v>8.3000000000000007</v>
      </c>
      <c r="AB6" s="10">
        <v>9</v>
      </c>
      <c r="AC6" s="10">
        <v>9.3000000000000007</v>
      </c>
      <c r="AD6" s="10">
        <v>9</v>
      </c>
      <c r="AE6" s="10">
        <v>9</v>
      </c>
      <c r="AF6" s="10">
        <v>9</v>
      </c>
      <c r="AG6" s="10">
        <v>8</v>
      </c>
      <c r="AH6" s="10">
        <v>10</v>
      </c>
      <c r="AI6" s="10">
        <v>7.5</v>
      </c>
      <c r="AJ6" s="10">
        <v>7.8</v>
      </c>
      <c r="AK6" s="10">
        <v>7.1</v>
      </c>
      <c r="AL6" s="10">
        <v>9</v>
      </c>
      <c r="AM6" s="10">
        <v>7</v>
      </c>
      <c r="AN6" s="10">
        <v>7.6</v>
      </c>
      <c r="AO6" s="10">
        <v>7.5</v>
      </c>
      <c r="AP6" s="10">
        <v>8.1</v>
      </c>
      <c r="AQ6" s="10">
        <v>7.4</v>
      </c>
      <c r="AR6" s="10">
        <v>10</v>
      </c>
      <c r="AS6" s="10">
        <v>7</v>
      </c>
      <c r="AT6" s="10">
        <v>9.6</v>
      </c>
      <c r="AU6" s="10">
        <v>7.7</v>
      </c>
      <c r="AV6" s="10">
        <v>8.5</v>
      </c>
      <c r="AW6" s="10">
        <v>9</v>
      </c>
      <c r="AX6" s="10">
        <v>7.2</v>
      </c>
      <c r="AY6" s="10">
        <v>8.5</v>
      </c>
      <c r="AZ6" s="10">
        <v>8.6</v>
      </c>
      <c r="BA6" s="10">
        <v>7.6</v>
      </c>
      <c r="BB6" s="10">
        <v>9.1999999999999993</v>
      </c>
      <c r="BC6" s="10">
        <v>7.7</v>
      </c>
      <c r="BD6" s="10">
        <v>8.6999999999999993</v>
      </c>
      <c r="BE6" s="10">
        <v>7.2</v>
      </c>
      <c r="BF6" s="10">
        <v>7.9</v>
      </c>
      <c r="BG6" s="10">
        <v>8.1999999999999993</v>
      </c>
      <c r="BH6" s="10">
        <v>8.1999999999999993</v>
      </c>
      <c r="BI6" s="10">
        <v>7</v>
      </c>
      <c r="BJ6" s="10">
        <v>8</v>
      </c>
      <c r="BK6" s="10">
        <v>7.5</v>
      </c>
      <c r="BL6" s="10">
        <v>7.5</v>
      </c>
      <c r="BM6" s="10">
        <v>7.9</v>
      </c>
      <c r="BN6" s="10">
        <v>8</v>
      </c>
    </row>
    <row r="7" spans="1:70" x14ac:dyDescent="0.2">
      <c r="I7" s="2" t="s">
        <v>237</v>
      </c>
      <c r="J7" s="3" t="s">
        <v>238</v>
      </c>
      <c r="K7" s="3" t="s">
        <v>238</v>
      </c>
      <c r="L7" s="6" t="s">
        <v>239</v>
      </c>
      <c r="M7" s="6" t="s">
        <v>239</v>
      </c>
      <c r="N7" s="6" t="s">
        <v>239</v>
      </c>
      <c r="O7" s="6" t="s">
        <v>239</v>
      </c>
      <c r="P7" s="6" t="s">
        <v>238</v>
      </c>
      <c r="Q7" s="6" t="s">
        <v>238</v>
      </c>
      <c r="R7" s="6" t="s">
        <v>240</v>
      </c>
      <c r="S7" s="6" t="s">
        <v>240</v>
      </c>
      <c r="T7" s="6" t="s">
        <v>240</v>
      </c>
      <c r="U7" s="6" t="s">
        <v>240</v>
      </c>
      <c r="V7" s="6" t="s">
        <v>240</v>
      </c>
      <c r="W7" s="6" t="s">
        <v>240</v>
      </c>
      <c r="X7" s="6" t="s">
        <v>240</v>
      </c>
      <c r="Y7" s="6" t="s">
        <v>240</v>
      </c>
      <c r="Z7" s="6" t="s">
        <v>242</v>
      </c>
      <c r="AA7" s="6" t="s">
        <v>238</v>
      </c>
      <c r="AB7" s="6" t="s">
        <v>238</v>
      </c>
      <c r="AC7" s="6" t="s">
        <v>238</v>
      </c>
      <c r="AD7" s="6" t="s">
        <v>238</v>
      </c>
      <c r="AE7" s="6" t="s">
        <v>238</v>
      </c>
      <c r="AF7" s="6" t="s">
        <v>238</v>
      </c>
      <c r="AG7" s="6" t="s">
        <v>238</v>
      </c>
      <c r="AH7" s="6" t="s">
        <v>238</v>
      </c>
      <c r="AI7" s="6" t="s">
        <v>241</v>
      </c>
      <c r="AJ7" s="6" t="s">
        <v>240</v>
      </c>
      <c r="AK7" s="6" t="s">
        <v>240</v>
      </c>
      <c r="AL7" s="6" t="s">
        <v>242</v>
      </c>
      <c r="AM7" s="6" t="s">
        <v>240</v>
      </c>
      <c r="AN7" s="6" t="s">
        <v>239</v>
      </c>
      <c r="AO7" s="6" t="s">
        <v>238</v>
      </c>
      <c r="AP7" s="6" t="s">
        <v>238</v>
      </c>
      <c r="AQ7" s="6" t="s">
        <v>242</v>
      </c>
      <c r="AR7" s="6" t="s">
        <v>238</v>
      </c>
      <c r="AS7" s="6" t="s">
        <v>239</v>
      </c>
      <c r="AT7" s="6" t="s">
        <v>242</v>
      </c>
      <c r="AU7" s="6" t="s">
        <v>242</v>
      </c>
      <c r="AV7" s="6" t="s">
        <v>239</v>
      </c>
      <c r="AW7" s="6" t="s">
        <v>239</v>
      </c>
      <c r="AX7" s="6" t="s">
        <v>240</v>
      </c>
      <c r="AY7" s="6" t="s">
        <v>238</v>
      </c>
      <c r="AZ7" s="6" t="s">
        <v>239</v>
      </c>
      <c r="BA7" s="6" t="s">
        <v>239</v>
      </c>
      <c r="BB7" s="6" t="s">
        <v>239</v>
      </c>
      <c r="BC7" s="6" t="s">
        <v>239</v>
      </c>
      <c r="BD7" s="6" t="s">
        <v>239</v>
      </c>
      <c r="BE7" s="6" t="s">
        <v>241</v>
      </c>
      <c r="BF7" s="6" t="s">
        <v>242</v>
      </c>
      <c r="BG7" s="6" t="s">
        <v>239</v>
      </c>
      <c r="BH7" s="25" t="s">
        <v>238</v>
      </c>
      <c r="BI7" s="25" t="s">
        <v>239</v>
      </c>
      <c r="BJ7" s="6" t="s">
        <v>241</v>
      </c>
      <c r="BK7" s="25" t="s">
        <v>238</v>
      </c>
      <c r="BL7" s="6" t="s">
        <v>238</v>
      </c>
      <c r="BM7" s="6" t="s">
        <v>238</v>
      </c>
      <c r="BN7" s="6" t="s">
        <v>239</v>
      </c>
    </row>
    <row r="8" spans="1:70" x14ac:dyDescent="0.2">
      <c r="I8" s="2" t="s">
        <v>244</v>
      </c>
      <c r="J8" s="3"/>
      <c r="K8" s="3" t="s">
        <v>245</v>
      </c>
      <c r="L8" s="6" t="s">
        <v>246</v>
      </c>
      <c r="M8" s="6" t="s">
        <v>246</v>
      </c>
      <c r="N8" s="6" t="s">
        <v>246</v>
      </c>
      <c r="O8" s="6" t="s">
        <v>247</v>
      </c>
      <c r="P8" s="6"/>
      <c r="Q8" s="6" t="s">
        <v>245</v>
      </c>
      <c r="R8" s="6" t="s">
        <v>248</v>
      </c>
      <c r="S8" s="6" t="s">
        <v>248</v>
      </c>
      <c r="T8" s="6" t="s">
        <v>248</v>
      </c>
      <c r="U8" s="6" t="s">
        <v>248</v>
      </c>
      <c r="V8" s="6" t="s">
        <v>248</v>
      </c>
      <c r="W8" s="6" t="s">
        <v>248</v>
      </c>
      <c r="X8" s="6" t="s">
        <v>248</v>
      </c>
      <c r="Y8" s="6" t="s">
        <v>248</v>
      </c>
      <c r="Z8" s="6" t="s">
        <v>245</v>
      </c>
      <c r="AA8" s="6" t="s">
        <v>248</v>
      </c>
      <c r="AB8" s="6" t="s">
        <v>248</v>
      </c>
      <c r="AC8" s="6" t="s">
        <v>254</v>
      </c>
      <c r="AD8" s="6" t="s">
        <v>248</v>
      </c>
      <c r="AE8" s="6" t="s">
        <v>248</v>
      </c>
      <c r="AF8" s="6" t="s">
        <v>248</v>
      </c>
      <c r="AG8" s="6"/>
      <c r="AH8" s="6" t="s">
        <v>319</v>
      </c>
      <c r="AI8" s="6" t="s">
        <v>247</v>
      </c>
      <c r="AJ8" s="6" t="s">
        <v>262</v>
      </c>
      <c r="AK8" s="6" t="s">
        <v>247</v>
      </c>
      <c r="AL8" s="6" t="s">
        <v>248</v>
      </c>
      <c r="AM8" s="6" t="s">
        <v>248</v>
      </c>
      <c r="AN8" s="6"/>
      <c r="AO8" s="6"/>
      <c r="AP8" s="6" t="s">
        <v>245</v>
      </c>
      <c r="AQ8" s="6" t="s">
        <v>266</v>
      </c>
      <c r="AR8" s="6" t="s">
        <v>267</v>
      </c>
      <c r="AS8" s="6" t="s">
        <v>245</v>
      </c>
      <c r="AT8" s="6" t="s">
        <v>268</v>
      </c>
      <c r="AU8" s="6"/>
      <c r="AV8" s="6" t="s">
        <v>245</v>
      </c>
      <c r="AW8" s="6" t="s">
        <v>246</v>
      </c>
      <c r="AX8" s="6" t="s">
        <v>245</v>
      </c>
      <c r="AY8" s="6" t="s">
        <v>245</v>
      </c>
      <c r="AZ8" s="6" t="s">
        <v>245</v>
      </c>
      <c r="BA8" s="6" t="s">
        <v>245</v>
      </c>
      <c r="BB8" s="6" t="s">
        <v>264</v>
      </c>
      <c r="BC8" s="6" t="s">
        <v>245</v>
      </c>
      <c r="BD8" s="6" t="s">
        <v>247</v>
      </c>
      <c r="BE8" s="6" t="s">
        <v>247</v>
      </c>
      <c r="BF8" s="6" t="s">
        <v>246</v>
      </c>
      <c r="BG8" s="6" t="s">
        <v>245</v>
      </c>
      <c r="BH8" s="6" t="s">
        <v>245</v>
      </c>
      <c r="BI8" s="6" t="s">
        <v>246</v>
      </c>
      <c r="BJ8" s="6" t="s">
        <v>256</v>
      </c>
      <c r="BK8" s="25" t="s">
        <v>264</v>
      </c>
      <c r="BL8" s="6" t="s">
        <v>264</v>
      </c>
      <c r="BM8" s="6" t="s">
        <v>264</v>
      </c>
      <c r="BN8" s="6" t="s">
        <v>247</v>
      </c>
      <c r="BQ8" s="8"/>
    </row>
    <row r="9" spans="1:70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BO9" t="s">
        <v>500</v>
      </c>
      <c r="BP9" t="s">
        <v>499</v>
      </c>
      <c r="BQ9" t="s">
        <v>279</v>
      </c>
      <c r="BR9" t="s">
        <v>501</v>
      </c>
    </row>
    <row r="10" spans="1:70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L10">
        <v>196</v>
      </c>
      <c r="AI10">
        <v>280</v>
      </c>
      <c r="AT10">
        <v>392</v>
      </c>
      <c r="AW10">
        <v>140</v>
      </c>
      <c r="BA10">
        <v>28</v>
      </c>
      <c r="BB10">
        <v>1316</v>
      </c>
      <c r="BH10">
        <v>28</v>
      </c>
      <c r="BN10">
        <v>28</v>
      </c>
      <c r="BO10">
        <f>COUNT(J10:BN10)</f>
        <v>8</v>
      </c>
      <c r="BP10">
        <f>SUM(J10:BN10)</f>
        <v>2408</v>
      </c>
      <c r="BQ10">
        <v>2856</v>
      </c>
      <c r="BR10" s="9">
        <f>BP10/BQ10*100</f>
        <v>84.313725490196077</v>
      </c>
    </row>
    <row r="11" spans="1:70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L11">
        <v>2772</v>
      </c>
      <c r="R11">
        <v>28</v>
      </c>
      <c r="AI11">
        <v>140</v>
      </c>
      <c r="AK11">
        <v>28</v>
      </c>
      <c r="AR11">
        <v>196</v>
      </c>
      <c r="AT11">
        <v>2660</v>
      </c>
      <c r="BB11">
        <v>5908</v>
      </c>
      <c r="BN11">
        <v>28</v>
      </c>
      <c r="BO11">
        <f t="shared" ref="BO11:BO74" si="0">COUNT(J11:BN11)</f>
        <v>8</v>
      </c>
      <c r="BP11">
        <f t="shared" ref="BP11:BP74" si="1">SUM(J11:BN11)</f>
        <v>11760</v>
      </c>
      <c r="BQ11">
        <v>12264</v>
      </c>
      <c r="BR11" s="9">
        <f t="shared" ref="BR11:BR74" si="2">BP11/BQ11*100</f>
        <v>95.890410958904098</v>
      </c>
    </row>
    <row r="12" spans="1:70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J12">
        <v>56</v>
      </c>
      <c r="L12">
        <v>140</v>
      </c>
      <c r="AK12">
        <v>84</v>
      </c>
      <c r="AT12">
        <v>868</v>
      </c>
      <c r="AW12">
        <v>84</v>
      </c>
      <c r="AZ12">
        <v>28</v>
      </c>
      <c r="BB12">
        <v>392</v>
      </c>
      <c r="BH12">
        <v>28</v>
      </c>
      <c r="BO12">
        <f t="shared" si="0"/>
        <v>8</v>
      </c>
      <c r="BP12">
        <f t="shared" si="1"/>
        <v>1680</v>
      </c>
      <c r="BQ12">
        <v>2521</v>
      </c>
      <c r="BR12" s="9">
        <f t="shared" si="2"/>
        <v>66.640222134073781</v>
      </c>
    </row>
    <row r="13" spans="1:70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L13">
        <v>216</v>
      </c>
      <c r="AT13">
        <v>28</v>
      </c>
      <c r="AZ13">
        <v>12</v>
      </c>
      <c r="BB13">
        <v>1</v>
      </c>
      <c r="BO13">
        <f t="shared" si="0"/>
        <v>4</v>
      </c>
      <c r="BP13">
        <f t="shared" si="1"/>
        <v>257</v>
      </c>
      <c r="BQ13">
        <v>298</v>
      </c>
      <c r="BR13" s="9">
        <f t="shared" si="2"/>
        <v>86.241610738255034</v>
      </c>
    </row>
    <row r="14" spans="1:70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L14">
        <v>7896</v>
      </c>
      <c r="AT14">
        <v>3388</v>
      </c>
      <c r="AW14">
        <v>140</v>
      </c>
      <c r="BB14">
        <v>2100</v>
      </c>
      <c r="BE14">
        <v>84</v>
      </c>
      <c r="BH14">
        <v>140</v>
      </c>
      <c r="BO14">
        <f t="shared" si="0"/>
        <v>6</v>
      </c>
      <c r="BP14">
        <f t="shared" si="1"/>
        <v>13748</v>
      </c>
      <c r="BQ14">
        <v>14420</v>
      </c>
      <c r="BR14" s="9">
        <f t="shared" si="2"/>
        <v>95.339805825242721</v>
      </c>
    </row>
    <row r="15" spans="1:70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L15">
        <v>60</v>
      </c>
      <c r="S15">
        <v>4</v>
      </c>
      <c r="AK15">
        <v>2</v>
      </c>
      <c r="AT15">
        <v>32</v>
      </c>
      <c r="AW15">
        <v>6</v>
      </c>
      <c r="AZ15">
        <v>4</v>
      </c>
      <c r="BB15">
        <v>6</v>
      </c>
      <c r="BO15">
        <f t="shared" si="0"/>
        <v>7</v>
      </c>
      <c r="BP15">
        <f t="shared" si="1"/>
        <v>114</v>
      </c>
      <c r="BQ15">
        <v>154</v>
      </c>
      <c r="BR15" s="9">
        <f t="shared" si="2"/>
        <v>74.025974025974023</v>
      </c>
    </row>
    <row r="16" spans="1:70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L16">
        <v>373</v>
      </c>
      <c r="W16">
        <v>9</v>
      </c>
      <c r="AA16">
        <v>2</v>
      </c>
      <c r="AI16">
        <v>3</v>
      </c>
      <c r="AT16">
        <v>149</v>
      </c>
      <c r="AZ16">
        <v>9</v>
      </c>
      <c r="BB16">
        <v>196</v>
      </c>
      <c r="BO16">
        <f t="shared" si="0"/>
        <v>7</v>
      </c>
      <c r="BP16">
        <f t="shared" si="1"/>
        <v>741</v>
      </c>
      <c r="BQ16">
        <v>789</v>
      </c>
      <c r="BR16" s="9">
        <f t="shared" si="2"/>
        <v>93.916349809885929</v>
      </c>
    </row>
    <row r="17" spans="1:70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L17">
        <v>1792</v>
      </c>
      <c r="AT17">
        <v>280</v>
      </c>
      <c r="AW17">
        <v>14</v>
      </c>
      <c r="BO17">
        <f t="shared" si="0"/>
        <v>3</v>
      </c>
      <c r="BP17">
        <f t="shared" si="1"/>
        <v>2086</v>
      </c>
      <c r="BQ17">
        <v>2283</v>
      </c>
      <c r="BR17" s="9">
        <f t="shared" si="2"/>
        <v>91.371003066141043</v>
      </c>
    </row>
    <row r="18" spans="1:70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L18">
        <v>208</v>
      </c>
      <c r="AA18">
        <v>1</v>
      </c>
      <c r="AI18">
        <v>1</v>
      </c>
      <c r="AT18">
        <v>43</v>
      </c>
      <c r="AW18">
        <v>7</v>
      </c>
      <c r="AZ18">
        <v>28</v>
      </c>
      <c r="BO18">
        <f t="shared" si="0"/>
        <v>6</v>
      </c>
      <c r="BP18">
        <f t="shared" si="1"/>
        <v>288</v>
      </c>
      <c r="BQ18">
        <v>310</v>
      </c>
      <c r="BR18" s="9">
        <f t="shared" si="2"/>
        <v>92.903225806451616</v>
      </c>
    </row>
    <row r="19" spans="1:70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L19">
        <v>84</v>
      </c>
      <c r="AT19">
        <v>120</v>
      </c>
      <c r="AZ19">
        <v>60</v>
      </c>
      <c r="BH19">
        <v>72</v>
      </c>
      <c r="BI19">
        <v>12</v>
      </c>
      <c r="BO19">
        <f t="shared" si="0"/>
        <v>5</v>
      </c>
      <c r="BP19">
        <f t="shared" si="1"/>
        <v>348</v>
      </c>
      <c r="BQ19">
        <v>1308</v>
      </c>
      <c r="BR19" s="9">
        <f t="shared" si="2"/>
        <v>26.605504587155966</v>
      </c>
    </row>
    <row r="20" spans="1:70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L20">
        <v>1022</v>
      </c>
      <c r="AT20">
        <v>238</v>
      </c>
      <c r="AZ20">
        <v>14</v>
      </c>
      <c r="BH20">
        <v>14</v>
      </c>
      <c r="BO20">
        <f t="shared" si="0"/>
        <v>4</v>
      </c>
      <c r="BP20">
        <f t="shared" si="1"/>
        <v>1288</v>
      </c>
      <c r="BQ20">
        <v>1344</v>
      </c>
      <c r="BR20" s="9">
        <f t="shared" si="2"/>
        <v>95.833333333333343</v>
      </c>
    </row>
    <row r="21" spans="1:70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L21">
        <v>26992</v>
      </c>
      <c r="AT21">
        <v>2128</v>
      </c>
      <c r="AW21">
        <v>28</v>
      </c>
      <c r="AZ21">
        <v>56</v>
      </c>
      <c r="BA21">
        <v>28</v>
      </c>
      <c r="BB21">
        <v>364</v>
      </c>
      <c r="BH21">
        <v>28</v>
      </c>
      <c r="BN21">
        <v>56</v>
      </c>
      <c r="BO21">
        <f t="shared" si="0"/>
        <v>8</v>
      </c>
      <c r="BP21">
        <f t="shared" si="1"/>
        <v>29680</v>
      </c>
      <c r="BQ21">
        <v>30548</v>
      </c>
      <c r="BR21" s="9">
        <f t="shared" si="2"/>
        <v>97.158570119156735</v>
      </c>
    </row>
    <row r="22" spans="1:70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L22">
        <v>331</v>
      </c>
      <c r="AT22">
        <v>38</v>
      </c>
      <c r="AZ22">
        <v>5</v>
      </c>
      <c r="BO22">
        <f t="shared" si="0"/>
        <v>3</v>
      </c>
      <c r="BP22">
        <f t="shared" si="1"/>
        <v>374</v>
      </c>
      <c r="BQ22">
        <v>455</v>
      </c>
      <c r="BR22" s="9">
        <f t="shared" si="2"/>
        <v>82.19780219780219</v>
      </c>
    </row>
    <row r="23" spans="1:70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L23">
        <v>4901</v>
      </c>
      <c r="S23">
        <v>112</v>
      </c>
      <c r="AT23">
        <v>84</v>
      </c>
      <c r="AZ23">
        <v>112</v>
      </c>
      <c r="BB23">
        <v>28</v>
      </c>
      <c r="BE23">
        <v>56</v>
      </c>
      <c r="BO23">
        <f t="shared" si="0"/>
        <v>6</v>
      </c>
      <c r="BP23">
        <f t="shared" si="1"/>
        <v>5293</v>
      </c>
      <c r="BQ23">
        <v>6106</v>
      </c>
      <c r="BR23" s="9">
        <f t="shared" si="2"/>
        <v>86.685227644939403</v>
      </c>
    </row>
    <row r="24" spans="1:70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L24">
        <v>287</v>
      </c>
      <c r="S24">
        <v>14</v>
      </c>
      <c r="AC24">
        <v>3</v>
      </c>
      <c r="AP24">
        <v>1</v>
      </c>
      <c r="AS24">
        <v>3</v>
      </c>
      <c r="AT24">
        <v>50</v>
      </c>
      <c r="AW24">
        <v>4</v>
      </c>
      <c r="AZ24">
        <v>2</v>
      </c>
      <c r="BA24">
        <v>1</v>
      </c>
      <c r="BB24">
        <v>5</v>
      </c>
      <c r="BC24">
        <v>1</v>
      </c>
      <c r="BD24">
        <v>6</v>
      </c>
      <c r="BH24">
        <v>13</v>
      </c>
      <c r="BO24">
        <f t="shared" si="0"/>
        <v>13</v>
      </c>
      <c r="BP24">
        <f t="shared" si="1"/>
        <v>390</v>
      </c>
      <c r="BQ24">
        <v>417</v>
      </c>
      <c r="BR24" s="9">
        <f t="shared" si="2"/>
        <v>93.525179856115102</v>
      </c>
    </row>
    <row r="25" spans="1:70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L25">
        <v>13468</v>
      </c>
      <c r="AK25">
        <v>308</v>
      </c>
      <c r="AR25">
        <v>168</v>
      </c>
      <c r="AT25">
        <v>3136</v>
      </c>
      <c r="AW25">
        <v>1568</v>
      </c>
      <c r="BB25">
        <v>1036</v>
      </c>
      <c r="BE25">
        <v>336</v>
      </c>
      <c r="BO25">
        <f t="shared" si="0"/>
        <v>7</v>
      </c>
      <c r="BP25">
        <f t="shared" si="1"/>
        <v>20020</v>
      </c>
      <c r="BQ25">
        <v>23563</v>
      </c>
      <c r="BR25" s="9">
        <f t="shared" si="2"/>
        <v>84.963714297839829</v>
      </c>
    </row>
    <row r="26" spans="1:70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L26">
        <v>7784</v>
      </c>
      <c r="R26">
        <v>140</v>
      </c>
      <c r="AK26">
        <v>868</v>
      </c>
      <c r="AT26">
        <v>2436</v>
      </c>
      <c r="AW26">
        <v>56</v>
      </c>
      <c r="BA26">
        <v>56</v>
      </c>
      <c r="BB26">
        <v>2072</v>
      </c>
      <c r="BE26">
        <v>252</v>
      </c>
      <c r="BI26">
        <v>56</v>
      </c>
      <c r="BM26">
        <v>56</v>
      </c>
      <c r="BO26">
        <f t="shared" si="0"/>
        <v>10</v>
      </c>
      <c r="BP26">
        <f t="shared" si="1"/>
        <v>13776</v>
      </c>
      <c r="BQ26">
        <v>16700</v>
      </c>
      <c r="BR26" s="9">
        <f t="shared" si="2"/>
        <v>82.491017964071858</v>
      </c>
    </row>
    <row r="27" spans="1:70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L27">
        <v>3500</v>
      </c>
      <c r="AC27">
        <v>28</v>
      </c>
      <c r="AI27">
        <v>112</v>
      </c>
      <c r="AK27">
        <v>420</v>
      </c>
      <c r="AT27">
        <v>6944</v>
      </c>
      <c r="AW27">
        <v>1064</v>
      </c>
      <c r="BA27">
        <v>112</v>
      </c>
      <c r="BB27">
        <v>1400</v>
      </c>
      <c r="BE27">
        <v>588</v>
      </c>
      <c r="BO27">
        <f t="shared" si="0"/>
        <v>9</v>
      </c>
      <c r="BP27">
        <f t="shared" si="1"/>
        <v>14168</v>
      </c>
      <c r="BQ27">
        <v>15792</v>
      </c>
      <c r="BR27" s="9">
        <f t="shared" si="2"/>
        <v>89.716312056737593</v>
      </c>
    </row>
    <row r="28" spans="1:70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L28">
        <v>14084</v>
      </c>
      <c r="W28">
        <v>28</v>
      </c>
      <c r="AI28">
        <v>113</v>
      </c>
      <c r="AK28">
        <v>84</v>
      </c>
      <c r="AT28">
        <v>16380</v>
      </c>
      <c r="AW28">
        <v>196</v>
      </c>
      <c r="BA28">
        <v>196</v>
      </c>
      <c r="BB28">
        <v>3444</v>
      </c>
      <c r="BH28">
        <v>196</v>
      </c>
      <c r="BM28">
        <v>28</v>
      </c>
      <c r="BO28">
        <f t="shared" si="0"/>
        <v>10</v>
      </c>
      <c r="BP28">
        <f t="shared" si="1"/>
        <v>34749</v>
      </c>
      <c r="BQ28">
        <v>35792</v>
      </c>
      <c r="BR28" s="9">
        <f t="shared" si="2"/>
        <v>97.085940992400538</v>
      </c>
    </row>
    <row r="29" spans="1:70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L29">
        <v>93968</v>
      </c>
      <c r="AI29">
        <v>1</v>
      </c>
      <c r="AK29">
        <v>476</v>
      </c>
      <c r="AT29">
        <v>17444</v>
      </c>
      <c r="BB29">
        <v>1932</v>
      </c>
      <c r="BM29">
        <v>84</v>
      </c>
      <c r="BO29">
        <f t="shared" si="0"/>
        <v>6</v>
      </c>
      <c r="BP29">
        <f t="shared" si="1"/>
        <v>113905</v>
      </c>
      <c r="BQ29">
        <v>116064</v>
      </c>
      <c r="BR29" s="9">
        <f t="shared" si="2"/>
        <v>98.139819409980703</v>
      </c>
    </row>
    <row r="30" spans="1:70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L30">
        <v>34049</v>
      </c>
      <c r="W30">
        <v>56</v>
      </c>
      <c r="AK30">
        <v>112</v>
      </c>
      <c r="AT30">
        <v>2716</v>
      </c>
      <c r="AW30">
        <v>140</v>
      </c>
      <c r="BB30">
        <v>560</v>
      </c>
      <c r="BO30">
        <f t="shared" si="0"/>
        <v>6</v>
      </c>
      <c r="BP30">
        <f t="shared" si="1"/>
        <v>37633</v>
      </c>
      <c r="BQ30">
        <v>38524</v>
      </c>
      <c r="BR30" s="9">
        <f t="shared" si="2"/>
        <v>97.687156058560902</v>
      </c>
    </row>
    <row r="31" spans="1:70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L31">
        <v>16380</v>
      </c>
      <c r="R31">
        <v>28</v>
      </c>
      <c r="AK31">
        <v>56</v>
      </c>
      <c r="AT31">
        <v>812</v>
      </c>
      <c r="AW31">
        <v>112</v>
      </c>
      <c r="BB31">
        <v>1960</v>
      </c>
      <c r="BE31">
        <v>28</v>
      </c>
      <c r="BO31">
        <f t="shared" si="0"/>
        <v>7</v>
      </c>
      <c r="BP31">
        <f t="shared" si="1"/>
        <v>19376</v>
      </c>
      <c r="BQ31">
        <v>19714</v>
      </c>
      <c r="BR31" s="9">
        <f t="shared" si="2"/>
        <v>98.285482398295628</v>
      </c>
    </row>
    <row r="32" spans="1:70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L32">
        <v>28844</v>
      </c>
      <c r="R32">
        <v>56</v>
      </c>
      <c r="AC32">
        <v>28</v>
      </c>
      <c r="AI32">
        <v>28</v>
      </c>
      <c r="AK32">
        <v>112</v>
      </c>
      <c r="AT32">
        <v>7588</v>
      </c>
      <c r="AW32">
        <v>588</v>
      </c>
      <c r="BB32">
        <v>308</v>
      </c>
      <c r="BE32">
        <v>448</v>
      </c>
      <c r="BO32">
        <f t="shared" si="0"/>
        <v>9</v>
      </c>
      <c r="BP32">
        <f t="shared" si="1"/>
        <v>38000</v>
      </c>
      <c r="BQ32">
        <v>38930</v>
      </c>
      <c r="BR32" s="9">
        <f t="shared" si="2"/>
        <v>97.611096840482915</v>
      </c>
    </row>
    <row r="33" spans="1:70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L33">
        <v>39816</v>
      </c>
      <c r="AK33">
        <v>140</v>
      </c>
      <c r="AT33">
        <v>7588</v>
      </c>
      <c r="AW33">
        <v>336</v>
      </c>
      <c r="BA33">
        <v>224</v>
      </c>
      <c r="BB33">
        <v>1904</v>
      </c>
      <c r="BN33">
        <v>84</v>
      </c>
      <c r="BO33">
        <f t="shared" si="0"/>
        <v>7</v>
      </c>
      <c r="BP33">
        <f t="shared" si="1"/>
        <v>50092</v>
      </c>
      <c r="BQ33">
        <v>51045</v>
      </c>
      <c r="BR33" s="9">
        <f t="shared" si="2"/>
        <v>98.133019884415702</v>
      </c>
    </row>
    <row r="34" spans="1:70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L34">
        <v>2327</v>
      </c>
      <c r="AK34">
        <v>56</v>
      </c>
      <c r="AT34">
        <v>196</v>
      </c>
      <c r="AW34">
        <v>140</v>
      </c>
      <c r="BB34">
        <v>84</v>
      </c>
      <c r="BO34">
        <f t="shared" si="0"/>
        <v>5</v>
      </c>
      <c r="BP34">
        <f t="shared" si="1"/>
        <v>2803</v>
      </c>
      <c r="BQ34">
        <v>2949</v>
      </c>
      <c r="BR34" s="9">
        <f t="shared" si="2"/>
        <v>95.049169209901663</v>
      </c>
    </row>
    <row r="35" spans="1:70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L35">
        <v>15064</v>
      </c>
      <c r="AI35">
        <v>56</v>
      </c>
      <c r="AK35">
        <v>224</v>
      </c>
      <c r="AR35">
        <v>336</v>
      </c>
      <c r="AT35">
        <v>31388</v>
      </c>
      <c r="AW35">
        <v>336</v>
      </c>
      <c r="BA35">
        <v>336</v>
      </c>
      <c r="BB35">
        <v>3752</v>
      </c>
      <c r="BO35">
        <f t="shared" si="0"/>
        <v>8</v>
      </c>
      <c r="BP35">
        <f t="shared" si="1"/>
        <v>51492</v>
      </c>
      <c r="BQ35">
        <v>53791</v>
      </c>
      <c r="BR35" s="9">
        <f t="shared" si="2"/>
        <v>95.726050826346409</v>
      </c>
    </row>
    <row r="36" spans="1:70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L36">
        <v>1148</v>
      </c>
      <c r="W36">
        <v>28</v>
      </c>
      <c r="AI36">
        <v>476</v>
      </c>
      <c r="AR36">
        <v>28</v>
      </c>
      <c r="AT36">
        <v>616</v>
      </c>
      <c r="BA36">
        <v>28</v>
      </c>
      <c r="BB36">
        <v>1652</v>
      </c>
      <c r="BM36">
        <v>28</v>
      </c>
      <c r="BN36">
        <v>84</v>
      </c>
      <c r="BO36">
        <f t="shared" si="0"/>
        <v>9</v>
      </c>
      <c r="BP36">
        <f t="shared" si="1"/>
        <v>4088</v>
      </c>
      <c r="BQ36">
        <v>4231</v>
      </c>
      <c r="BR36" s="9">
        <f t="shared" si="2"/>
        <v>96.620184353580711</v>
      </c>
    </row>
    <row r="37" spans="1:70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J37">
        <v>140</v>
      </c>
      <c r="L37">
        <v>15176</v>
      </c>
      <c r="X37">
        <v>28</v>
      </c>
      <c r="AR37">
        <v>56</v>
      </c>
      <c r="AT37">
        <v>112</v>
      </c>
      <c r="AZ37">
        <v>28</v>
      </c>
      <c r="BB37">
        <v>616</v>
      </c>
      <c r="BH37">
        <v>28</v>
      </c>
      <c r="BO37">
        <f t="shared" si="0"/>
        <v>8</v>
      </c>
      <c r="BP37">
        <f t="shared" si="1"/>
        <v>16184</v>
      </c>
      <c r="BQ37">
        <v>17472</v>
      </c>
      <c r="BR37" s="9">
        <f t="shared" si="2"/>
        <v>92.628205128205138</v>
      </c>
    </row>
    <row r="38" spans="1:70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L38">
        <v>42</v>
      </c>
      <c r="AI38">
        <v>1</v>
      </c>
      <c r="AS38">
        <v>6</v>
      </c>
      <c r="AT38">
        <v>2</v>
      </c>
      <c r="AZ38">
        <v>1</v>
      </c>
      <c r="BB38">
        <v>8</v>
      </c>
      <c r="BO38">
        <f t="shared" si="0"/>
        <v>6</v>
      </c>
      <c r="BP38">
        <f t="shared" si="1"/>
        <v>60</v>
      </c>
      <c r="BQ38">
        <v>89</v>
      </c>
      <c r="BR38" s="9">
        <f t="shared" si="2"/>
        <v>67.415730337078656</v>
      </c>
    </row>
    <row r="39" spans="1:70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L39">
        <v>112</v>
      </c>
      <c r="W39">
        <v>9</v>
      </c>
      <c r="AT39">
        <v>9</v>
      </c>
      <c r="AV39">
        <v>9</v>
      </c>
      <c r="AW39">
        <v>19</v>
      </c>
      <c r="BA39">
        <v>9</v>
      </c>
      <c r="BB39">
        <v>56</v>
      </c>
      <c r="BC39">
        <v>9</v>
      </c>
      <c r="BH39">
        <v>37</v>
      </c>
      <c r="BN39">
        <v>9</v>
      </c>
      <c r="BO39">
        <f t="shared" si="0"/>
        <v>10</v>
      </c>
      <c r="BP39">
        <f t="shared" si="1"/>
        <v>278</v>
      </c>
      <c r="BQ39">
        <v>512</v>
      </c>
      <c r="BR39" s="9">
        <f t="shared" si="2"/>
        <v>54.296875</v>
      </c>
    </row>
    <row r="40" spans="1:70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L40">
        <v>66</v>
      </c>
      <c r="W40">
        <v>6</v>
      </c>
      <c r="AI40">
        <v>13</v>
      </c>
      <c r="AR40">
        <v>117</v>
      </c>
      <c r="AT40">
        <v>84</v>
      </c>
      <c r="BB40">
        <v>301</v>
      </c>
      <c r="BH40">
        <v>7</v>
      </c>
      <c r="BO40">
        <f t="shared" si="0"/>
        <v>7</v>
      </c>
      <c r="BP40">
        <f t="shared" si="1"/>
        <v>594</v>
      </c>
      <c r="BQ40">
        <v>671</v>
      </c>
      <c r="BR40" s="9">
        <f t="shared" si="2"/>
        <v>88.52459016393442</v>
      </c>
    </row>
    <row r="41" spans="1:70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L41">
        <v>2352</v>
      </c>
      <c r="AI41">
        <v>28</v>
      </c>
      <c r="AT41">
        <v>196</v>
      </c>
      <c r="AV41">
        <v>28</v>
      </c>
      <c r="AW41">
        <v>56</v>
      </c>
      <c r="AZ41">
        <v>28</v>
      </c>
      <c r="BA41">
        <v>28</v>
      </c>
      <c r="BB41">
        <v>224</v>
      </c>
      <c r="BH41">
        <v>140</v>
      </c>
      <c r="BO41">
        <f t="shared" si="0"/>
        <v>9</v>
      </c>
      <c r="BP41">
        <f t="shared" si="1"/>
        <v>3080</v>
      </c>
      <c r="BQ41">
        <v>5772</v>
      </c>
      <c r="BR41" s="9">
        <f t="shared" si="2"/>
        <v>53.361053361053358</v>
      </c>
    </row>
    <row r="42" spans="1:70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L42">
        <v>112</v>
      </c>
      <c r="AI42">
        <v>56</v>
      </c>
      <c r="AT42">
        <v>392</v>
      </c>
      <c r="AW42">
        <v>112</v>
      </c>
      <c r="AZ42">
        <v>28</v>
      </c>
      <c r="BB42">
        <v>2884</v>
      </c>
      <c r="BH42">
        <v>28</v>
      </c>
      <c r="BO42">
        <f t="shared" si="0"/>
        <v>7</v>
      </c>
      <c r="BP42">
        <f t="shared" si="1"/>
        <v>3612</v>
      </c>
      <c r="BQ42">
        <v>3640</v>
      </c>
      <c r="BR42" s="9">
        <f t="shared" si="2"/>
        <v>99.230769230769226</v>
      </c>
    </row>
    <row r="43" spans="1:70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L43">
        <v>9016</v>
      </c>
      <c r="AI43">
        <v>56</v>
      </c>
      <c r="AK43">
        <v>140</v>
      </c>
      <c r="AR43">
        <v>112</v>
      </c>
      <c r="AT43">
        <v>784</v>
      </c>
      <c r="AW43">
        <v>336</v>
      </c>
      <c r="AZ43">
        <v>112</v>
      </c>
      <c r="BA43">
        <v>224</v>
      </c>
      <c r="BB43">
        <v>7560</v>
      </c>
      <c r="BC43">
        <v>448</v>
      </c>
      <c r="BE43">
        <v>336</v>
      </c>
      <c r="BO43">
        <f t="shared" si="0"/>
        <v>11</v>
      </c>
      <c r="BP43">
        <f t="shared" si="1"/>
        <v>19124</v>
      </c>
      <c r="BQ43">
        <v>32648</v>
      </c>
      <c r="BR43" s="9">
        <f t="shared" si="2"/>
        <v>58.576329331046317</v>
      </c>
    </row>
    <row r="44" spans="1:70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L44">
        <v>6776</v>
      </c>
      <c r="AT44">
        <v>1092</v>
      </c>
      <c r="AV44">
        <v>84</v>
      </c>
      <c r="AW44">
        <v>28</v>
      </c>
      <c r="AZ44">
        <v>84</v>
      </c>
      <c r="BB44">
        <v>2492</v>
      </c>
      <c r="BM44">
        <v>56</v>
      </c>
      <c r="BO44">
        <f t="shared" si="0"/>
        <v>7</v>
      </c>
      <c r="BP44">
        <f t="shared" si="1"/>
        <v>10612</v>
      </c>
      <c r="BQ44">
        <v>10836</v>
      </c>
      <c r="BR44" s="9">
        <f t="shared" si="2"/>
        <v>97.932816537467701</v>
      </c>
    </row>
    <row r="45" spans="1:70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L45">
        <v>12910</v>
      </c>
      <c r="S45">
        <v>113</v>
      </c>
      <c r="AI45">
        <v>142</v>
      </c>
      <c r="AT45">
        <v>476</v>
      </c>
      <c r="AZ45">
        <v>56</v>
      </c>
      <c r="BB45">
        <v>1092</v>
      </c>
      <c r="BC45">
        <v>252</v>
      </c>
      <c r="BH45">
        <v>84</v>
      </c>
      <c r="BM45">
        <v>28</v>
      </c>
      <c r="BO45">
        <f t="shared" si="0"/>
        <v>9</v>
      </c>
      <c r="BP45">
        <f t="shared" si="1"/>
        <v>15153</v>
      </c>
      <c r="BQ45">
        <v>20930</v>
      </c>
      <c r="BR45" s="9">
        <f t="shared" si="2"/>
        <v>72.398471094123266</v>
      </c>
    </row>
    <row r="46" spans="1:70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L46">
        <v>19376</v>
      </c>
      <c r="S46">
        <v>140</v>
      </c>
      <c r="AI46">
        <v>28</v>
      </c>
      <c r="AT46">
        <v>12460</v>
      </c>
      <c r="AW46">
        <v>5152</v>
      </c>
      <c r="BB46">
        <v>21924</v>
      </c>
      <c r="BC46">
        <v>420</v>
      </c>
      <c r="BO46">
        <f t="shared" si="0"/>
        <v>7</v>
      </c>
      <c r="BP46">
        <f t="shared" si="1"/>
        <v>59500</v>
      </c>
      <c r="BQ46">
        <v>63252</v>
      </c>
      <c r="BR46" s="9">
        <f t="shared" si="2"/>
        <v>94.068171757414788</v>
      </c>
    </row>
    <row r="47" spans="1:70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L47">
        <v>1624</v>
      </c>
      <c r="S47">
        <v>308</v>
      </c>
      <c r="AT47">
        <v>56</v>
      </c>
      <c r="AW47">
        <v>364</v>
      </c>
      <c r="AZ47">
        <v>28</v>
      </c>
      <c r="BB47">
        <v>1876</v>
      </c>
      <c r="BH47">
        <v>28</v>
      </c>
      <c r="BO47">
        <f t="shared" si="0"/>
        <v>7</v>
      </c>
      <c r="BP47">
        <f t="shared" si="1"/>
        <v>4284</v>
      </c>
      <c r="BQ47">
        <v>6552</v>
      </c>
      <c r="BR47" s="9">
        <f t="shared" si="2"/>
        <v>65.384615384615387</v>
      </c>
    </row>
    <row r="48" spans="1:70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L48">
        <v>700</v>
      </c>
      <c r="W48">
        <v>28</v>
      </c>
      <c r="AI48">
        <v>84</v>
      </c>
      <c r="AK48">
        <v>280</v>
      </c>
      <c r="AT48">
        <v>644</v>
      </c>
      <c r="AZ48">
        <v>56</v>
      </c>
      <c r="BB48">
        <v>1736</v>
      </c>
      <c r="BE48">
        <v>280</v>
      </c>
      <c r="BH48">
        <v>364</v>
      </c>
      <c r="BO48">
        <f t="shared" si="0"/>
        <v>9</v>
      </c>
      <c r="BP48">
        <f t="shared" si="1"/>
        <v>4172</v>
      </c>
      <c r="BQ48">
        <v>9772</v>
      </c>
      <c r="BR48" s="9">
        <f t="shared" si="2"/>
        <v>42.693409742120345</v>
      </c>
    </row>
    <row r="49" spans="1:70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L49">
        <v>18088</v>
      </c>
      <c r="AI49">
        <v>252</v>
      </c>
      <c r="AK49">
        <v>28</v>
      </c>
      <c r="AT49">
        <v>16156</v>
      </c>
      <c r="AV49">
        <v>1820</v>
      </c>
      <c r="AW49">
        <v>1232</v>
      </c>
      <c r="BB49">
        <v>10052</v>
      </c>
      <c r="BC49">
        <v>924</v>
      </c>
      <c r="BE49">
        <v>308</v>
      </c>
      <c r="BO49">
        <f t="shared" si="0"/>
        <v>9</v>
      </c>
      <c r="BP49">
        <f t="shared" si="1"/>
        <v>48860</v>
      </c>
      <c r="BQ49">
        <v>57456</v>
      </c>
      <c r="BR49" s="9">
        <f t="shared" si="2"/>
        <v>85.03898635477583</v>
      </c>
    </row>
    <row r="50" spans="1:70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L50">
        <v>532</v>
      </c>
      <c r="AI50">
        <v>56</v>
      </c>
      <c r="AT50">
        <v>1260</v>
      </c>
      <c r="AW50">
        <v>308</v>
      </c>
      <c r="BB50">
        <v>1568</v>
      </c>
      <c r="BH50">
        <v>56</v>
      </c>
      <c r="BN50">
        <v>140</v>
      </c>
      <c r="BO50">
        <f t="shared" si="0"/>
        <v>7</v>
      </c>
      <c r="BP50">
        <f t="shared" si="1"/>
        <v>3920</v>
      </c>
      <c r="BQ50">
        <v>5040</v>
      </c>
      <c r="BR50" s="9">
        <f t="shared" si="2"/>
        <v>77.777777777777786</v>
      </c>
    </row>
    <row r="51" spans="1:70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L51">
        <v>3304</v>
      </c>
      <c r="AI51">
        <v>1</v>
      </c>
      <c r="AT51">
        <v>2128</v>
      </c>
      <c r="AV51">
        <v>56</v>
      </c>
      <c r="AW51">
        <v>168</v>
      </c>
      <c r="BB51">
        <v>1904</v>
      </c>
      <c r="BN51">
        <v>28</v>
      </c>
      <c r="BO51">
        <f t="shared" si="0"/>
        <v>7</v>
      </c>
      <c r="BP51">
        <f t="shared" si="1"/>
        <v>7589</v>
      </c>
      <c r="BQ51">
        <v>7953</v>
      </c>
      <c r="BR51" s="9">
        <f t="shared" si="2"/>
        <v>95.423110775807871</v>
      </c>
    </row>
    <row r="52" spans="1:70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L52">
        <v>7672</v>
      </c>
      <c r="S52">
        <v>28</v>
      </c>
      <c r="AK52">
        <v>28</v>
      </c>
      <c r="AT52">
        <v>3668</v>
      </c>
      <c r="AW52">
        <v>196</v>
      </c>
      <c r="BB52">
        <v>5124</v>
      </c>
      <c r="BO52">
        <f t="shared" si="0"/>
        <v>6</v>
      </c>
      <c r="BP52">
        <f t="shared" si="1"/>
        <v>16716</v>
      </c>
      <c r="BQ52">
        <v>17362</v>
      </c>
      <c r="BR52" s="9">
        <f t="shared" si="2"/>
        <v>96.279230503398225</v>
      </c>
    </row>
    <row r="53" spans="1:70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L53">
        <v>3808</v>
      </c>
      <c r="AT53">
        <v>308</v>
      </c>
      <c r="BB53">
        <v>420</v>
      </c>
      <c r="BH53">
        <v>28</v>
      </c>
      <c r="BM53">
        <v>28</v>
      </c>
      <c r="BO53">
        <f t="shared" si="0"/>
        <v>5</v>
      </c>
      <c r="BP53">
        <f t="shared" si="1"/>
        <v>4592</v>
      </c>
      <c r="BQ53">
        <v>4928</v>
      </c>
      <c r="BR53" s="9">
        <f t="shared" si="2"/>
        <v>93.181818181818173</v>
      </c>
    </row>
    <row r="54" spans="1:70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L54">
        <v>12404</v>
      </c>
      <c r="S54">
        <v>56</v>
      </c>
      <c r="AI54">
        <v>28</v>
      </c>
      <c r="AT54">
        <v>44772</v>
      </c>
      <c r="BB54">
        <v>4368</v>
      </c>
      <c r="BE54">
        <v>476</v>
      </c>
      <c r="BO54">
        <f t="shared" si="0"/>
        <v>6</v>
      </c>
      <c r="BP54">
        <f t="shared" si="1"/>
        <v>62104</v>
      </c>
      <c r="BQ54">
        <v>68572</v>
      </c>
      <c r="BR54" s="9">
        <f t="shared" si="2"/>
        <v>90.567578603511635</v>
      </c>
    </row>
    <row r="55" spans="1:70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O55">
        <v>2</v>
      </c>
      <c r="AK55">
        <v>1</v>
      </c>
      <c r="AN55">
        <v>1</v>
      </c>
      <c r="AT55">
        <v>6</v>
      </c>
      <c r="BO55">
        <f t="shared" si="0"/>
        <v>4</v>
      </c>
      <c r="BP55">
        <f t="shared" si="1"/>
        <v>10</v>
      </c>
      <c r="BQ55">
        <v>14</v>
      </c>
      <c r="BR55" s="9">
        <f t="shared" si="2"/>
        <v>71.428571428571431</v>
      </c>
    </row>
    <row r="56" spans="1:70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L56">
        <v>12</v>
      </c>
      <c r="AI56">
        <v>1</v>
      </c>
      <c r="AK56">
        <v>75</v>
      </c>
      <c r="AT56">
        <v>8</v>
      </c>
      <c r="BB56">
        <v>16</v>
      </c>
      <c r="BH56">
        <v>26</v>
      </c>
      <c r="BO56">
        <f t="shared" si="0"/>
        <v>6</v>
      </c>
      <c r="BP56">
        <f t="shared" si="1"/>
        <v>138</v>
      </c>
      <c r="BQ56">
        <v>158</v>
      </c>
      <c r="BR56" s="9">
        <f t="shared" si="2"/>
        <v>87.341772151898738</v>
      </c>
    </row>
    <row r="57" spans="1:70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L57">
        <v>13</v>
      </c>
      <c r="Q57">
        <v>3</v>
      </c>
      <c r="AT57">
        <v>5</v>
      </c>
      <c r="BB57">
        <v>22</v>
      </c>
      <c r="BH57">
        <v>15</v>
      </c>
      <c r="BO57">
        <f t="shared" si="0"/>
        <v>5</v>
      </c>
      <c r="BP57">
        <f t="shared" si="1"/>
        <v>58</v>
      </c>
      <c r="BQ57">
        <v>59</v>
      </c>
      <c r="BR57" s="9">
        <f t="shared" si="2"/>
        <v>98.305084745762713</v>
      </c>
    </row>
    <row r="58" spans="1:70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L58">
        <v>35</v>
      </c>
      <c r="BB58">
        <v>4</v>
      </c>
      <c r="BH58">
        <v>3</v>
      </c>
      <c r="BO58">
        <f t="shared" si="0"/>
        <v>3</v>
      </c>
      <c r="BP58">
        <f t="shared" si="1"/>
        <v>42</v>
      </c>
      <c r="BQ58">
        <v>42</v>
      </c>
      <c r="BR58" s="9">
        <f t="shared" si="2"/>
        <v>100</v>
      </c>
    </row>
    <row r="59" spans="1:70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AI59">
        <v>1</v>
      </c>
      <c r="AK59">
        <v>1</v>
      </c>
      <c r="AW59">
        <v>1</v>
      </c>
      <c r="BC59">
        <v>1</v>
      </c>
      <c r="BO59">
        <f t="shared" si="0"/>
        <v>4</v>
      </c>
      <c r="BP59">
        <f t="shared" si="1"/>
        <v>4</v>
      </c>
      <c r="BQ59">
        <v>11</v>
      </c>
      <c r="BR59" s="9">
        <f t="shared" si="2"/>
        <v>36.363636363636367</v>
      </c>
    </row>
    <row r="60" spans="1:70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L60">
        <v>2</v>
      </c>
      <c r="AI60">
        <v>9</v>
      </c>
      <c r="AK60">
        <v>3</v>
      </c>
      <c r="BB60">
        <v>3</v>
      </c>
      <c r="BC60">
        <v>1</v>
      </c>
      <c r="BN60">
        <v>1</v>
      </c>
      <c r="BO60">
        <f t="shared" si="0"/>
        <v>6</v>
      </c>
      <c r="BP60">
        <f t="shared" si="1"/>
        <v>19</v>
      </c>
      <c r="BQ60">
        <v>26</v>
      </c>
      <c r="BR60" s="9">
        <f t="shared" si="2"/>
        <v>73.076923076923066</v>
      </c>
    </row>
    <row r="61" spans="1:70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K61">
        <v>4</v>
      </c>
      <c r="AP61">
        <v>1</v>
      </c>
      <c r="AT61">
        <v>1</v>
      </c>
      <c r="BB61">
        <v>5</v>
      </c>
      <c r="BO61">
        <f t="shared" si="0"/>
        <v>4</v>
      </c>
      <c r="BP61">
        <f t="shared" si="1"/>
        <v>11</v>
      </c>
      <c r="BQ61">
        <v>12</v>
      </c>
      <c r="BR61" s="9">
        <f t="shared" si="2"/>
        <v>91.666666666666657</v>
      </c>
    </row>
    <row r="62" spans="1:70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L62">
        <v>10</v>
      </c>
      <c r="N62">
        <v>1</v>
      </c>
      <c r="O62">
        <v>11</v>
      </c>
      <c r="AC62">
        <v>1</v>
      </c>
      <c r="AI62">
        <v>2</v>
      </c>
      <c r="AK62">
        <v>1</v>
      </c>
      <c r="AY62">
        <v>1</v>
      </c>
      <c r="BO62">
        <f t="shared" si="0"/>
        <v>7</v>
      </c>
      <c r="BP62">
        <f t="shared" si="1"/>
        <v>27</v>
      </c>
      <c r="BQ62">
        <v>33</v>
      </c>
      <c r="BR62" s="9">
        <f t="shared" si="2"/>
        <v>81.818181818181827</v>
      </c>
    </row>
    <row r="63" spans="1:70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AI63">
        <v>1</v>
      </c>
      <c r="BO63">
        <f t="shared" si="0"/>
        <v>1</v>
      </c>
      <c r="BP63">
        <f t="shared" si="1"/>
        <v>1</v>
      </c>
      <c r="BQ63">
        <v>2</v>
      </c>
      <c r="BR63" s="9">
        <f t="shared" si="2"/>
        <v>50</v>
      </c>
    </row>
    <row r="64" spans="1:70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L64">
        <v>13</v>
      </c>
      <c r="S64">
        <v>23</v>
      </c>
      <c r="BB64">
        <v>8</v>
      </c>
      <c r="BH64">
        <v>1</v>
      </c>
      <c r="BN64">
        <v>1</v>
      </c>
      <c r="BO64">
        <f t="shared" si="0"/>
        <v>5</v>
      </c>
      <c r="BP64">
        <f t="shared" si="1"/>
        <v>46</v>
      </c>
      <c r="BQ64">
        <v>47</v>
      </c>
      <c r="BR64" s="9">
        <f t="shared" si="2"/>
        <v>97.872340425531917</v>
      </c>
    </row>
    <row r="65" spans="1:70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L65">
        <v>33</v>
      </c>
      <c r="AI65">
        <v>38</v>
      </c>
      <c r="AR65">
        <v>38</v>
      </c>
      <c r="AT65">
        <v>113</v>
      </c>
      <c r="AV65">
        <v>58</v>
      </c>
      <c r="BB65">
        <v>113</v>
      </c>
      <c r="BH65">
        <v>21</v>
      </c>
      <c r="BO65">
        <f t="shared" si="0"/>
        <v>7</v>
      </c>
      <c r="BP65">
        <f t="shared" si="1"/>
        <v>414</v>
      </c>
      <c r="BQ65">
        <v>610</v>
      </c>
      <c r="BR65" s="9">
        <f t="shared" si="2"/>
        <v>67.868852459016395</v>
      </c>
    </row>
    <row r="66" spans="1:70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M66">
        <v>5</v>
      </c>
      <c r="S66">
        <v>1</v>
      </c>
      <c r="AI66">
        <v>18</v>
      </c>
      <c r="AN66">
        <v>1</v>
      </c>
      <c r="AT66">
        <v>1</v>
      </c>
      <c r="AU66">
        <v>4</v>
      </c>
      <c r="AY66">
        <v>1</v>
      </c>
      <c r="BB66">
        <v>1</v>
      </c>
      <c r="BO66">
        <f t="shared" si="0"/>
        <v>8</v>
      </c>
      <c r="BP66">
        <f t="shared" si="1"/>
        <v>32</v>
      </c>
      <c r="BQ66">
        <v>47</v>
      </c>
      <c r="BR66" s="9">
        <f t="shared" si="2"/>
        <v>68.085106382978722</v>
      </c>
    </row>
    <row r="67" spans="1:70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L67">
        <v>30</v>
      </c>
      <c r="AV67">
        <v>83</v>
      </c>
      <c r="BB67">
        <v>10</v>
      </c>
      <c r="BH67">
        <v>40</v>
      </c>
      <c r="BO67">
        <f t="shared" si="0"/>
        <v>4</v>
      </c>
      <c r="BP67">
        <f t="shared" si="1"/>
        <v>163</v>
      </c>
      <c r="BQ67">
        <v>663</v>
      </c>
      <c r="BR67" s="9">
        <f t="shared" si="2"/>
        <v>24.58521870286576</v>
      </c>
    </row>
    <row r="68" spans="1:70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L68">
        <v>19</v>
      </c>
      <c r="AR68">
        <v>15</v>
      </c>
      <c r="AT68">
        <v>3</v>
      </c>
      <c r="AV68">
        <v>15</v>
      </c>
      <c r="BB68">
        <v>8</v>
      </c>
      <c r="BH68">
        <v>2</v>
      </c>
      <c r="BO68">
        <f t="shared" si="0"/>
        <v>6</v>
      </c>
      <c r="BP68">
        <f t="shared" si="1"/>
        <v>62</v>
      </c>
      <c r="BQ68">
        <v>90</v>
      </c>
      <c r="BR68" s="9">
        <f t="shared" si="2"/>
        <v>68.888888888888886</v>
      </c>
    </row>
    <row r="69" spans="1:70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L69">
        <v>92</v>
      </c>
      <c r="AI69">
        <v>4</v>
      </c>
      <c r="AR69">
        <v>29</v>
      </c>
      <c r="AT69">
        <v>29</v>
      </c>
      <c r="AV69">
        <v>100</v>
      </c>
      <c r="BB69">
        <v>23</v>
      </c>
      <c r="BC69">
        <v>6</v>
      </c>
      <c r="BH69">
        <v>12</v>
      </c>
      <c r="BO69">
        <f t="shared" si="0"/>
        <v>8</v>
      </c>
      <c r="BP69">
        <f t="shared" si="1"/>
        <v>295</v>
      </c>
      <c r="BQ69">
        <v>370</v>
      </c>
      <c r="BR69" s="9">
        <f t="shared" si="2"/>
        <v>79.729729729729726</v>
      </c>
    </row>
    <row r="70" spans="1:70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L70">
        <v>111</v>
      </c>
      <c r="AI70">
        <v>11</v>
      </c>
      <c r="AT70">
        <v>39</v>
      </c>
      <c r="BB70">
        <v>39</v>
      </c>
      <c r="BH70">
        <v>25</v>
      </c>
      <c r="BM70">
        <v>3</v>
      </c>
      <c r="BO70">
        <f t="shared" si="0"/>
        <v>6</v>
      </c>
      <c r="BP70">
        <f t="shared" si="1"/>
        <v>228</v>
      </c>
      <c r="BQ70">
        <v>365</v>
      </c>
      <c r="BR70" s="9">
        <f t="shared" si="2"/>
        <v>62.465753424657535</v>
      </c>
    </row>
    <row r="71" spans="1:70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L71">
        <v>1</v>
      </c>
      <c r="M71">
        <v>4</v>
      </c>
      <c r="N71">
        <v>9</v>
      </c>
      <c r="O71">
        <v>13</v>
      </c>
      <c r="AI71">
        <v>1</v>
      </c>
      <c r="AT71">
        <v>44</v>
      </c>
      <c r="BO71">
        <f t="shared" si="0"/>
        <v>6</v>
      </c>
      <c r="BP71">
        <f t="shared" si="1"/>
        <v>72</v>
      </c>
      <c r="BQ71">
        <v>101</v>
      </c>
      <c r="BR71" s="9">
        <f t="shared" si="2"/>
        <v>71.287128712871279</v>
      </c>
    </row>
    <row r="72" spans="1:70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L72">
        <v>4050</v>
      </c>
      <c r="AI72">
        <v>50</v>
      </c>
      <c r="AR72">
        <v>250</v>
      </c>
      <c r="AT72">
        <v>325</v>
      </c>
      <c r="BB72">
        <v>150</v>
      </c>
      <c r="BO72">
        <f t="shared" si="0"/>
        <v>5</v>
      </c>
      <c r="BP72">
        <f t="shared" si="1"/>
        <v>4825</v>
      </c>
      <c r="BQ72">
        <v>4825</v>
      </c>
      <c r="BR72" s="9">
        <f t="shared" si="2"/>
        <v>100</v>
      </c>
    </row>
    <row r="73" spans="1:70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L73">
        <v>3050</v>
      </c>
      <c r="AR73">
        <v>100</v>
      </c>
      <c r="AT73">
        <v>700</v>
      </c>
      <c r="AW73">
        <v>100</v>
      </c>
      <c r="BB73">
        <v>275</v>
      </c>
      <c r="BO73">
        <f t="shared" si="0"/>
        <v>5</v>
      </c>
      <c r="BP73">
        <f t="shared" si="1"/>
        <v>4225</v>
      </c>
      <c r="BQ73">
        <v>4250</v>
      </c>
      <c r="BR73" s="9">
        <f t="shared" si="2"/>
        <v>99.411764705882348</v>
      </c>
    </row>
    <row r="74" spans="1:70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L74">
        <v>25</v>
      </c>
      <c r="AR74">
        <v>138</v>
      </c>
      <c r="AT74">
        <v>413</v>
      </c>
      <c r="AV74">
        <v>138</v>
      </c>
      <c r="AW74">
        <v>25</v>
      </c>
      <c r="BB74">
        <v>113</v>
      </c>
      <c r="BO74">
        <f t="shared" si="0"/>
        <v>6</v>
      </c>
      <c r="BP74">
        <f t="shared" si="1"/>
        <v>852</v>
      </c>
      <c r="BQ74">
        <v>971</v>
      </c>
      <c r="BR74" s="9">
        <f t="shared" si="2"/>
        <v>87.744593202883621</v>
      </c>
    </row>
    <row r="75" spans="1:70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L75">
        <v>6</v>
      </c>
      <c r="S75">
        <v>1</v>
      </c>
      <c r="AD75">
        <v>2</v>
      </c>
      <c r="AI75">
        <v>1</v>
      </c>
      <c r="AP75">
        <v>1</v>
      </c>
      <c r="AT75">
        <v>3</v>
      </c>
      <c r="AV75">
        <v>1</v>
      </c>
      <c r="AW75">
        <v>4</v>
      </c>
      <c r="BB75">
        <v>4</v>
      </c>
      <c r="BC75">
        <v>1</v>
      </c>
      <c r="BH75">
        <v>4</v>
      </c>
      <c r="BO75">
        <f t="shared" ref="BO75:BO138" si="3">COUNT(J75:BN75)</f>
        <v>11</v>
      </c>
      <c r="BP75">
        <f t="shared" ref="BP75:BP138" si="4">SUM(J75:BN75)</f>
        <v>28</v>
      </c>
      <c r="BQ75">
        <v>52</v>
      </c>
      <c r="BR75" s="9">
        <f t="shared" ref="BR75:BR138" si="5">BP75/BQ75*100</f>
        <v>53.846153846153847</v>
      </c>
    </row>
    <row r="76" spans="1:70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L76">
        <v>25</v>
      </c>
      <c r="AP76">
        <v>6</v>
      </c>
      <c r="AT76">
        <v>6</v>
      </c>
      <c r="AW76">
        <v>165</v>
      </c>
      <c r="BB76">
        <v>27</v>
      </c>
      <c r="BH76">
        <v>13</v>
      </c>
      <c r="BN76">
        <v>2</v>
      </c>
      <c r="BO76">
        <f t="shared" si="3"/>
        <v>7</v>
      </c>
      <c r="BP76">
        <f t="shared" si="4"/>
        <v>244</v>
      </c>
      <c r="BQ76">
        <v>256</v>
      </c>
      <c r="BR76" s="9">
        <f t="shared" si="5"/>
        <v>95.3125</v>
      </c>
    </row>
    <row r="77" spans="1:70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N77">
        <v>1</v>
      </c>
      <c r="O77">
        <v>1</v>
      </c>
      <c r="AI77">
        <v>2</v>
      </c>
      <c r="AK77">
        <v>6</v>
      </c>
      <c r="AN77">
        <v>5</v>
      </c>
      <c r="AW77">
        <v>3</v>
      </c>
      <c r="BN77">
        <v>2</v>
      </c>
      <c r="BO77">
        <f t="shared" si="3"/>
        <v>7</v>
      </c>
      <c r="BP77">
        <f t="shared" si="4"/>
        <v>20</v>
      </c>
      <c r="BQ77">
        <v>27</v>
      </c>
      <c r="BR77" s="9">
        <f t="shared" si="5"/>
        <v>74.074074074074076</v>
      </c>
    </row>
    <row r="78" spans="1:70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AI78">
        <v>1</v>
      </c>
      <c r="AK78">
        <v>1</v>
      </c>
      <c r="AT78">
        <v>18</v>
      </c>
      <c r="AV78">
        <v>3</v>
      </c>
      <c r="AW78">
        <v>23</v>
      </c>
      <c r="BB78">
        <v>4</v>
      </c>
      <c r="BE78">
        <v>1</v>
      </c>
      <c r="BN78">
        <v>3</v>
      </c>
      <c r="BO78">
        <f t="shared" si="3"/>
        <v>8</v>
      </c>
      <c r="BP78">
        <f t="shared" si="4"/>
        <v>54</v>
      </c>
      <c r="BQ78">
        <v>60</v>
      </c>
      <c r="BR78" s="9">
        <f t="shared" si="5"/>
        <v>90</v>
      </c>
    </row>
    <row r="79" spans="1:70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L79">
        <v>28</v>
      </c>
      <c r="AC79">
        <v>3</v>
      </c>
      <c r="AI79">
        <v>6</v>
      </c>
      <c r="AK79">
        <v>9</v>
      </c>
      <c r="AR79">
        <v>9</v>
      </c>
      <c r="AT79">
        <v>16</v>
      </c>
      <c r="AV79">
        <v>150</v>
      </c>
      <c r="AW79">
        <v>34</v>
      </c>
      <c r="BB79">
        <v>166</v>
      </c>
      <c r="BN79">
        <v>19</v>
      </c>
      <c r="BO79">
        <f t="shared" si="3"/>
        <v>10</v>
      </c>
      <c r="BP79">
        <f t="shared" si="4"/>
        <v>440</v>
      </c>
      <c r="BQ79">
        <v>526</v>
      </c>
      <c r="BR79" s="9">
        <f t="shared" si="5"/>
        <v>83.650190114068451</v>
      </c>
    </row>
    <row r="80" spans="1:70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L80">
        <v>2450</v>
      </c>
      <c r="AB80">
        <v>50</v>
      </c>
      <c r="AI80">
        <v>50</v>
      </c>
      <c r="AT80">
        <v>325</v>
      </c>
      <c r="AV80">
        <v>350</v>
      </c>
      <c r="AW80">
        <v>50</v>
      </c>
      <c r="BB80">
        <v>100</v>
      </c>
      <c r="BN80">
        <v>50</v>
      </c>
      <c r="BO80">
        <f t="shared" si="3"/>
        <v>8</v>
      </c>
      <c r="BP80">
        <f t="shared" si="4"/>
        <v>3425</v>
      </c>
      <c r="BQ80">
        <v>3450</v>
      </c>
      <c r="BR80" s="9">
        <f t="shared" si="5"/>
        <v>99.275362318840578</v>
      </c>
    </row>
    <row r="81" spans="1:70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L81">
        <v>133</v>
      </c>
      <c r="AI81">
        <v>50</v>
      </c>
      <c r="AT81">
        <v>142</v>
      </c>
      <c r="AV81">
        <v>583</v>
      </c>
      <c r="AW81">
        <v>25</v>
      </c>
      <c r="BB81">
        <v>417</v>
      </c>
      <c r="BN81">
        <v>17</v>
      </c>
      <c r="BO81">
        <f t="shared" si="3"/>
        <v>7</v>
      </c>
      <c r="BP81">
        <f t="shared" si="4"/>
        <v>1367</v>
      </c>
      <c r="BQ81">
        <v>1466</v>
      </c>
      <c r="BR81" s="9">
        <f t="shared" si="5"/>
        <v>93.246930422919505</v>
      </c>
    </row>
    <row r="82" spans="1:70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L82">
        <v>3475</v>
      </c>
      <c r="AK82">
        <v>25</v>
      </c>
      <c r="AQ82">
        <v>225</v>
      </c>
      <c r="AR82">
        <v>2150</v>
      </c>
      <c r="AT82">
        <v>1125</v>
      </c>
      <c r="BB82">
        <v>1125</v>
      </c>
      <c r="BN82">
        <v>25</v>
      </c>
      <c r="BO82">
        <f t="shared" si="3"/>
        <v>7</v>
      </c>
      <c r="BP82">
        <f t="shared" si="4"/>
        <v>8150</v>
      </c>
      <c r="BQ82">
        <v>9975</v>
      </c>
      <c r="BR82" s="9">
        <f t="shared" si="5"/>
        <v>81.70426065162907</v>
      </c>
    </row>
    <row r="83" spans="1:70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L83">
        <v>17</v>
      </c>
      <c r="AI83">
        <v>22</v>
      </c>
      <c r="AK83">
        <v>6</v>
      </c>
      <c r="AP83">
        <v>14</v>
      </c>
      <c r="AT83">
        <v>44</v>
      </c>
      <c r="AV83">
        <v>222</v>
      </c>
      <c r="AW83">
        <v>31</v>
      </c>
      <c r="BB83">
        <v>75</v>
      </c>
      <c r="BN83">
        <v>6</v>
      </c>
      <c r="BO83">
        <f t="shared" si="3"/>
        <v>9</v>
      </c>
      <c r="BP83">
        <f t="shared" si="4"/>
        <v>437</v>
      </c>
      <c r="BQ83">
        <v>546</v>
      </c>
      <c r="BR83" s="9">
        <f t="shared" si="5"/>
        <v>80.036630036630044</v>
      </c>
    </row>
    <row r="84" spans="1:70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L84">
        <v>2</v>
      </c>
      <c r="N84">
        <v>185</v>
      </c>
      <c r="O84">
        <v>1</v>
      </c>
      <c r="AC84">
        <v>1</v>
      </c>
      <c r="AT84">
        <v>40</v>
      </c>
      <c r="AW84">
        <v>2</v>
      </c>
      <c r="BB84">
        <v>53</v>
      </c>
      <c r="BL84">
        <v>1</v>
      </c>
      <c r="BM84">
        <v>1</v>
      </c>
      <c r="BN84">
        <v>1</v>
      </c>
      <c r="BO84">
        <f t="shared" si="3"/>
        <v>10</v>
      </c>
      <c r="BP84">
        <f t="shared" si="4"/>
        <v>287</v>
      </c>
      <c r="BQ84">
        <v>313</v>
      </c>
      <c r="BR84" s="9">
        <f t="shared" si="5"/>
        <v>91.693290734824288</v>
      </c>
    </row>
    <row r="85" spans="1:70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L85">
        <v>25</v>
      </c>
      <c r="AT85">
        <v>138</v>
      </c>
      <c r="AV85">
        <v>988</v>
      </c>
      <c r="AW85">
        <v>375</v>
      </c>
      <c r="AZ85">
        <v>50</v>
      </c>
      <c r="BB85">
        <v>750</v>
      </c>
      <c r="BH85">
        <v>138</v>
      </c>
      <c r="BO85">
        <f t="shared" si="3"/>
        <v>7</v>
      </c>
      <c r="BP85">
        <f t="shared" si="4"/>
        <v>2464</v>
      </c>
      <c r="BQ85">
        <v>2603</v>
      </c>
      <c r="BR85" s="9">
        <f t="shared" si="5"/>
        <v>94.660007683442188</v>
      </c>
    </row>
    <row r="86" spans="1:70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L86">
        <v>41</v>
      </c>
      <c r="S86">
        <v>2</v>
      </c>
      <c r="AT86">
        <v>4</v>
      </c>
      <c r="AZ86">
        <v>4</v>
      </c>
      <c r="BB86">
        <v>46</v>
      </c>
      <c r="BH86">
        <v>4</v>
      </c>
      <c r="BO86">
        <f t="shared" si="3"/>
        <v>6</v>
      </c>
      <c r="BP86">
        <f t="shared" si="4"/>
        <v>101</v>
      </c>
      <c r="BQ86">
        <v>126</v>
      </c>
      <c r="BR86" s="9">
        <f t="shared" si="5"/>
        <v>80.158730158730165</v>
      </c>
    </row>
    <row r="87" spans="1:70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L87">
        <v>300</v>
      </c>
      <c r="AI87">
        <v>175</v>
      </c>
      <c r="AK87">
        <v>125</v>
      </c>
      <c r="AR87">
        <v>150</v>
      </c>
      <c r="AT87">
        <v>425</v>
      </c>
      <c r="AV87">
        <v>800</v>
      </c>
      <c r="AW87">
        <v>75</v>
      </c>
      <c r="BB87">
        <v>800</v>
      </c>
      <c r="BC87">
        <v>500</v>
      </c>
      <c r="BN87">
        <v>50</v>
      </c>
      <c r="BO87">
        <f t="shared" si="3"/>
        <v>10</v>
      </c>
      <c r="BP87">
        <f t="shared" si="4"/>
        <v>3400</v>
      </c>
      <c r="BQ87">
        <v>4975</v>
      </c>
      <c r="BR87" s="9">
        <f t="shared" si="5"/>
        <v>68.341708542713562</v>
      </c>
    </row>
    <row r="88" spans="1:70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L88">
        <v>27</v>
      </c>
      <c r="AV88">
        <v>11</v>
      </c>
      <c r="BB88">
        <v>15</v>
      </c>
      <c r="BO88">
        <f t="shared" si="3"/>
        <v>3</v>
      </c>
      <c r="BP88">
        <f t="shared" si="4"/>
        <v>53</v>
      </c>
      <c r="BQ88">
        <v>70</v>
      </c>
      <c r="BR88" s="9">
        <f t="shared" si="5"/>
        <v>75.714285714285708</v>
      </c>
    </row>
    <row r="89" spans="1:70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L89">
        <v>1000</v>
      </c>
      <c r="AI89">
        <v>300</v>
      </c>
      <c r="AR89">
        <v>475</v>
      </c>
      <c r="AT89">
        <v>325</v>
      </c>
      <c r="AV89">
        <v>1100</v>
      </c>
      <c r="AW89">
        <v>150</v>
      </c>
      <c r="BB89">
        <v>1425</v>
      </c>
      <c r="BO89">
        <f t="shared" si="3"/>
        <v>7</v>
      </c>
      <c r="BP89">
        <f t="shared" si="4"/>
        <v>4775</v>
      </c>
      <c r="BQ89">
        <v>6425</v>
      </c>
      <c r="BR89" s="9">
        <f t="shared" si="5"/>
        <v>74.319066147859928</v>
      </c>
    </row>
    <row r="90" spans="1:70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L90">
        <v>25</v>
      </c>
      <c r="AI90">
        <v>13</v>
      </c>
      <c r="AR90">
        <v>1450</v>
      </c>
      <c r="AT90">
        <v>163</v>
      </c>
      <c r="AW90">
        <v>163</v>
      </c>
      <c r="BB90">
        <v>963</v>
      </c>
      <c r="BH90">
        <v>163</v>
      </c>
      <c r="BO90">
        <f t="shared" si="3"/>
        <v>7</v>
      </c>
      <c r="BP90">
        <f t="shared" si="4"/>
        <v>2940</v>
      </c>
      <c r="BQ90">
        <v>3604</v>
      </c>
      <c r="BR90" s="9">
        <f t="shared" si="5"/>
        <v>81.576026637069916</v>
      </c>
    </row>
    <row r="91" spans="1:70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L91">
        <v>38</v>
      </c>
      <c r="AI91">
        <v>13</v>
      </c>
      <c r="AR91">
        <v>663</v>
      </c>
      <c r="AT91">
        <v>438</v>
      </c>
      <c r="AV91">
        <v>950</v>
      </c>
      <c r="BB91">
        <v>588</v>
      </c>
      <c r="BC91">
        <v>13</v>
      </c>
      <c r="BO91">
        <f t="shared" si="3"/>
        <v>7</v>
      </c>
      <c r="BP91">
        <f t="shared" si="4"/>
        <v>2703</v>
      </c>
      <c r="BQ91">
        <v>2703</v>
      </c>
      <c r="BR91" s="9">
        <f t="shared" si="5"/>
        <v>100</v>
      </c>
    </row>
    <row r="92" spans="1:70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L92">
        <v>4</v>
      </c>
      <c r="AV92">
        <v>5</v>
      </c>
      <c r="AW92">
        <v>4</v>
      </c>
      <c r="BB92">
        <v>8</v>
      </c>
      <c r="BH92">
        <v>5</v>
      </c>
      <c r="BO92">
        <f t="shared" si="3"/>
        <v>5</v>
      </c>
      <c r="BP92">
        <f t="shared" si="4"/>
        <v>26</v>
      </c>
      <c r="BQ92">
        <v>43</v>
      </c>
      <c r="BR92" s="9">
        <f t="shared" si="5"/>
        <v>60.465116279069761</v>
      </c>
    </row>
    <row r="93" spans="1:70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L93">
        <v>2</v>
      </c>
      <c r="AD93">
        <v>4</v>
      </c>
      <c r="AT93">
        <v>13</v>
      </c>
      <c r="BB93">
        <v>4</v>
      </c>
      <c r="BH93">
        <v>13</v>
      </c>
      <c r="BN93">
        <v>1</v>
      </c>
      <c r="BO93">
        <f t="shared" si="3"/>
        <v>6</v>
      </c>
      <c r="BP93">
        <f t="shared" si="4"/>
        <v>37</v>
      </c>
      <c r="BQ93">
        <v>47</v>
      </c>
      <c r="BR93" s="9">
        <f t="shared" si="5"/>
        <v>78.723404255319153</v>
      </c>
    </row>
    <row r="94" spans="1:70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M94">
        <v>2</v>
      </c>
      <c r="AR94">
        <v>1</v>
      </c>
      <c r="AU94">
        <v>1</v>
      </c>
      <c r="AW94">
        <v>1</v>
      </c>
      <c r="BB94">
        <v>3</v>
      </c>
      <c r="BO94">
        <f t="shared" si="3"/>
        <v>5</v>
      </c>
      <c r="BP94">
        <f t="shared" si="4"/>
        <v>8</v>
      </c>
      <c r="BQ94">
        <v>14</v>
      </c>
      <c r="BR94" s="9">
        <f t="shared" si="5"/>
        <v>57.142857142857139</v>
      </c>
    </row>
    <row r="95" spans="1:70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L95">
        <v>3</v>
      </c>
      <c r="N95">
        <v>1</v>
      </c>
      <c r="O95">
        <v>5</v>
      </c>
      <c r="AI95">
        <v>8</v>
      </c>
      <c r="AN95">
        <v>12</v>
      </c>
      <c r="BB95">
        <v>1</v>
      </c>
      <c r="BO95">
        <f t="shared" si="3"/>
        <v>6</v>
      </c>
      <c r="BP95">
        <f t="shared" si="4"/>
        <v>30</v>
      </c>
      <c r="BQ95">
        <v>53</v>
      </c>
      <c r="BR95" s="9">
        <f t="shared" si="5"/>
        <v>56.60377358490566</v>
      </c>
    </row>
    <row r="96" spans="1:70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L96">
        <v>8</v>
      </c>
      <c r="M96">
        <v>5</v>
      </c>
      <c r="O96">
        <v>1</v>
      </c>
      <c r="AI96">
        <v>1</v>
      </c>
      <c r="AK96">
        <v>1</v>
      </c>
      <c r="AT96">
        <v>116</v>
      </c>
      <c r="AU96">
        <v>9</v>
      </c>
      <c r="AY96">
        <v>5</v>
      </c>
      <c r="BB96">
        <v>18</v>
      </c>
      <c r="BO96">
        <f t="shared" si="3"/>
        <v>9</v>
      </c>
      <c r="BP96">
        <f t="shared" si="4"/>
        <v>164</v>
      </c>
      <c r="BQ96">
        <v>234</v>
      </c>
      <c r="BR96" s="9">
        <f t="shared" si="5"/>
        <v>70.085470085470078</v>
      </c>
    </row>
    <row r="97" spans="1:70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L97">
        <v>1</v>
      </c>
      <c r="M97">
        <v>2</v>
      </c>
      <c r="N97">
        <v>1</v>
      </c>
      <c r="AX97">
        <v>10</v>
      </c>
      <c r="AY97">
        <v>41</v>
      </c>
      <c r="BC97">
        <v>1</v>
      </c>
      <c r="BE97">
        <v>7</v>
      </c>
      <c r="BO97">
        <f t="shared" si="3"/>
        <v>7</v>
      </c>
      <c r="BP97">
        <f t="shared" si="4"/>
        <v>63</v>
      </c>
      <c r="BQ97">
        <v>175</v>
      </c>
      <c r="BR97" s="9">
        <f t="shared" si="5"/>
        <v>36</v>
      </c>
    </row>
    <row r="98" spans="1:70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L98">
        <v>1</v>
      </c>
      <c r="M98">
        <v>1</v>
      </c>
      <c r="N98">
        <v>1</v>
      </c>
      <c r="O98">
        <v>1</v>
      </c>
      <c r="S98">
        <v>1</v>
      </c>
      <c r="AA98">
        <v>2</v>
      </c>
      <c r="AC98">
        <v>15</v>
      </c>
      <c r="AG98">
        <v>2</v>
      </c>
      <c r="AT98">
        <v>8</v>
      </c>
      <c r="AY98">
        <v>33</v>
      </c>
      <c r="BO98">
        <f t="shared" si="3"/>
        <v>10</v>
      </c>
      <c r="BP98">
        <f t="shared" si="4"/>
        <v>65</v>
      </c>
      <c r="BQ98">
        <v>146</v>
      </c>
      <c r="BR98" s="9">
        <f t="shared" si="5"/>
        <v>44.520547945205479</v>
      </c>
    </row>
    <row r="99" spans="1:70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M99">
        <v>2</v>
      </c>
      <c r="N99">
        <v>6</v>
      </c>
      <c r="O99">
        <v>13</v>
      </c>
      <c r="AC99">
        <v>1</v>
      </c>
      <c r="AP99">
        <v>8</v>
      </c>
      <c r="AT99">
        <v>9</v>
      </c>
      <c r="AY99">
        <v>13</v>
      </c>
      <c r="BC99">
        <v>4</v>
      </c>
      <c r="BO99">
        <f t="shared" si="3"/>
        <v>8</v>
      </c>
      <c r="BP99">
        <f t="shared" si="4"/>
        <v>56</v>
      </c>
      <c r="BQ99">
        <v>188</v>
      </c>
      <c r="BR99" s="9">
        <f t="shared" si="5"/>
        <v>29.787234042553191</v>
      </c>
    </row>
    <row r="100" spans="1:70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L100">
        <v>5</v>
      </c>
      <c r="AC100">
        <v>3</v>
      </c>
      <c r="AT100">
        <v>12</v>
      </c>
      <c r="AW100">
        <v>1</v>
      </c>
      <c r="BB100">
        <v>16</v>
      </c>
      <c r="BH100">
        <v>13</v>
      </c>
      <c r="BO100">
        <f t="shared" si="3"/>
        <v>6</v>
      </c>
      <c r="BP100">
        <f t="shared" si="4"/>
        <v>50</v>
      </c>
      <c r="BQ100">
        <v>59</v>
      </c>
      <c r="BR100" s="9">
        <f t="shared" si="5"/>
        <v>84.745762711864401</v>
      </c>
    </row>
    <row r="101" spans="1:70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L101">
        <v>16</v>
      </c>
      <c r="AT101">
        <v>6</v>
      </c>
      <c r="AZ101">
        <v>6</v>
      </c>
      <c r="BB101">
        <v>116</v>
      </c>
      <c r="BH101">
        <v>25</v>
      </c>
      <c r="BO101">
        <f t="shared" si="3"/>
        <v>5</v>
      </c>
      <c r="BP101">
        <f t="shared" si="4"/>
        <v>169</v>
      </c>
      <c r="BQ101">
        <v>170</v>
      </c>
      <c r="BR101" s="9">
        <f t="shared" si="5"/>
        <v>99.411764705882348</v>
      </c>
    </row>
    <row r="102" spans="1:70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L102">
        <v>679</v>
      </c>
      <c r="AC102">
        <v>7</v>
      </c>
      <c r="AI102">
        <v>7</v>
      </c>
      <c r="BB102">
        <v>7</v>
      </c>
      <c r="BH102">
        <v>21</v>
      </c>
      <c r="BO102">
        <f t="shared" si="3"/>
        <v>5</v>
      </c>
      <c r="BP102">
        <f t="shared" si="4"/>
        <v>721</v>
      </c>
      <c r="BQ102">
        <v>735</v>
      </c>
      <c r="BR102" s="9">
        <f t="shared" si="5"/>
        <v>98.095238095238088</v>
      </c>
    </row>
    <row r="103" spans="1:70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L103">
        <v>21</v>
      </c>
      <c r="S103">
        <v>5</v>
      </c>
      <c r="AW103">
        <v>1</v>
      </c>
      <c r="AZ103">
        <v>37</v>
      </c>
      <c r="BB103">
        <v>75</v>
      </c>
      <c r="BH103">
        <v>16</v>
      </c>
      <c r="BO103">
        <f t="shared" si="3"/>
        <v>6</v>
      </c>
      <c r="BP103">
        <f t="shared" si="4"/>
        <v>155</v>
      </c>
      <c r="BQ103">
        <v>181</v>
      </c>
      <c r="BR103" s="9">
        <f t="shared" si="5"/>
        <v>85.635359116022101</v>
      </c>
    </row>
    <row r="104" spans="1:70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L104">
        <v>110</v>
      </c>
      <c r="AI104">
        <v>60</v>
      </c>
      <c r="AT104">
        <v>40</v>
      </c>
      <c r="BB104">
        <v>590</v>
      </c>
      <c r="BH104">
        <v>30</v>
      </c>
      <c r="BO104">
        <f t="shared" si="3"/>
        <v>5</v>
      </c>
      <c r="BP104">
        <f t="shared" si="4"/>
        <v>830</v>
      </c>
      <c r="BQ104">
        <v>1080</v>
      </c>
      <c r="BR104" s="9">
        <f t="shared" si="5"/>
        <v>76.851851851851848</v>
      </c>
    </row>
    <row r="105" spans="1:70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AI105">
        <v>1</v>
      </c>
      <c r="AR105">
        <v>1</v>
      </c>
      <c r="BB105">
        <v>5</v>
      </c>
      <c r="BO105">
        <f t="shared" si="3"/>
        <v>3</v>
      </c>
      <c r="BP105">
        <f t="shared" si="4"/>
        <v>7</v>
      </c>
      <c r="BQ105">
        <v>10</v>
      </c>
      <c r="BR105" s="9">
        <f t="shared" si="5"/>
        <v>70</v>
      </c>
    </row>
    <row r="106" spans="1:70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R106">
        <v>17</v>
      </c>
      <c r="AT106">
        <v>2</v>
      </c>
      <c r="AZ106">
        <v>2</v>
      </c>
      <c r="BB106">
        <v>13</v>
      </c>
      <c r="BO106">
        <f t="shared" si="3"/>
        <v>4</v>
      </c>
      <c r="BP106">
        <f t="shared" si="4"/>
        <v>34</v>
      </c>
      <c r="BQ106">
        <v>34</v>
      </c>
      <c r="BR106" s="9">
        <f t="shared" si="5"/>
        <v>100</v>
      </c>
    </row>
    <row r="107" spans="1:70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L107">
        <v>22</v>
      </c>
      <c r="AR107">
        <v>137</v>
      </c>
      <c r="AT107">
        <v>30</v>
      </c>
      <c r="BH107">
        <v>2</v>
      </c>
      <c r="BO107">
        <f t="shared" si="3"/>
        <v>4</v>
      </c>
      <c r="BP107">
        <f t="shared" si="4"/>
        <v>191</v>
      </c>
      <c r="BQ107">
        <v>197</v>
      </c>
      <c r="BR107" s="9">
        <f t="shared" si="5"/>
        <v>96.954314720812178</v>
      </c>
    </row>
    <row r="108" spans="1:70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L108">
        <v>2</v>
      </c>
      <c r="AR108">
        <v>11</v>
      </c>
      <c r="BB108">
        <v>44</v>
      </c>
      <c r="BH108">
        <v>5</v>
      </c>
      <c r="BO108">
        <f t="shared" si="3"/>
        <v>4</v>
      </c>
      <c r="BP108">
        <f t="shared" si="4"/>
        <v>62</v>
      </c>
      <c r="BQ108">
        <v>65</v>
      </c>
      <c r="BR108" s="9">
        <f t="shared" si="5"/>
        <v>95.384615384615387</v>
      </c>
    </row>
    <row r="109" spans="1:70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AI109">
        <v>5</v>
      </c>
      <c r="BB109">
        <v>1</v>
      </c>
      <c r="BO109">
        <f t="shared" si="3"/>
        <v>2</v>
      </c>
      <c r="BP109">
        <f t="shared" si="4"/>
        <v>6</v>
      </c>
      <c r="BQ109">
        <v>12</v>
      </c>
      <c r="BR109" s="9">
        <f t="shared" si="5"/>
        <v>50</v>
      </c>
    </row>
    <row r="110" spans="1:70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L110">
        <v>81</v>
      </c>
      <c r="Q110">
        <v>4</v>
      </c>
      <c r="AB110">
        <v>8</v>
      </c>
      <c r="AC110">
        <v>4</v>
      </c>
      <c r="AI110">
        <v>46</v>
      </c>
      <c r="AR110">
        <v>8</v>
      </c>
      <c r="AT110">
        <v>15</v>
      </c>
      <c r="BB110">
        <v>123</v>
      </c>
      <c r="BH110">
        <v>12</v>
      </c>
      <c r="BM110">
        <v>8</v>
      </c>
      <c r="BO110">
        <f t="shared" si="3"/>
        <v>10</v>
      </c>
      <c r="BP110">
        <f t="shared" si="4"/>
        <v>309</v>
      </c>
      <c r="BQ110">
        <v>321</v>
      </c>
      <c r="BR110" s="9">
        <f t="shared" si="5"/>
        <v>96.261682242990659</v>
      </c>
    </row>
    <row r="111" spans="1:70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L111">
        <v>3</v>
      </c>
      <c r="AI111">
        <v>2</v>
      </c>
      <c r="AR111">
        <v>3</v>
      </c>
      <c r="AT111">
        <v>10</v>
      </c>
      <c r="BB111">
        <v>7</v>
      </c>
      <c r="BH111">
        <v>1</v>
      </c>
      <c r="BO111">
        <f t="shared" si="3"/>
        <v>6</v>
      </c>
      <c r="BP111">
        <f t="shared" si="4"/>
        <v>26</v>
      </c>
      <c r="BQ111">
        <v>33</v>
      </c>
      <c r="BR111" s="9">
        <f t="shared" si="5"/>
        <v>78.787878787878782</v>
      </c>
    </row>
    <row r="112" spans="1:70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L112">
        <v>5</v>
      </c>
      <c r="AI112">
        <v>1</v>
      </c>
      <c r="AR112">
        <v>5</v>
      </c>
      <c r="AT112">
        <v>4</v>
      </c>
      <c r="AW112">
        <v>1</v>
      </c>
      <c r="BB112">
        <v>4</v>
      </c>
      <c r="BN112">
        <v>1</v>
      </c>
      <c r="BO112">
        <f t="shared" si="3"/>
        <v>7</v>
      </c>
      <c r="BP112">
        <f t="shared" si="4"/>
        <v>21</v>
      </c>
      <c r="BQ112">
        <v>26</v>
      </c>
      <c r="BR112" s="9">
        <f t="shared" si="5"/>
        <v>80.769230769230774</v>
      </c>
    </row>
    <row r="113" spans="1:70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L113">
        <v>11</v>
      </c>
      <c r="AI113">
        <v>23</v>
      </c>
      <c r="AR113">
        <v>43</v>
      </c>
      <c r="AT113">
        <v>12</v>
      </c>
      <c r="BB113">
        <v>28</v>
      </c>
      <c r="BH113">
        <v>9</v>
      </c>
      <c r="BN113">
        <v>5</v>
      </c>
      <c r="BO113">
        <f t="shared" si="3"/>
        <v>7</v>
      </c>
      <c r="BP113">
        <f t="shared" si="4"/>
        <v>131</v>
      </c>
      <c r="BQ113">
        <v>147</v>
      </c>
      <c r="BR113" s="9">
        <f t="shared" si="5"/>
        <v>89.115646258503403</v>
      </c>
    </row>
    <row r="114" spans="1:70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L114">
        <v>4</v>
      </c>
      <c r="AI114">
        <v>6</v>
      </c>
      <c r="AQ114">
        <v>2</v>
      </c>
      <c r="AR114">
        <v>44</v>
      </c>
      <c r="AT114">
        <v>5</v>
      </c>
      <c r="BB114">
        <v>30</v>
      </c>
      <c r="BO114">
        <f t="shared" si="3"/>
        <v>6</v>
      </c>
      <c r="BP114">
        <f t="shared" si="4"/>
        <v>91</v>
      </c>
      <c r="BQ114">
        <v>100</v>
      </c>
      <c r="BR114" s="9">
        <f t="shared" si="5"/>
        <v>91</v>
      </c>
    </row>
    <row r="115" spans="1:70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L115">
        <v>16</v>
      </c>
      <c r="Q115">
        <v>1</v>
      </c>
      <c r="Z115">
        <v>1</v>
      </c>
      <c r="AI115">
        <v>2</v>
      </c>
      <c r="AR115">
        <v>4</v>
      </c>
      <c r="AT115">
        <v>1</v>
      </c>
      <c r="BB115">
        <v>26</v>
      </c>
      <c r="BH115">
        <v>1</v>
      </c>
      <c r="BO115">
        <f t="shared" si="3"/>
        <v>8</v>
      </c>
      <c r="BP115">
        <f t="shared" si="4"/>
        <v>52</v>
      </c>
      <c r="BQ115">
        <v>62</v>
      </c>
      <c r="BR115" s="9">
        <f t="shared" si="5"/>
        <v>83.870967741935488</v>
      </c>
    </row>
    <row r="116" spans="1:70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L116">
        <v>1</v>
      </c>
      <c r="AI116">
        <v>5</v>
      </c>
      <c r="AR116">
        <v>22</v>
      </c>
      <c r="AT116">
        <v>2</v>
      </c>
      <c r="BB116">
        <v>11</v>
      </c>
      <c r="BH116">
        <v>1</v>
      </c>
      <c r="BO116">
        <f t="shared" si="3"/>
        <v>6</v>
      </c>
      <c r="BP116">
        <f t="shared" si="4"/>
        <v>42</v>
      </c>
      <c r="BQ116">
        <v>46</v>
      </c>
      <c r="BR116" s="9">
        <f t="shared" si="5"/>
        <v>91.304347826086953</v>
      </c>
    </row>
    <row r="117" spans="1:70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AI117">
        <v>4</v>
      </c>
      <c r="AQ117">
        <v>4</v>
      </c>
      <c r="AR117">
        <v>37</v>
      </c>
      <c r="AT117">
        <v>4</v>
      </c>
      <c r="BA117">
        <v>2</v>
      </c>
      <c r="BB117">
        <v>23</v>
      </c>
      <c r="BO117">
        <f t="shared" si="3"/>
        <v>6</v>
      </c>
      <c r="BP117">
        <f t="shared" si="4"/>
        <v>74</v>
      </c>
      <c r="BQ117">
        <v>76</v>
      </c>
      <c r="BR117" s="9">
        <f t="shared" si="5"/>
        <v>97.368421052631575</v>
      </c>
    </row>
    <row r="118" spans="1:70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L118">
        <v>7</v>
      </c>
      <c r="AC118">
        <v>1</v>
      </c>
      <c r="AF118">
        <v>1</v>
      </c>
      <c r="AI118">
        <v>1</v>
      </c>
      <c r="BB118">
        <v>9</v>
      </c>
      <c r="BC118">
        <v>2</v>
      </c>
      <c r="BH118">
        <v>6</v>
      </c>
      <c r="BN118">
        <v>1</v>
      </c>
      <c r="BO118">
        <f t="shared" si="3"/>
        <v>8</v>
      </c>
      <c r="BP118">
        <f t="shared" si="4"/>
        <v>28</v>
      </c>
      <c r="BQ118">
        <v>31</v>
      </c>
      <c r="BR118" s="9">
        <f t="shared" si="5"/>
        <v>90.322580645161281</v>
      </c>
    </row>
    <row r="119" spans="1:70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AI119">
        <v>1</v>
      </c>
      <c r="AR119">
        <v>1</v>
      </c>
      <c r="AT119">
        <v>1</v>
      </c>
      <c r="BB119">
        <v>3</v>
      </c>
      <c r="BH119">
        <v>1</v>
      </c>
      <c r="BO119">
        <f t="shared" si="3"/>
        <v>5</v>
      </c>
      <c r="BP119">
        <f t="shared" si="4"/>
        <v>7</v>
      </c>
      <c r="BQ119">
        <v>7</v>
      </c>
      <c r="BR119" s="9">
        <f t="shared" si="5"/>
        <v>100</v>
      </c>
    </row>
    <row r="120" spans="1:70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AI120">
        <v>23</v>
      </c>
      <c r="AR120">
        <v>50</v>
      </c>
      <c r="AT120">
        <v>27</v>
      </c>
      <c r="BB120">
        <v>60</v>
      </c>
      <c r="BH120">
        <v>2</v>
      </c>
      <c r="BN120">
        <v>2</v>
      </c>
      <c r="BO120">
        <f t="shared" si="3"/>
        <v>6</v>
      </c>
      <c r="BP120">
        <f t="shared" si="4"/>
        <v>164</v>
      </c>
      <c r="BQ120">
        <v>166</v>
      </c>
      <c r="BR120" s="9">
        <f t="shared" si="5"/>
        <v>98.795180722891558</v>
      </c>
    </row>
    <row r="121" spans="1:70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L121">
        <v>4</v>
      </c>
      <c r="Z121">
        <v>2</v>
      </c>
      <c r="AR121">
        <v>1</v>
      </c>
      <c r="AT121">
        <v>1</v>
      </c>
      <c r="AW121">
        <v>1</v>
      </c>
      <c r="AY121">
        <v>1</v>
      </c>
      <c r="BB121">
        <v>5</v>
      </c>
      <c r="BC121">
        <v>1</v>
      </c>
      <c r="BH121">
        <v>7</v>
      </c>
      <c r="BO121">
        <f t="shared" si="3"/>
        <v>9</v>
      </c>
      <c r="BP121">
        <f t="shared" si="4"/>
        <v>23</v>
      </c>
      <c r="BQ121">
        <v>26</v>
      </c>
      <c r="BR121" s="9">
        <f t="shared" si="5"/>
        <v>88.461538461538453</v>
      </c>
    </row>
    <row r="122" spans="1:70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L122">
        <v>2</v>
      </c>
      <c r="U122">
        <v>3</v>
      </c>
      <c r="AC122">
        <v>2</v>
      </c>
      <c r="AF122">
        <v>3</v>
      </c>
      <c r="AT122">
        <v>7</v>
      </c>
      <c r="BA122">
        <v>3</v>
      </c>
      <c r="BB122">
        <v>55</v>
      </c>
      <c r="BC122">
        <v>2</v>
      </c>
      <c r="BH122">
        <v>12</v>
      </c>
      <c r="BM122">
        <v>3</v>
      </c>
      <c r="BO122">
        <f t="shared" si="3"/>
        <v>10</v>
      </c>
      <c r="BP122">
        <f t="shared" si="4"/>
        <v>92</v>
      </c>
      <c r="BQ122">
        <v>116</v>
      </c>
      <c r="BR122" s="9">
        <f t="shared" si="5"/>
        <v>79.310344827586206</v>
      </c>
    </row>
    <row r="123" spans="1:70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AI123">
        <v>3</v>
      </c>
      <c r="AR123">
        <v>32</v>
      </c>
      <c r="AT123">
        <v>4</v>
      </c>
      <c r="AV123">
        <v>3</v>
      </c>
      <c r="AW123">
        <v>1</v>
      </c>
      <c r="BB123">
        <v>23</v>
      </c>
      <c r="BH123">
        <v>1</v>
      </c>
      <c r="BN123">
        <v>1</v>
      </c>
      <c r="BO123">
        <f t="shared" si="3"/>
        <v>8</v>
      </c>
      <c r="BP123">
        <f t="shared" si="4"/>
        <v>68</v>
      </c>
      <c r="BQ123">
        <v>78</v>
      </c>
      <c r="BR123" s="9">
        <f t="shared" si="5"/>
        <v>87.179487179487182</v>
      </c>
    </row>
    <row r="124" spans="1:70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L124">
        <v>1</v>
      </c>
      <c r="AA124">
        <v>1</v>
      </c>
      <c r="AC124">
        <v>1</v>
      </c>
      <c r="AD124">
        <v>1</v>
      </c>
      <c r="AR124">
        <v>14</v>
      </c>
      <c r="AT124">
        <v>5</v>
      </c>
      <c r="AW124">
        <v>1</v>
      </c>
      <c r="AZ124">
        <v>1</v>
      </c>
      <c r="BA124">
        <v>1</v>
      </c>
      <c r="BB124">
        <v>24</v>
      </c>
      <c r="BC124">
        <v>1</v>
      </c>
      <c r="BH124">
        <v>22</v>
      </c>
      <c r="BN124">
        <v>1</v>
      </c>
      <c r="BO124">
        <f t="shared" si="3"/>
        <v>13</v>
      </c>
      <c r="BP124">
        <f t="shared" si="4"/>
        <v>74</v>
      </c>
      <c r="BQ124">
        <v>112</v>
      </c>
      <c r="BR124" s="9">
        <f t="shared" si="5"/>
        <v>66.071428571428569</v>
      </c>
    </row>
    <row r="125" spans="1:70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AC125">
        <v>1</v>
      </c>
      <c r="AI125">
        <v>1</v>
      </c>
      <c r="AR125">
        <v>13</v>
      </c>
      <c r="AT125">
        <v>1</v>
      </c>
      <c r="AW125">
        <v>1</v>
      </c>
      <c r="BB125">
        <v>1</v>
      </c>
      <c r="BC125">
        <v>1</v>
      </c>
      <c r="BH125">
        <v>8</v>
      </c>
      <c r="BO125">
        <f t="shared" si="3"/>
        <v>8</v>
      </c>
      <c r="BP125">
        <f t="shared" si="4"/>
        <v>27</v>
      </c>
      <c r="BQ125">
        <v>27</v>
      </c>
      <c r="BR125" s="9">
        <f t="shared" si="5"/>
        <v>100</v>
      </c>
    </row>
    <row r="126" spans="1:70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L126">
        <v>9</v>
      </c>
      <c r="S126">
        <v>1</v>
      </c>
      <c r="AB126">
        <v>2</v>
      </c>
      <c r="AT126">
        <v>1</v>
      </c>
      <c r="AW126">
        <v>1</v>
      </c>
      <c r="BB126">
        <v>16</v>
      </c>
      <c r="BH126">
        <v>1</v>
      </c>
      <c r="BO126">
        <f t="shared" si="3"/>
        <v>7</v>
      </c>
      <c r="BP126">
        <f t="shared" si="4"/>
        <v>31</v>
      </c>
      <c r="BQ126">
        <v>36</v>
      </c>
      <c r="BR126" s="9">
        <f t="shared" si="5"/>
        <v>86.111111111111114</v>
      </c>
    </row>
    <row r="127" spans="1:70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L127">
        <v>6</v>
      </c>
      <c r="AW127">
        <v>1</v>
      </c>
      <c r="AZ127">
        <v>1</v>
      </c>
      <c r="BB127">
        <v>6</v>
      </c>
      <c r="BF127">
        <v>1</v>
      </c>
      <c r="BH127">
        <v>2</v>
      </c>
      <c r="BO127">
        <f t="shared" si="3"/>
        <v>6</v>
      </c>
      <c r="BP127">
        <f t="shared" si="4"/>
        <v>17</v>
      </c>
      <c r="BQ127">
        <v>17</v>
      </c>
      <c r="BR127" s="9">
        <f t="shared" si="5"/>
        <v>100</v>
      </c>
    </row>
    <row r="128" spans="1:70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L128">
        <v>19</v>
      </c>
      <c r="AT128">
        <v>6</v>
      </c>
      <c r="BB128">
        <v>143</v>
      </c>
      <c r="BO128">
        <f t="shared" si="3"/>
        <v>3</v>
      </c>
      <c r="BP128">
        <f t="shared" si="4"/>
        <v>168</v>
      </c>
      <c r="BQ128">
        <v>168</v>
      </c>
      <c r="BR128" s="9">
        <f t="shared" si="5"/>
        <v>100</v>
      </c>
    </row>
    <row r="129" spans="1:70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L129">
        <v>17</v>
      </c>
      <c r="AB129">
        <v>2</v>
      </c>
      <c r="AW129">
        <v>1</v>
      </c>
      <c r="BB129">
        <v>12</v>
      </c>
      <c r="BC129">
        <v>1</v>
      </c>
      <c r="BH129">
        <v>1</v>
      </c>
      <c r="BO129">
        <f t="shared" si="3"/>
        <v>6</v>
      </c>
      <c r="BP129">
        <f t="shared" si="4"/>
        <v>34</v>
      </c>
      <c r="BQ129">
        <v>35</v>
      </c>
      <c r="BR129" s="9">
        <f t="shared" si="5"/>
        <v>97.142857142857139</v>
      </c>
    </row>
    <row r="130" spans="1:70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L130">
        <v>6</v>
      </c>
      <c r="AW130">
        <v>1</v>
      </c>
      <c r="AZ130">
        <v>4</v>
      </c>
      <c r="BB130">
        <v>37</v>
      </c>
      <c r="BH130">
        <v>1</v>
      </c>
      <c r="BL130">
        <v>1</v>
      </c>
      <c r="BO130">
        <f t="shared" si="3"/>
        <v>6</v>
      </c>
      <c r="BP130">
        <f t="shared" si="4"/>
        <v>50</v>
      </c>
      <c r="BQ130">
        <v>53</v>
      </c>
      <c r="BR130" s="9">
        <f t="shared" si="5"/>
        <v>94.339622641509436</v>
      </c>
    </row>
    <row r="131" spans="1:70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L131">
        <v>38</v>
      </c>
      <c r="BB131">
        <v>319</v>
      </c>
      <c r="BH131">
        <v>4</v>
      </c>
      <c r="BO131">
        <f t="shared" si="3"/>
        <v>3</v>
      </c>
      <c r="BP131">
        <f t="shared" si="4"/>
        <v>361</v>
      </c>
      <c r="BQ131">
        <v>373</v>
      </c>
      <c r="BR131" s="9">
        <f t="shared" si="5"/>
        <v>96.782841823056302</v>
      </c>
    </row>
    <row r="132" spans="1:70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L132">
        <v>40</v>
      </c>
      <c r="BB132">
        <v>2200</v>
      </c>
      <c r="BO132">
        <f t="shared" si="3"/>
        <v>2</v>
      </c>
      <c r="BP132">
        <f t="shared" si="4"/>
        <v>2240</v>
      </c>
      <c r="BQ132">
        <v>2260</v>
      </c>
      <c r="BR132" s="9">
        <f t="shared" si="5"/>
        <v>99.115044247787608</v>
      </c>
    </row>
    <row r="133" spans="1:70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L133">
        <v>78</v>
      </c>
      <c r="AR133">
        <v>33</v>
      </c>
      <c r="AT133">
        <v>33</v>
      </c>
      <c r="BB133">
        <v>261</v>
      </c>
      <c r="BH133">
        <v>11</v>
      </c>
      <c r="BO133">
        <f t="shared" si="3"/>
        <v>5</v>
      </c>
      <c r="BP133">
        <f t="shared" si="4"/>
        <v>416</v>
      </c>
      <c r="BQ133">
        <v>522</v>
      </c>
      <c r="BR133" s="9">
        <f t="shared" si="5"/>
        <v>79.693486590038304</v>
      </c>
    </row>
    <row r="134" spans="1:70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L134">
        <v>63</v>
      </c>
      <c r="AT134">
        <v>525</v>
      </c>
      <c r="AZ134">
        <v>50</v>
      </c>
      <c r="BB134">
        <v>788</v>
      </c>
      <c r="BO134">
        <f t="shared" si="3"/>
        <v>4</v>
      </c>
      <c r="BP134">
        <f t="shared" si="4"/>
        <v>1426</v>
      </c>
      <c r="BQ134">
        <v>1552</v>
      </c>
      <c r="BR134" s="9">
        <f t="shared" si="5"/>
        <v>91.881443298969074</v>
      </c>
    </row>
    <row r="135" spans="1:70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L135">
        <v>286</v>
      </c>
      <c r="AA135">
        <v>14</v>
      </c>
      <c r="AC135">
        <v>29</v>
      </c>
      <c r="AT135">
        <v>200</v>
      </c>
      <c r="BB135">
        <v>1214</v>
      </c>
      <c r="BO135">
        <f t="shared" si="3"/>
        <v>5</v>
      </c>
      <c r="BP135">
        <f t="shared" si="4"/>
        <v>1743</v>
      </c>
      <c r="BQ135">
        <v>1857</v>
      </c>
      <c r="BR135" s="9">
        <f t="shared" si="5"/>
        <v>93.8610662358643</v>
      </c>
    </row>
    <row r="136" spans="1:70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L136">
        <v>167</v>
      </c>
      <c r="AT136">
        <v>1733</v>
      </c>
      <c r="BB136">
        <v>4167</v>
      </c>
      <c r="BO136">
        <f t="shared" si="3"/>
        <v>3</v>
      </c>
      <c r="BP136">
        <f t="shared" si="4"/>
        <v>6067</v>
      </c>
      <c r="BQ136">
        <v>6367</v>
      </c>
      <c r="BR136" s="9">
        <f t="shared" si="5"/>
        <v>95.288204806031089</v>
      </c>
    </row>
    <row r="137" spans="1:70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AI137">
        <v>57</v>
      </c>
      <c r="AR137">
        <v>71</v>
      </c>
      <c r="AT137">
        <v>129</v>
      </c>
      <c r="AV137">
        <v>14</v>
      </c>
      <c r="AW137">
        <v>14</v>
      </c>
      <c r="BB137">
        <v>1243</v>
      </c>
      <c r="BH137">
        <v>29</v>
      </c>
      <c r="BO137">
        <f t="shared" si="3"/>
        <v>7</v>
      </c>
      <c r="BP137">
        <f t="shared" si="4"/>
        <v>1557</v>
      </c>
      <c r="BQ137">
        <v>1600</v>
      </c>
      <c r="BR137" s="9">
        <f t="shared" si="5"/>
        <v>97.3125</v>
      </c>
    </row>
    <row r="138" spans="1:70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L138">
        <v>50</v>
      </c>
      <c r="AV138">
        <v>50</v>
      </c>
      <c r="BB138">
        <v>5300</v>
      </c>
      <c r="BO138">
        <f t="shared" si="3"/>
        <v>3</v>
      </c>
      <c r="BP138">
        <f t="shared" si="4"/>
        <v>5400</v>
      </c>
      <c r="BQ138">
        <v>6250</v>
      </c>
      <c r="BR138" s="9">
        <f t="shared" si="5"/>
        <v>86.4</v>
      </c>
    </row>
    <row r="139" spans="1:70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V139">
        <v>71</v>
      </c>
      <c r="BB139">
        <v>1586</v>
      </c>
      <c r="BO139">
        <f t="shared" ref="BO139:BO202" si="6">COUNT(J139:BN139)</f>
        <v>2</v>
      </c>
      <c r="BP139">
        <f t="shared" ref="BP139:BP202" si="7">SUM(J139:BN139)</f>
        <v>1657</v>
      </c>
      <c r="BQ139">
        <v>1671</v>
      </c>
      <c r="BR139" s="9">
        <f t="shared" ref="BR139:BR202" si="8">BP139/BQ139*100</f>
        <v>99.162178336325553</v>
      </c>
    </row>
    <row r="140" spans="1:70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AI140">
        <v>13</v>
      </c>
      <c r="AK140">
        <v>13</v>
      </c>
      <c r="AR140">
        <v>33</v>
      </c>
      <c r="BB140">
        <v>620</v>
      </c>
      <c r="BO140">
        <f t="shared" si="6"/>
        <v>4</v>
      </c>
      <c r="BP140">
        <f t="shared" si="7"/>
        <v>679</v>
      </c>
      <c r="BQ140">
        <v>712</v>
      </c>
      <c r="BR140" s="9">
        <f t="shared" si="8"/>
        <v>95.365168539325836</v>
      </c>
    </row>
    <row r="141" spans="1:70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L141">
        <v>46</v>
      </c>
      <c r="AI141">
        <v>2</v>
      </c>
      <c r="AZ141">
        <v>7</v>
      </c>
      <c r="BB141">
        <v>134</v>
      </c>
      <c r="BO141">
        <f t="shared" si="6"/>
        <v>4</v>
      </c>
      <c r="BP141">
        <f t="shared" si="7"/>
        <v>189</v>
      </c>
      <c r="BQ141">
        <v>241</v>
      </c>
      <c r="BR141" s="9">
        <f t="shared" si="8"/>
        <v>78.423236514522827</v>
      </c>
    </row>
    <row r="142" spans="1:70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L142">
        <v>56</v>
      </c>
      <c r="BB142">
        <v>722</v>
      </c>
      <c r="BO142">
        <f t="shared" si="6"/>
        <v>2</v>
      </c>
      <c r="BP142">
        <f t="shared" si="7"/>
        <v>778</v>
      </c>
      <c r="BQ142">
        <v>789</v>
      </c>
      <c r="BR142" s="9">
        <f t="shared" si="8"/>
        <v>98.605830164765536</v>
      </c>
    </row>
    <row r="143" spans="1:70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L143">
        <v>125</v>
      </c>
      <c r="AI143">
        <v>25</v>
      </c>
      <c r="AT143">
        <v>350</v>
      </c>
      <c r="BB143">
        <v>2075</v>
      </c>
      <c r="BO143">
        <f t="shared" si="6"/>
        <v>4</v>
      </c>
      <c r="BP143">
        <f t="shared" si="7"/>
        <v>2575</v>
      </c>
      <c r="BQ143">
        <v>2650</v>
      </c>
      <c r="BR143" s="9">
        <f t="shared" si="8"/>
        <v>97.169811320754718</v>
      </c>
    </row>
    <row r="144" spans="1:70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L144">
        <v>300</v>
      </c>
      <c r="AA144">
        <v>8</v>
      </c>
      <c r="AP144">
        <v>8</v>
      </c>
      <c r="BB144">
        <v>142</v>
      </c>
      <c r="BH144">
        <v>67</v>
      </c>
      <c r="BO144">
        <f t="shared" si="6"/>
        <v>5</v>
      </c>
      <c r="BP144">
        <f t="shared" si="7"/>
        <v>525</v>
      </c>
      <c r="BQ144">
        <v>833</v>
      </c>
      <c r="BR144" s="9">
        <f t="shared" si="8"/>
        <v>63.02521008403361</v>
      </c>
    </row>
    <row r="145" spans="1:70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L145">
        <v>19</v>
      </c>
      <c r="S145">
        <v>28</v>
      </c>
      <c r="V145">
        <v>2</v>
      </c>
      <c r="AA145">
        <v>2</v>
      </c>
      <c r="AC145">
        <v>9</v>
      </c>
      <c r="AD145">
        <v>5</v>
      </c>
      <c r="AI145">
        <v>93</v>
      </c>
      <c r="BB145">
        <v>7</v>
      </c>
      <c r="BC145">
        <v>9</v>
      </c>
      <c r="BH145">
        <v>5</v>
      </c>
      <c r="BO145">
        <f t="shared" si="6"/>
        <v>10</v>
      </c>
      <c r="BP145">
        <f t="shared" si="7"/>
        <v>179</v>
      </c>
      <c r="BQ145">
        <v>253</v>
      </c>
      <c r="BR145" s="9">
        <f t="shared" si="8"/>
        <v>70.750988142292499</v>
      </c>
    </row>
    <row r="146" spans="1:70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L146">
        <v>20</v>
      </c>
      <c r="S146">
        <v>2</v>
      </c>
      <c r="AD146">
        <v>3</v>
      </c>
      <c r="AE146">
        <v>6</v>
      </c>
      <c r="AI146">
        <v>2</v>
      </c>
      <c r="BH146">
        <v>4</v>
      </c>
      <c r="BM146">
        <v>1</v>
      </c>
      <c r="BO146">
        <f t="shared" si="6"/>
        <v>7</v>
      </c>
      <c r="BP146">
        <f t="shared" si="7"/>
        <v>38</v>
      </c>
      <c r="BQ146">
        <v>58</v>
      </c>
      <c r="BR146" s="9">
        <f t="shared" si="8"/>
        <v>65.517241379310349</v>
      </c>
    </row>
    <row r="147" spans="1:70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L147">
        <v>2</v>
      </c>
      <c r="AI147">
        <v>70</v>
      </c>
      <c r="AK147">
        <v>56</v>
      </c>
      <c r="BB147">
        <v>7</v>
      </c>
      <c r="BC147">
        <v>16</v>
      </c>
      <c r="BH147">
        <v>19</v>
      </c>
      <c r="BO147">
        <f t="shared" si="6"/>
        <v>6</v>
      </c>
      <c r="BP147">
        <f t="shared" si="7"/>
        <v>170</v>
      </c>
      <c r="BQ147">
        <v>260</v>
      </c>
      <c r="BR147" s="9">
        <f t="shared" si="8"/>
        <v>65.384615384615387</v>
      </c>
    </row>
    <row r="148" spans="1:70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AC148">
        <v>1</v>
      </c>
      <c r="AI148">
        <v>5</v>
      </c>
      <c r="AT148">
        <v>1</v>
      </c>
      <c r="BH148">
        <v>7</v>
      </c>
      <c r="BO148">
        <f t="shared" si="6"/>
        <v>4</v>
      </c>
      <c r="BP148">
        <f t="shared" si="7"/>
        <v>14</v>
      </c>
      <c r="BQ148">
        <v>35</v>
      </c>
      <c r="BR148" s="9">
        <f t="shared" si="8"/>
        <v>40</v>
      </c>
    </row>
    <row r="149" spans="1:70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L149">
        <v>7</v>
      </c>
      <c r="AI149">
        <v>2</v>
      </c>
      <c r="AK149">
        <v>1</v>
      </c>
      <c r="BE149">
        <v>1</v>
      </c>
      <c r="BH149">
        <v>1</v>
      </c>
      <c r="BO149">
        <f t="shared" si="6"/>
        <v>5</v>
      </c>
      <c r="BP149">
        <f t="shared" si="7"/>
        <v>12</v>
      </c>
      <c r="BQ149">
        <v>13</v>
      </c>
      <c r="BR149" s="9">
        <f t="shared" si="8"/>
        <v>92.307692307692307</v>
      </c>
    </row>
    <row r="150" spans="1:70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L150">
        <v>2</v>
      </c>
      <c r="AD150">
        <v>1</v>
      </c>
      <c r="AI150">
        <v>10</v>
      </c>
      <c r="AK150">
        <v>3</v>
      </c>
      <c r="BB150">
        <v>2</v>
      </c>
      <c r="BC150">
        <v>1</v>
      </c>
      <c r="BH150">
        <v>1</v>
      </c>
      <c r="BO150">
        <f t="shared" si="6"/>
        <v>7</v>
      </c>
      <c r="BP150">
        <f t="shared" si="7"/>
        <v>20</v>
      </c>
      <c r="BQ150">
        <v>22</v>
      </c>
      <c r="BR150" s="9">
        <f t="shared" si="8"/>
        <v>90.909090909090907</v>
      </c>
    </row>
    <row r="151" spans="1:70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L151">
        <v>2</v>
      </c>
      <c r="AI151">
        <v>1</v>
      </c>
      <c r="AR151">
        <v>2</v>
      </c>
      <c r="AT151">
        <v>2</v>
      </c>
      <c r="AV151">
        <v>2</v>
      </c>
      <c r="AW151">
        <v>6</v>
      </c>
      <c r="BB151">
        <v>7</v>
      </c>
      <c r="BH151">
        <v>1</v>
      </c>
      <c r="BN151">
        <v>1</v>
      </c>
      <c r="BO151">
        <f t="shared" si="6"/>
        <v>9</v>
      </c>
      <c r="BP151">
        <f t="shared" si="7"/>
        <v>24</v>
      </c>
      <c r="BQ151">
        <v>28</v>
      </c>
      <c r="BR151" s="9">
        <f t="shared" si="8"/>
        <v>85.714285714285708</v>
      </c>
    </row>
    <row r="152" spans="1:70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L152">
        <v>3</v>
      </c>
      <c r="AW152">
        <v>6</v>
      </c>
      <c r="BB152">
        <v>5</v>
      </c>
      <c r="BH152">
        <v>1</v>
      </c>
      <c r="BO152">
        <f t="shared" si="6"/>
        <v>4</v>
      </c>
      <c r="BP152">
        <f t="shared" si="7"/>
        <v>15</v>
      </c>
      <c r="BQ152">
        <v>19</v>
      </c>
      <c r="BR152" s="9">
        <f t="shared" si="8"/>
        <v>78.94736842105263</v>
      </c>
    </row>
    <row r="153" spans="1:70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L153">
        <v>6</v>
      </c>
      <c r="S153">
        <v>5</v>
      </c>
      <c r="BH153">
        <v>3</v>
      </c>
      <c r="BK153">
        <v>1</v>
      </c>
      <c r="BO153">
        <f t="shared" si="6"/>
        <v>4</v>
      </c>
      <c r="BP153">
        <f t="shared" si="7"/>
        <v>15</v>
      </c>
      <c r="BQ153">
        <v>18</v>
      </c>
      <c r="BR153" s="9">
        <f t="shared" si="8"/>
        <v>83.333333333333343</v>
      </c>
    </row>
    <row r="154" spans="1:70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BB154">
        <v>5</v>
      </c>
      <c r="BO154">
        <f t="shared" si="6"/>
        <v>1</v>
      </c>
      <c r="BP154">
        <f t="shared" si="7"/>
        <v>5</v>
      </c>
      <c r="BQ154">
        <v>5</v>
      </c>
      <c r="BR154" s="9">
        <f t="shared" si="8"/>
        <v>100</v>
      </c>
    </row>
    <row r="155" spans="1:70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L155">
        <v>25</v>
      </c>
      <c r="AI155">
        <v>6</v>
      </c>
      <c r="AR155">
        <v>6</v>
      </c>
      <c r="AT155">
        <v>3</v>
      </c>
      <c r="BB155">
        <v>32</v>
      </c>
      <c r="BH155">
        <v>1</v>
      </c>
      <c r="BN155">
        <v>3</v>
      </c>
      <c r="BO155">
        <f t="shared" si="6"/>
        <v>7</v>
      </c>
      <c r="BP155">
        <f t="shared" si="7"/>
        <v>76</v>
      </c>
      <c r="BQ155">
        <v>81</v>
      </c>
      <c r="BR155" s="9">
        <f t="shared" si="8"/>
        <v>93.827160493827151</v>
      </c>
    </row>
    <row r="156" spans="1:70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BO156">
        <f t="shared" si="6"/>
        <v>0</v>
      </c>
      <c r="BP156">
        <f t="shared" si="7"/>
        <v>0</v>
      </c>
      <c r="BQ156">
        <v>13</v>
      </c>
      <c r="BR156" s="9">
        <f t="shared" si="8"/>
        <v>0</v>
      </c>
    </row>
    <row r="157" spans="1:70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L157">
        <v>7</v>
      </c>
      <c r="S157">
        <v>2</v>
      </c>
      <c r="AS157">
        <v>1</v>
      </c>
      <c r="BB157">
        <v>1</v>
      </c>
      <c r="BO157">
        <f t="shared" si="6"/>
        <v>4</v>
      </c>
      <c r="BP157">
        <f t="shared" si="7"/>
        <v>11</v>
      </c>
      <c r="BQ157">
        <v>31</v>
      </c>
      <c r="BR157" s="9">
        <f t="shared" si="8"/>
        <v>35.483870967741936</v>
      </c>
    </row>
    <row r="158" spans="1:70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L158">
        <v>1</v>
      </c>
      <c r="T158">
        <v>1</v>
      </c>
      <c r="AI158">
        <v>1</v>
      </c>
      <c r="BB158">
        <v>4</v>
      </c>
      <c r="BO158">
        <f t="shared" si="6"/>
        <v>4</v>
      </c>
      <c r="BP158">
        <f t="shared" si="7"/>
        <v>7</v>
      </c>
      <c r="BQ158">
        <v>8</v>
      </c>
      <c r="BR158" s="9">
        <f t="shared" si="8"/>
        <v>87.5</v>
      </c>
    </row>
    <row r="159" spans="1:70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L159">
        <v>5</v>
      </c>
      <c r="AI159">
        <v>2</v>
      </c>
      <c r="AR159">
        <v>3</v>
      </c>
      <c r="BB159">
        <v>30</v>
      </c>
      <c r="BO159">
        <f t="shared" si="6"/>
        <v>4</v>
      </c>
      <c r="BP159">
        <f t="shared" si="7"/>
        <v>40</v>
      </c>
      <c r="BQ159">
        <v>41</v>
      </c>
      <c r="BR159" s="9">
        <f t="shared" si="8"/>
        <v>97.560975609756099</v>
      </c>
    </row>
    <row r="160" spans="1:70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L160">
        <v>13</v>
      </c>
      <c r="T160">
        <v>3</v>
      </c>
      <c r="AT160">
        <v>1</v>
      </c>
      <c r="BB160">
        <v>8</v>
      </c>
      <c r="BH160">
        <v>3</v>
      </c>
      <c r="BM160">
        <v>2</v>
      </c>
      <c r="BO160">
        <f t="shared" si="6"/>
        <v>6</v>
      </c>
      <c r="BP160">
        <f t="shared" si="7"/>
        <v>30</v>
      </c>
      <c r="BQ160">
        <v>32</v>
      </c>
      <c r="BR160" s="9">
        <f t="shared" si="8"/>
        <v>93.75</v>
      </c>
    </row>
    <row r="161" spans="1:70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S161">
        <v>1</v>
      </c>
      <c r="AI161">
        <v>4</v>
      </c>
      <c r="AR161">
        <v>4</v>
      </c>
      <c r="BB161">
        <v>86</v>
      </c>
      <c r="BO161">
        <f t="shared" si="6"/>
        <v>4</v>
      </c>
      <c r="BP161">
        <f t="shared" si="7"/>
        <v>95</v>
      </c>
      <c r="BQ161">
        <v>102</v>
      </c>
      <c r="BR161" s="9">
        <f t="shared" si="8"/>
        <v>93.137254901960787</v>
      </c>
    </row>
    <row r="162" spans="1:70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L162">
        <v>2</v>
      </c>
      <c r="AI162">
        <v>1</v>
      </c>
      <c r="AK162">
        <v>7</v>
      </c>
      <c r="AR162">
        <v>2</v>
      </c>
      <c r="AT162">
        <v>2</v>
      </c>
      <c r="AW162">
        <v>16</v>
      </c>
      <c r="BB162">
        <v>43</v>
      </c>
      <c r="BN162">
        <v>1</v>
      </c>
      <c r="BO162">
        <f t="shared" si="6"/>
        <v>8</v>
      </c>
      <c r="BP162">
        <f t="shared" si="7"/>
        <v>74</v>
      </c>
      <c r="BQ162">
        <v>79</v>
      </c>
      <c r="BR162" s="9">
        <f t="shared" si="8"/>
        <v>93.670886075949369</v>
      </c>
    </row>
    <row r="163" spans="1:70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AA163">
        <v>8</v>
      </c>
      <c r="AJ163">
        <v>25</v>
      </c>
      <c r="AK163">
        <v>242</v>
      </c>
      <c r="AR163">
        <v>150</v>
      </c>
      <c r="AT163">
        <v>25</v>
      </c>
      <c r="AW163">
        <v>8</v>
      </c>
      <c r="BB163">
        <v>850</v>
      </c>
      <c r="BE163">
        <v>8</v>
      </c>
      <c r="BO163">
        <f t="shared" si="6"/>
        <v>8</v>
      </c>
      <c r="BP163">
        <f t="shared" si="7"/>
        <v>1316</v>
      </c>
      <c r="BQ163">
        <v>1483</v>
      </c>
      <c r="BR163" s="9">
        <f t="shared" si="8"/>
        <v>88.739042481456508</v>
      </c>
    </row>
    <row r="164" spans="1:70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L164">
        <v>19</v>
      </c>
      <c r="AI164">
        <v>18</v>
      </c>
      <c r="AK164">
        <v>24</v>
      </c>
      <c r="AR164">
        <v>1</v>
      </c>
      <c r="AT164">
        <v>3</v>
      </c>
      <c r="BB164">
        <v>20</v>
      </c>
      <c r="BE164">
        <v>1</v>
      </c>
      <c r="BH164">
        <v>2</v>
      </c>
      <c r="BO164">
        <f t="shared" si="6"/>
        <v>8</v>
      </c>
      <c r="BP164">
        <f t="shared" si="7"/>
        <v>88</v>
      </c>
      <c r="BQ164">
        <v>114</v>
      </c>
      <c r="BR164" s="9">
        <f t="shared" si="8"/>
        <v>77.192982456140342</v>
      </c>
    </row>
    <row r="165" spans="1:70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L165">
        <v>9</v>
      </c>
      <c r="AK165">
        <v>12</v>
      </c>
      <c r="AT165">
        <v>7</v>
      </c>
      <c r="BB165">
        <v>40</v>
      </c>
      <c r="BE165">
        <v>1</v>
      </c>
      <c r="BH165">
        <v>3</v>
      </c>
      <c r="BN165">
        <v>1</v>
      </c>
      <c r="BO165">
        <f t="shared" si="6"/>
        <v>7</v>
      </c>
      <c r="BP165">
        <f t="shared" si="7"/>
        <v>73</v>
      </c>
      <c r="BQ165">
        <v>102</v>
      </c>
      <c r="BR165" s="9">
        <f t="shared" si="8"/>
        <v>71.568627450980387</v>
      </c>
    </row>
    <row r="166" spans="1:70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L166">
        <v>14</v>
      </c>
      <c r="AI166">
        <v>25</v>
      </c>
      <c r="AK166">
        <v>143</v>
      </c>
      <c r="AR166">
        <v>18</v>
      </c>
      <c r="AT166">
        <v>14</v>
      </c>
      <c r="AW166">
        <v>4</v>
      </c>
      <c r="AZ166">
        <v>4</v>
      </c>
      <c r="BB166">
        <v>64</v>
      </c>
      <c r="BO166">
        <f t="shared" si="6"/>
        <v>8</v>
      </c>
      <c r="BP166">
        <f t="shared" si="7"/>
        <v>286</v>
      </c>
      <c r="BQ166">
        <v>372</v>
      </c>
      <c r="BR166" s="9">
        <f t="shared" si="8"/>
        <v>76.881720430107521</v>
      </c>
    </row>
    <row r="167" spans="1:70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L167">
        <v>4</v>
      </c>
      <c r="AI167">
        <v>4</v>
      </c>
      <c r="AJ167">
        <v>1</v>
      </c>
      <c r="AK167">
        <v>43</v>
      </c>
      <c r="AP167">
        <v>1</v>
      </c>
      <c r="AR167">
        <v>9</v>
      </c>
      <c r="AT167">
        <v>11</v>
      </c>
      <c r="AV167">
        <v>1</v>
      </c>
      <c r="BB167">
        <v>13</v>
      </c>
      <c r="BH167">
        <v>1</v>
      </c>
      <c r="BO167">
        <f t="shared" si="6"/>
        <v>10</v>
      </c>
      <c r="BP167">
        <f t="shared" si="7"/>
        <v>88</v>
      </c>
      <c r="BQ167">
        <v>104</v>
      </c>
      <c r="BR167" s="9">
        <f t="shared" si="8"/>
        <v>84.615384615384613</v>
      </c>
    </row>
    <row r="168" spans="1:70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L168">
        <v>1</v>
      </c>
      <c r="AI168">
        <v>10</v>
      </c>
      <c r="AJ168">
        <v>1</v>
      </c>
      <c r="AK168">
        <v>5</v>
      </c>
      <c r="AT168">
        <v>1</v>
      </c>
      <c r="BB168">
        <v>5</v>
      </c>
      <c r="BH168">
        <v>1</v>
      </c>
      <c r="BL168">
        <v>1</v>
      </c>
      <c r="BO168">
        <f t="shared" si="6"/>
        <v>8</v>
      </c>
      <c r="BP168">
        <f t="shared" si="7"/>
        <v>25</v>
      </c>
      <c r="BQ168">
        <v>35</v>
      </c>
      <c r="BR168" s="9">
        <f t="shared" si="8"/>
        <v>71.428571428571431</v>
      </c>
    </row>
    <row r="169" spans="1:70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L169">
        <v>100</v>
      </c>
      <c r="AA169">
        <v>17</v>
      </c>
      <c r="AI169">
        <v>50</v>
      </c>
      <c r="AK169">
        <v>100</v>
      </c>
      <c r="AR169">
        <v>667</v>
      </c>
      <c r="AT169">
        <v>100</v>
      </c>
      <c r="AW169">
        <v>17</v>
      </c>
      <c r="BB169">
        <v>567</v>
      </c>
      <c r="BN169">
        <v>50</v>
      </c>
      <c r="BO169">
        <f t="shared" si="6"/>
        <v>9</v>
      </c>
      <c r="BP169">
        <f t="shared" si="7"/>
        <v>1668</v>
      </c>
      <c r="BQ169">
        <v>1919</v>
      </c>
      <c r="BR169" s="9">
        <f t="shared" si="8"/>
        <v>86.920270974465865</v>
      </c>
    </row>
    <row r="170" spans="1:70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L170">
        <v>81</v>
      </c>
      <c r="AI170">
        <v>4</v>
      </c>
      <c r="AK170">
        <v>2</v>
      </c>
      <c r="AR170">
        <v>58</v>
      </c>
      <c r="AT170">
        <v>13</v>
      </c>
      <c r="AV170">
        <v>2</v>
      </c>
      <c r="BB170">
        <v>38</v>
      </c>
      <c r="BN170">
        <v>2</v>
      </c>
      <c r="BO170">
        <f t="shared" si="6"/>
        <v>8</v>
      </c>
      <c r="BP170">
        <f t="shared" si="7"/>
        <v>200</v>
      </c>
      <c r="BQ170">
        <v>222</v>
      </c>
      <c r="BR170" s="9">
        <f t="shared" si="8"/>
        <v>90.090090090090087</v>
      </c>
    </row>
    <row r="171" spans="1:70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L171">
        <v>9</v>
      </c>
      <c r="AI171">
        <v>3</v>
      </c>
      <c r="AK171">
        <v>3</v>
      </c>
      <c r="AR171">
        <v>150</v>
      </c>
      <c r="AT171">
        <v>34</v>
      </c>
      <c r="AV171">
        <v>6</v>
      </c>
      <c r="BB171">
        <v>119</v>
      </c>
      <c r="BC171">
        <v>3</v>
      </c>
      <c r="BE171">
        <v>6</v>
      </c>
      <c r="BO171">
        <f t="shared" si="6"/>
        <v>9</v>
      </c>
      <c r="BP171">
        <f t="shared" si="7"/>
        <v>333</v>
      </c>
      <c r="BQ171">
        <v>354</v>
      </c>
      <c r="BR171" s="9">
        <f t="shared" si="8"/>
        <v>94.067796610169495</v>
      </c>
    </row>
    <row r="172" spans="1:70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L172">
        <v>35</v>
      </c>
      <c r="AI172">
        <v>12</v>
      </c>
      <c r="AK172">
        <v>18</v>
      </c>
      <c r="AR172">
        <v>82</v>
      </c>
      <c r="AT172">
        <v>29</v>
      </c>
      <c r="AW172">
        <v>6</v>
      </c>
      <c r="BB172">
        <v>276</v>
      </c>
      <c r="BN172">
        <v>6</v>
      </c>
      <c r="BO172">
        <f t="shared" si="6"/>
        <v>8</v>
      </c>
      <c r="BP172">
        <f t="shared" si="7"/>
        <v>464</v>
      </c>
      <c r="BQ172">
        <v>583</v>
      </c>
      <c r="BR172" s="9">
        <f t="shared" si="8"/>
        <v>79.588336192109779</v>
      </c>
    </row>
    <row r="173" spans="1:70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L173">
        <v>12</v>
      </c>
      <c r="AI173">
        <v>2</v>
      </c>
      <c r="AK173">
        <v>2</v>
      </c>
      <c r="AQ173">
        <v>3</v>
      </c>
      <c r="AR173">
        <v>52</v>
      </c>
      <c r="AT173">
        <v>22</v>
      </c>
      <c r="BB173">
        <v>48</v>
      </c>
      <c r="BH173">
        <v>2</v>
      </c>
      <c r="BO173">
        <f t="shared" si="6"/>
        <v>8</v>
      </c>
      <c r="BP173">
        <f t="shared" si="7"/>
        <v>143</v>
      </c>
      <c r="BQ173">
        <v>162</v>
      </c>
      <c r="BR173" s="9">
        <f t="shared" si="8"/>
        <v>88.271604938271608</v>
      </c>
    </row>
    <row r="174" spans="1:70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L174">
        <v>13</v>
      </c>
      <c r="T174">
        <v>3</v>
      </c>
      <c r="AI174">
        <v>25</v>
      </c>
      <c r="AK174">
        <v>72</v>
      </c>
      <c r="AR174">
        <v>19</v>
      </c>
      <c r="AT174">
        <v>19</v>
      </c>
      <c r="BB174">
        <v>78</v>
      </c>
      <c r="BH174">
        <v>6</v>
      </c>
      <c r="BN174">
        <v>6</v>
      </c>
      <c r="BO174">
        <f t="shared" si="6"/>
        <v>9</v>
      </c>
      <c r="BP174">
        <f t="shared" si="7"/>
        <v>241</v>
      </c>
      <c r="BQ174">
        <v>348</v>
      </c>
      <c r="BR174" s="9">
        <f t="shared" si="8"/>
        <v>69.252873563218387</v>
      </c>
    </row>
    <row r="175" spans="1:70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L175">
        <v>43</v>
      </c>
      <c r="AT175">
        <v>24</v>
      </c>
      <c r="AV175">
        <v>5</v>
      </c>
      <c r="BB175">
        <v>357</v>
      </c>
      <c r="BH175">
        <v>48</v>
      </c>
      <c r="BO175">
        <f t="shared" si="6"/>
        <v>5</v>
      </c>
      <c r="BP175">
        <f t="shared" si="7"/>
        <v>477</v>
      </c>
      <c r="BQ175">
        <v>516</v>
      </c>
      <c r="BR175" s="9">
        <f t="shared" si="8"/>
        <v>92.441860465116278</v>
      </c>
    </row>
    <row r="176" spans="1:70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AI176">
        <v>100</v>
      </c>
      <c r="AK176">
        <v>43</v>
      </c>
      <c r="AT176">
        <v>229</v>
      </c>
      <c r="AV176">
        <v>1014</v>
      </c>
      <c r="AW176">
        <v>14</v>
      </c>
      <c r="BB176">
        <v>71</v>
      </c>
      <c r="BO176">
        <f t="shared" si="6"/>
        <v>6</v>
      </c>
      <c r="BP176">
        <f t="shared" si="7"/>
        <v>1471</v>
      </c>
      <c r="BQ176">
        <v>1556</v>
      </c>
      <c r="BR176" s="9">
        <f t="shared" si="8"/>
        <v>94.537275064267362</v>
      </c>
    </row>
    <row r="177" spans="1:70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AI177">
        <v>40</v>
      </c>
      <c r="AK177">
        <v>10</v>
      </c>
      <c r="AR177">
        <v>580</v>
      </c>
      <c r="AT177">
        <v>100</v>
      </c>
      <c r="AV177">
        <v>10</v>
      </c>
      <c r="BB177">
        <v>330</v>
      </c>
      <c r="BH177">
        <v>10</v>
      </c>
      <c r="BN177">
        <v>10</v>
      </c>
      <c r="BO177">
        <f t="shared" si="6"/>
        <v>8</v>
      </c>
      <c r="BP177">
        <f t="shared" si="7"/>
        <v>1090</v>
      </c>
      <c r="BQ177">
        <v>1120</v>
      </c>
      <c r="BR177" s="9">
        <f t="shared" si="8"/>
        <v>97.321428571428569</v>
      </c>
    </row>
    <row r="178" spans="1:70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L178">
        <v>7</v>
      </c>
      <c r="AI178">
        <v>79</v>
      </c>
      <c r="AT178">
        <v>7</v>
      </c>
      <c r="AV178">
        <v>7</v>
      </c>
      <c r="AW178">
        <v>7</v>
      </c>
      <c r="BB178">
        <v>29</v>
      </c>
      <c r="BH178">
        <v>29</v>
      </c>
      <c r="BM178">
        <v>7</v>
      </c>
      <c r="BO178">
        <f t="shared" si="6"/>
        <v>8</v>
      </c>
      <c r="BP178">
        <f t="shared" si="7"/>
        <v>172</v>
      </c>
      <c r="BQ178">
        <v>399</v>
      </c>
      <c r="BR178" s="9">
        <f t="shared" si="8"/>
        <v>43.107769423558892</v>
      </c>
    </row>
    <row r="179" spans="1:70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L179">
        <v>550</v>
      </c>
      <c r="AT179">
        <v>1225</v>
      </c>
      <c r="AV179">
        <v>50</v>
      </c>
      <c r="AW179">
        <v>25</v>
      </c>
      <c r="BB179">
        <v>2125</v>
      </c>
      <c r="BC179">
        <v>25</v>
      </c>
      <c r="BN179">
        <v>25</v>
      </c>
      <c r="BO179">
        <f t="shared" si="6"/>
        <v>7</v>
      </c>
      <c r="BP179">
        <f t="shared" si="7"/>
        <v>4025</v>
      </c>
      <c r="BQ179">
        <v>4250</v>
      </c>
      <c r="BR179" s="9">
        <f t="shared" si="8"/>
        <v>94.705882352941174</v>
      </c>
    </row>
    <row r="180" spans="1:70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L180">
        <v>8</v>
      </c>
      <c r="AT180">
        <v>1</v>
      </c>
      <c r="BB180">
        <v>2</v>
      </c>
      <c r="BO180">
        <f t="shared" si="6"/>
        <v>3</v>
      </c>
      <c r="BP180">
        <f t="shared" si="7"/>
        <v>11</v>
      </c>
      <c r="BQ180">
        <v>12</v>
      </c>
      <c r="BR180" s="9">
        <f t="shared" si="8"/>
        <v>91.666666666666657</v>
      </c>
    </row>
    <row r="181" spans="1:70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L181">
        <v>3</v>
      </c>
      <c r="AI181">
        <v>103</v>
      </c>
      <c r="AR181">
        <v>6</v>
      </c>
      <c r="AT181">
        <v>21</v>
      </c>
      <c r="AW181">
        <v>36</v>
      </c>
      <c r="BB181">
        <v>39</v>
      </c>
      <c r="BC181">
        <v>6</v>
      </c>
      <c r="BH181">
        <v>3</v>
      </c>
      <c r="BN181">
        <v>97</v>
      </c>
      <c r="BO181">
        <f t="shared" si="6"/>
        <v>9</v>
      </c>
      <c r="BP181">
        <f t="shared" si="7"/>
        <v>314</v>
      </c>
      <c r="BQ181">
        <v>326</v>
      </c>
      <c r="BR181" s="9">
        <f t="shared" si="8"/>
        <v>96.319018404907979</v>
      </c>
    </row>
    <row r="182" spans="1:70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L182">
        <v>5</v>
      </c>
      <c r="AI182">
        <v>3</v>
      </c>
      <c r="AZ182">
        <v>1</v>
      </c>
      <c r="BB182">
        <v>9</v>
      </c>
      <c r="BN182">
        <v>2</v>
      </c>
      <c r="BO182">
        <f t="shared" si="6"/>
        <v>5</v>
      </c>
      <c r="BP182">
        <f t="shared" si="7"/>
        <v>20</v>
      </c>
      <c r="BQ182">
        <v>27</v>
      </c>
      <c r="BR182" s="9">
        <f t="shared" si="8"/>
        <v>74.074074074074076</v>
      </c>
    </row>
    <row r="183" spans="1:70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L183">
        <v>21</v>
      </c>
      <c r="S183">
        <v>3</v>
      </c>
      <c r="AC183">
        <v>35</v>
      </c>
      <c r="AD183">
        <v>74</v>
      </c>
      <c r="AT183">
        <v>18</v>
      </c>
      <c r="AW183">
        <v>29</v>
      </c>
      <c r="BB183">
        <v>50</v>
      </c>
      <c r="BO183">
        <f t="shared" si="6"/>
        <v>7</v>
      </c>
      <c r="BP183">
        <f t="shared" si="7"/>
        <v>230</v>
      </c>
      <c r="BQ183">
        <v>254</v>
      </c>
      <c r="BR183" s="9">
        <f t="shared" si="8"/>
        <v>90.551181102362193</v>
      </c>
    </row>
    <row r="184" spans="1:70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L184">
        <v>2</v>
      </c>
      <c r="AC184">
        <v>2</v>
      </c>
      <c r="AD184">
        <v>4</v>
      </c>
      <c r="AI184">
        <v>10</v>
      </c>
      <c r="AR184">
        <v>3</v>
      </c>
      <c r="AT184">
        <v>7</v>
      </c>
      <c r="AW184">
        <v>11</v>
      </c>
      <c r="BB184">
        <v>69</v>
      </c>
      <c r="BH184">
        <v>1</v>
      </c>
      <c r="BM184">
        <v>1</v>
      </c>
      <c r="BO184">
        <f t="shared" si="6"/>
        <v>10</v>
      </c>
      <c r="BP184">
        <f t="shared" si="7"/>
        <v>110</v>
      </c>
      <c r="BQ184">
        <v>112</v>
      </c>
      <c r="BR184" s="9">
        <f t="shared" si="8"/>
        <v>98.214285714285708</v>
      </c>
    </row>
    <row r="185" spans="1:70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L185">
        <v>33</v>
      </c>
      <c r="S185">
        <v>110</v>
      </c>
      <c r="AZ185">
        <v>5</v>
      </c>
      <c r="BB185">
        <v>24</v>
      </c>
      <c r="BH185">
        <v>14</v>
      </c>
      <c r="BO185">
        <f t="shared" si="6"/>
        <v>5</v>
      </c>
      <c r="BP185">
        <f t="shared" si="7"/>
        <v>186</v>
      </c>
      <c r="BQ185">
        <v>221</v>
      </c>
      <c r="BR185" s="9">
        <f t="shared" si="8"/>
        <v>84.162895927601809</v>
      </c>
    </row>
    <row r="186" spans="1:70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L186">
        <v>4</v>
      </c>
      <c r="S186">
        <v>1</v>
      </c>
      <c r="BO186">
        <f t="shared" si="6"/>
        <v>2</v>
      </c>
      <c r="BP186">
        <f t="shared" si="7"/>
        <v>5</v>
      </c>
      <c r="BQ186">
        <v>6</v>
      </c>
      <c r="BR186" s="9">
        <f t="shared" si="8"/>
        <v>83.333333333333343</v>
      </c>
    </row>
    <row r="187" spans="1:70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L187">
        <v>14</v>
      </c>
      <c r="S187">
        <v>7</v>
      </c>
      <c r="AC187">
        <v>35</v>
      </c>
      <c r="AD187">
        <v>3</v>
      </c>
      <c r="AT187">
        <v>8</v>
      </c>
      <c r="BB187">
        <v>6</v>
      </c>
      <c r="BO187">
        <f t="shared" si="6"/>
        <v>6</v>
      </c>
      <c r="BP187">
        <f t="shared" si="7"/>
        <v>73</v>
      </c>
      <c r="BQ187">
        <v>82</v>
      </c>
      <c r="BR187" s="9">
        <f t="shared" si="8"/>
        <v>89.024390243902445</v>
      </c>
    </row>
    <row r="188" spans="1:70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L188">
        <v>12</v>
      </c>
      <c r="AC188">
        <v>4</v>
      </c>
      <c r="AI188">
        <v>2</v>
      </c>
      <c r="AT188">
        <v>8</v>
      </c>
      <c r="AV188">
        <v>1</v>
      </c>
      <c r="AZ188">
        <v>4</v>
      </c>
      <c r="BB188">
        <v>31</v>
      </c>
      <c r="BH188">
        <v>4</v>
      </c>
      <c r="BO188">
        <f t="shared" si="6"/>
        <v>8</v>
      </c>
      <c r="BP188">
        <f t="shared" si="7"/>
        <v>66</v>
      </c>
      <c r="BQ188">
        <v>85</v>
      </c>
      <c r="BR188" s="9">
        <f t="shared" si="8"/>
        <v>77.64705882352942</v>
      </c>
    </row>
    <row r="189" spans="1:70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AI189">
        <v>22</v>
      </c>
      <c r="AV189">
        <v>22</v>
      </c>
      <c r="BB189">
        <v>256</v>
      </c>
      <c r="BO189">
        <f t="shared" si="6"/>
        <v>3</v>
      </c>
      <c r="BP189">
        <f t="shared" si="7"/>
        <v>300</v>
      </c>
      <c r="BQ189">
        <v>1345</v>
      </c>
      <c r="BR189" s="9">
        <f t="shared" si="8"/>
        <v>22.304832713754646</v>
      </c>
    </row>
    <row r="190" spans="1:70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AC190">
        <v>1</v>
      </c>
      <c r="AI190">
        <v>7</v>
      </c>
      <c r="AK190">
        <v>2</v>
      </c>
      <c r="AT190">
        <v>5</v>
      </c>
      <c r="BB190">
        <v>8</v>
      </c>
      <c r="BC190">
        <v>2</v>
      </c>
      <c r="BH190">
        <v>5</v>
      </c>
      <c r="BN190">
        <v>1</v>
      </c>
      <c r="BO190">
        <f t="shared" si="6"/>
        <v>8</v>
      </c>
      <c r="BP190">
        <f t="shared" si="7"/>
        <v>31</v>
      </c>
      <c r="BQ190">
        <v>37</v>
      </c>
      <c r="BR190" s="9">
        <f t="shared" si="8"/>
        <v>83.78378378378379</v>
      </c>
    </row>
    <row r="191" spans="1:70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AI191">
        <v>7</v>
      </c>
      <c r="AT191">
        <v>13</v>
      </c>
      <c r="BB191">
        <v>7</v>
      </c>
      <c r="BC191">
        <v>12</v>
      </c>
      <c r="BH191">
        <v>3</v>
      </c>
      <c r="BM191">
        <v>1</v>
      </c>
      <c r="BO191">
        <f t="shared" si="6"/>
        <v>6</v>
      </c>
      <c r="BP191">
        <f t="shared" si="7"/>
        <v>43</v>
      </c>
      <c r="BQ191">
        <v>58</v>
      </c>
      <c r="BR191" s="9">
        <f t="shared" si="8"/>
        <v>74.137931034482762</v>
      </c>
    </row>
    <row r="192" spans="1:70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AI192">
        <v>1</v>
      </c>
      <c r="AR192">
        <v>7</v>
      </c>
      <c r="AT192">
        <v>8</v>
      </c>
      <c r="BB192">
        <v>6</v>
      </c>
      <c r="BH192">
        <v>1</v>
      </c>
      <c r="BO192">
        <f t="shared" si="6"/>
        <v>5</v>
      </c>
      <c r="BP192">
        <f t="shared" si="7"/>
        <v>23</v>
      </c>
      <c r="BQ192">
        <v>28</v>
      </c>
      <c r="BR192" s="9">
        <f t="shared" si="8"/>
        <v>82.142857142857139</v>
      </c>
    </row>
    <row r="193" spans="1:70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L193">
        <v>125</v>
      </c>
      <c r="BB193">
        <v>175</v>
      </c>
      <c r="BH193">
        <v>125</v>
      </c>
      <c r="BK193">
        <v>25</v>
      </c>
      <c r="BO193">
        <f t="shared" si="6"/>
        <v>4</v>
      </c>
      <c r="BP193">
        <f t="shared" si="7"/>
        <v>450</v>
      </c>
      <c r="BQ193">
        <v>2900</v>
      </c>
      <c r="BR193" s="9">
        <f t="shared" si="8"/>
        <v>15.517241379310345</v>
      </c>
    </row>
    <row r="194" spans="1:70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L194">
        <v>14</v>
      </c>
      <c r="Q194">
        <v>14</v>
      </c>
      <c r="AL194">
        <v>14</v>
      </c>
      <c r="AQ194">
        <v>57</v>
      </c>
      <c r="AT194">
        <v>443</v>
      </c>
      <c r="AZ194">
        <v>57</v>
      </c>
      <c r="BB194">
        <v>57</v>
      </c>
      <c r="BH194">
        <v>257</v>
      </c>
      <c r="BO194">
        <f t="shared" si="6"/>
        <v>8</v>
      </c>
      <c r="BP194">
        <f t="shared" si="7"/>
        <v>913</v>
      </c>
      <c r="BQ194">
        <v>1812</v>
      </c>
      <c r="BR194" s="9">
        <f t="shared" si="8"/>
        <v>50.386313465783658</v>
      </c>
    </row>
    <row r="195" spans="1:70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L195">
        <v>189</v>
      </c>
      <c r="S195">
        <v>56</v>
      </c>
      <c r="AI195">
        <v>44</v>
      </c>
      <c r="AT195">
        <v>411</v>
      </c>
      <c r="BB195">
        <v>222</v>
      </c>
      <c r="BH195">
        <v>11</v>
      </c>
      <c r="BO195">
        <f t="shared" si="6"/>
        <v>6</v>
      </c>
      <c r="BP195">
        <f t="shared" si="7"/>
        <v>933</v>
      </c>
      <c r="BQ195">
        <v>1277</v>
      </c>
      <c r="BR195" s="9">
        <f t="shared" si="8"/>
        <v>73.06186374314801</v>
      </c>
    </row>
    <row r="196" spans="1:70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L196">
        <v>280</v>
      </c>
      <c r="S196">
        <v>20</v>
      </c>
      <c r="Y196">
        <v>20</v>
      </c>
      <c r="AA196">
        <v>20</v>
      </c>
      <c r="AT196">
        <v>660</v>
      </c>
      <c r="BB196">
        <v>480</v>
      </c>
      <c r="BO196">
        <f t="shared" si="6"/>
        <v>6</v>
      </c>
      <c r="BP196">
        <f t="shared" si="7"/>
        <v>1480</v>
      </c>
      <c r="BQ196">
        <v>2180</v>
      </c>
      <c r="BR196" s="9">
        <f t="shared" si="8"/>
        <v>67.889908256880744</v>
      </c>
    </row>
    <row r="197" spans="1:70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AA197">
        <v>20</v>
      </c>
      <c r="AI197">
        <v>20</v>
      </c>
      <c r="AT197">
        <v>360</v>
      </c>
      <c r="BB197">
        <v>560</v>
      </c>
      <c r="BH197">
        <v>80</v>
      </c>
      <c r="BO197">
        <f t="shared" si="6"/>
        <v>5</v>
      </c>
      <c r="BP197">
        <f t="shared" si="7"/>
        <v>1040</v>
      </c>
      <c r="BQ197">
        <v>1560</v>
      </c>
      <c r="BR197" s="9">
        <f t="shared" si="8"/>
        <v>66.666666666666657</v>
      </c>
    </row>
    <row r="198" spans="1:70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L198">
        <v>267</v>
      </c>
      <c r="AI198">
        <v>167</v>
      </c>
      <c r="AK198">
        <v>67</v>
      </c>
      <c r="AR198">
        <v>433</v>
      </c>
      <c r="AT198">
        <v>2000</v>
      </c>
      <c r="AW198">
        <v>33</v>
      </c>
      <c r="BB198">
        <v>300</v>
      </c>
      <c r="BN198">
        <v>33</v>
      </c>
      <c r="BO198">
        <f t="shared" si="6"/>
        <v>8</v>
      </c>
      <c r="BP198">
        <f t="shared" si="7"/>
        <v>3300</v>
      </c>
      <c r="BQ198">
        <v>4333</v>
      </c>
      <c r="BR198" s="9">
        <f t="shared" si="8"/>
        <v>76.159704592660972</v>
      </c>
    </row>
    <row r="199" spans="1:70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AI199">
        <v>150</v>
      </c>
      <c r="AP199">
        <v>25</v>
      </c>
      <c r="AQ199">
        <v>125</v>
      </c>
      <c r="AR199">
        <v>525</v>
      </c>
      <c r="AT199">
        <v>2375</v>
      </c>
      <c r="AW199">
        <v>25</v>
      </c>
      <c r="BN199">
        <v>25</v>
      </c>
      <c r="BO199">
        <f t="shared" si="6"/>
        <v>7</v>
      </c>
      <c r="BP199">
        <f t="shared" si="7"/>
        <v>3250</v>
      </c>
      <c r="BQ199">
        <v>3425</v>
      </c>
      <c r="BR199" s="9">
        <f t="shared" si="8"/>
        <v>94.890510948905103</v>
      </c>
    </row>
    <row r="200" spans="1:70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AI200">
        <v>700</v>
      </c>
      <c r="AT200">
        <v>11100</v>
      </c>
      <c r="AW200">
        <v>100</v>
      </c>
      <c r="BB200">
        <v>500</v>
      </c>
      <c r="BC200">
        <v>100</v>
      </c>
      <c r="BN200">
        <v>200</v>
      </c>
      <c r="BO200">
        <f t="shared" si="6"/>
        <v>6</v>
      </c>
      <c r="BP200">
        <f t="shared" si="7"/>
        <v>12700</v>
      </c>
      <c r="BQ200">
        <v>15000</v>
      </c>
      <c r="BR200" s="9">
        <f t="shared" si="8"/>
        <v>84.666666666666671</v>
      </c>
    </row>
    <row r="201" spans="1:70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AI201">
        <v>19</v>
      </c>
      <c r="AK201">
        <v>2</v>
      </c>
      <c r="AR201">
        <v>4</v>
      </c>
      <c r="AT201">
        <v>14</v>
      </c>
      <c r="AW201">
        <v>1</v>
      </c>
      <c r="BB201">
        <v>36</v>
      </c>
      <c r="BC201">
        <v>5</v>
      </c>
      <c r="BH201">
        <v>3</v>
      </c>
      <c r="BN201">
        <v>5</v>
      </c>
      <c r="BO201">
        <f t="shared" si="6"/>
        <v>9</v>
      </c>
      <c r="BP201">
        <f t="shared" si="7"/>
        <v>89</v>
      </c>
      <c r="BQ201">
        <v>110</v>
      </c>
      <c r="BR201" s="9">
        <f t="shared" si="8"/>
        <v>80.909090909090907</v>
      </c>
    </row>
    <row r="202" spans="1:70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L202">
        <v>8</v>
      </c>
      <c r="Z202">
        <v>1</v>
      </c>
      <c r="AC202">
        <v>1</v>
      </c>
      <c r="AT202">
        <v>6</v>
      </c>
      <c r="AW202">
        <v>2</v>
      </c>
      <c r="AZ202">
        <v>1</v>
      </c>
      <c r="BB202">
        <v>1</v>
      </c>
      <c r="BO202">
        <f t="shared" si="6"/>
        <v>7</v>
      </c>
      <c r="BP202">
        <f t="shared" si="7"/>
        <v>20</v>
      </c>
      <c r="BQ202">
        <v>21</v>
      </c>
      <c r="BR202" s="9">
        <f t="shared" si="8"/>
        <v>95.238095238095227</v>
      </c>
    </row>
    <row r="203" spans="1:70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L203">
        <v>11</v>
      </c>
      <c r="AT203">
        <v>12</v>
      </c>
      <c r="AW203">
        <v>81</v>
      </c>
      <c r="BB203">
        <v>12</v>
      </c>
      <c r="BO203">
        <f t="shared" ref="BO203:BO266" si="9">COUNT(J203:BN203)</f>
        <v>4</v>
      </c>
      <c r="BP203">
        <f t="shared" ref="BP203:BP266" si="10">SUM(J203:BN203)</f>
        <v>116</v>
      </c>
      <c r="BQ203">
        <v>116</v>
      </c>
      <c r="BR203" s="9">
        <f t="shared" ref="BR203:BR266" si="11">BP203/BQ203*100</f>
        <v>100</v>
      </c>
    </row>
    <row r="204" spans="1:70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L204">
        <v>50</v>
      </c>
      <c r="S204">
        <v>5050</v>
      </c>
      <c r="AT204">
        <v>4500</v>
      </c>
      <c r="BB204">
        <v>2500</v>
      </c>
      <c r="BH204">
        <v>100</v>
      </c>
      <c r="BO204">
        <f t="shared" si="9"/>
        <v>5</v>
      </c>
      <c r="BP204">
        <f t="shared" si="10"/>
        <v>12200</v>
      </c>
      <c r="BQ204">
        <v>12350</v>
      </c>
      <c r="BR204" s="9">
        <f t="shared" si="11"/>
        <v>98.785425101214571</v>
      </c>
    </row>
    <row r="205" spans="1:70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Q205">
        <v>2</v>
      </c>
      <c r="AT205">
        <v>8</v>
      </c>
      <c r="BB205">
        <v>79</v>
      </c>
      <c r="BO205">
        <f t="shared" si="9"/>
        <v>3</v>
      </c>
      <c r="BP205">
        <f t="shared" si="10"/>
        <v>89</v>
      </c>
      <c r="BQ205">
        <v>92</v>
      </c>
      <c r="BR205" s="9">
        <f t="shared" si="11"/>
        <v>96.739130434782609</v>
      </c>
    </row>
    <row r="206" spans="1:70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AT206">
        <v>9</v>
      </c>
      <c r="BB206">
        <v>72</v>
      </c>
      <c r="BN206">
        <v>1</v>
      </c>
      <c r="BO206">
        <f t="shared" si="9"/>
        <v>3</v>
      </c>
      <c r="BP206">
        <f t="shared" si="10"/>
        <v>82</v>
      </c>
      <c r="BQ206">
        <v>97</v>
      </c>
      <c r="BR206" s="9">
        <f t="shared" si="11"/>
        <v>84.536082474226802</v>
      </c>
    </row>
    <row r="207" spans="1:70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L207">
        <v>67</v>
      </c>
      <c r="AY207">
        <v>133</v>
      </c>
      <c r="BH207">
        <v>233</v>
      </c>
      <c r="BI207">
        <v>157</v>
      </c>
      <c r="BO207">
        <f t="shared" si="9"/>
        <v>4</v>
      </c>
      <c r="BP207">
        <f t="shared" si="10"/>
        <v>590</v>
      </c>
      <c r="BQ207">
        <v>4166</v>
      </c>
      <c r="BR207" s="9">
        <f t="shared" si="11"/>
        <v>14.162265962554008</v>
      </c>
    </row>
    <row r="208" spans="1:70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L208">
        <v>8</v>
      </c>
      <c r="S208">
        <v>3</v>
      </c>
      <c r="AA208">
        <v>1</v>
      </c>
      <c r="AC208">
        <v>7</v>
      </c>
      <c r="AI208">
        <v>1</v>
      </c>
      <c r="AU208">
        <v>42</v>
      </c>
      <c r="AW208">
        <v>2</v>
      </c>
      <c r="BH208">
        <v>39</v>
      </c>
      <c r="BO208">
        <f t="shared" si="9"/>
        <v>8</v>
      </c>
      <c r="BP208">
        <f t="shared" si="10"/>
        <v>103</v>
      </c>
      <c r="BQ208">
        <v>104</v>
      </c>
      <c r="BR208" s="9">
        <f t="shared" si="11"/>
        <v>99.038461538461547</v>
      </c>
    </row>
    <row r="209" spans="1:70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L209">
        <v>62</v>
      </c>
      <c r="S209">
        <v>39</v>
      </c>
      <c r="W209">
        <v>2</v>
      </c>
      <c r="AA209">
        <v>11</v>
      </c>
      <c r="AC209">
        <v>5</v>
      </c>
      <c r="AT209">
        <v>3</v>
      </c>
      <c r="AU209">
        <v>7</v>
      </c>
      <c r="AY209">
        <v>4</v>
      </c>
      <c r="BH209">
        <v>30</v>
      </c>
      <c r="BM209">
        <v>8</v>
      </c>
      <c r="BO209">
        <f t="shared" si="9"/>
        <v>10</v>
      </c>
      <c r="BP209">
        <f t="shared" si="10"/>
        <v>171</v>
      </c>
      <c r="BQ209">
        <v>190</v>
      </c>
      <c r="BR209" s="9">
        <f t="shared" si="11"/>
        <v>90</v>
      </c>
    </row>
    <row r="210" spans="1:70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L210">
        <v>450</v>
      </c>
      <c r="AT210">
        <v>2450</v>
      </c>
      <c r="AU210">
        <v>2850</v>
      </c>
      <c r="BO210">
        <f t="shared" si="9"/>
        <v>3</v>
      </c>
      <c r="BP210">
        <f t="shared" si="10"/>
        <v>5750</v>
      </c>
      <c r="BQ210">
        <v>5800</v>
      </c>
      <c r="BR210" s="9">
        <f t="shared" si="11"/>
        <v>99.137931034482762</v>
      </c>
    </row>
    <row r="211" spans="1:70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Z211">
        <v>7</v>
      </c>
      <c r="AT211">
        <v>46</v>
      </c>
      <c r="AU211">
        <v>208</v>
      </c>
      <c r="AZ211">
        <v>23</v>
      </c>
      <c r="BH211">
        <v>71</v>
      </c>
      <c r="BO211">
        <f t="shared" si="9"/>
        <v>5</v>
      </c>
      <c r="BP211">
        <f t="shared" si="10"/>
        <v>355</v>
      </c>
      <c r="BQ211">
        <v>492</v>
      </c>
      <c r="BR211" s="9">
        <f t="shared" si="11"/>
        <v>72.154471544715449</v>
      </c>
    </row>
    <row r="212" spans="1:70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L212">
        <v>50</v>
      </c>
      <c r="AT212">
        <v>107</v>
      </c>
      <c r="AU212">
        <v>428</v>
      </c>
      <c r="AW212">
        <v>471</v>
      </c>
      <c r="BM212">
        <v>50</v>
      </c>
      <c r="BO212">
        <f t="shared" si="9"/>
        <v>5</v>
      </c>
      <c r="BP212">
        <f t="shared" si="10"/>
        <v>1106</v>
      </c>
      <c r="BQ212">
        <v>1261</v>
      </c>
      <c r="BR212" s="9">
        <f t="shared" si="11"/>
        <v>87.708168120539256</v>
      </c>
    </row>
    <row r="213" spans="1:70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K213">
        <v>10</v>
      </c>
      <c r="L213">
        <v>125</v>
      </c>
      <c r="AR213">
        <v>180</v>
      </c>
      <c r="AT213">
        <v>95</v>
      </c>
      <c r="AU213">
        <v>119</v>
      </c>
      <c r="AZ213">
        <v>24</v>
      </c>
      <c r="BA213">
        <v>24</v>
      </c>
      <c r="BB213">
        <v>24</v>
      </c>
      <c r="BH213">
        <v>5</v>
      </c>
      <c r="BM213">
        <v>5</v>
      </c>
      <c r="BO213">
        <f t="shared" si="9"/>
        <v>10</v>
      </c>
      <c r="BP213">
        <f t="shared" si="10"/>
        <v>611</v>
      </c>
      <c r="BQ213">
        <v>651</v>
      </c>
      <c r="BR213" s="9">
        <f t="shared" si="11"/>
        <v>93.855606758832565</v>
      </c>
    </row>
    <row r="214" spans="1:70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L214">
        <v>2</v>
      </c>
      <c r="AT214">
        <v>1</v>
      </c>
      <c r="AU214">
        <v>22</v>
      </c>
      <c r="BO214">
        <f t="shared" si="9"/>
        <v>3</v>
      </c>
      <c r="BP214">
        <f t="shared" si="10"/>
        <v>25</v>
      </c>
      <c r="BQ214">
        <v>38</v>
      </c>
      <c r="BR214" s="9">
        <f t="shared" si="11"/>
        <v>65.789473684210535</v>
      </c>
    </row>
    <row r="215" spans="1:70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L215">
        <v>107</v>
      </c>
      <c r="AB215">
        <v>40</v>
      </c>
      <c r="AC215">
        <v>33</v>
      </c>
      <c r="AD215">
        <v>93</v>
      </c>
      <c r="AT215">
        <v>171</v>
      </c>
      <c r="AU215">
        <v>196</v>
      </c>
      <c r="AW215">
        <v>57</v>
      </c>
      <c r="AZ215">
        <v>24</v>
      </c>
      <c r="BO215">
        <f t="shared" si="9"/>
        <v>8</v>
      </c>
      <c r="BP215">
        <f t="shared" si="10"/>
        <v>721</v>
      </c>
      <c r="BQ215">
        <v>806</v>
      </c>
      <c r="BR215" s="9">
        <f t="shared" si="11"/>
        <v>89.454094292803958</v>
      </c>
    </row>
    <row r="216" spans="1:70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L216">
        <v>43</v>
      </c>
      <c r="AB216">
        <v>7</v>
      </c>
      <c r="AI216">
        <v>7</v>
      </c>
      <c r="AT216">
        <v>283</v>
      </c>
      <c r="AU216">
        <v>460</v>
      </c>
      <c r="AW216">
        <v>7</v>
      </c>
      <c r="BO216">
        <f t="shared" si="9"/>
        <v>6</v>
      </c>
      <c r="BP216">
        <f t="shared" si="10"/>
        <v>807</v>
      </c>
      <c r="BQ216">
        <v>828</v>
      </c>
      <c r="BR216" s="9">
        <f t="shared" si="11"/>
        <v>97.463768115942031</v>
      </c>
    </row>
    <row r="217" spans="1:70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L217">
        <v>63</v>
      </c>
      <c r="W217">
        <v>6</v>
      </c>
      <c r="AC217">
        <v>25</v>
      </c>
      <c r="AD217">
        <v>25</v>
      </c>
      <c r="AI217">
        <v>13</v>
      </c>
      <c r="AT217">
        <v>152</v>
      </c>
      <c r="AU217">
        <v>455</v>
      </c>
      <c r="AV217">
        <v>25</v>
      </c>
      <c r="AW217">
        <v>13</v>
      </c>
      <c r="BM217">
        <v>6</v>
      </c>
      <c r="BO217">
        <f t="shared" si="9"/>
        <v>10</v>
      </c>
      <c r="BP217">
        <f t="shared" si="10"/>
        <v>783</v>
      </c>
      <c r="BQ217">
        <v>795</v>
      </c>
      <c r="BR217" s="9">
        <f t="shared" si="11"/>
        <v>98.490566037735846</v>
      </c>
    </row>
    <row r="218" spans="1:70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K218">
        <v>3</v>
      </c>
      <c r="L218">
        <v>36</v>
      </c>
      <c r="AC218">
        <v>3</v>
      </c>
      <c r="AD218">
        <v>19</v>
      </c>
      <c r="AT218">
        <v>13</v>
      </c>
      <c r="AU218">
        <v>40</v>
      </c>
      <c r="AZ218">
        <v>13</v>
      </c>
      <c r="BH218">
        <v>3</v>
      </c>
      <c r="BM218">
        <v>6</v>
      </c>
      <c r="BO218">
        <f t="shared" si="9"/>
        <v>9</v>
      </c>
      <c r="BP218">
        <f t="shared" si="10"/>
        <v>136</v>
      </c>
      <c r="BQ218">
        <v>169</v>
      </c>
      <c r="BR218" s="9">
        <f t="shared" si="11"/>
        <v>80.473372781065095</v>
      </c>
    </row>
    <row r="219" spans="1:70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L219">
        <v>138</v>
      </c>
      <c r="AT219">
        <v>525</v>
      </c>
      <c r="AU219">
        <v>656</v>
      </c>
      <c r="AV219">
        <v>238</v>
      </c>
      <c r="AZ219">
        <v>131</v>
      </c>
      <c r="BO219">
        <f t="shared" si="9"/>
        <v>5</v>
      </c>
      <c r="BP219">
        <f t="shared" si="10"/>
        <v>1688</v>
      </c>
      <c r="BQ219">
        <v>1827</v>
      </c>
      <c r="BR219" s="9">
        <f t="shared" si="11"/>
        <v>92.391899288451</v>
      </c>
    </row>
    <row r="220" spans="1:70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L220">
        <v>16</v>
      </c>
      <c r="AC220">
        <v>3</v>
      </c>
      <c r="AT220">
        <v>138</v>
      </c>
      <c r="AU220">
        <v>113</v>
      </c>
      <c r="AW220">
        <v>13</v>
      </c>
      <c r="BO220">
        <f t="shared" si="9"/>
        <v>5</v>
      </c>
      <c r="BP220">
        <f t="shared" si="10"/>
        <v>283</v>
      </c>
      <c r="BQ220">
        <v>289</v>
      </c>
      <c r="BR220" s="9">
        <f t="shared" si="11"/>
        <v>97.923875432525946</v>
      </c>
    </row>
    <row r="221" spans="1:70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L221">
        <v>38</v>
      </c>
      <c r="AT221">
        <v>242</v>
      </c>
      <c r="AU221">
        <v>1333</v>
      </c>
      <c r="BO221">
        <f t="shared" si="9"/>
        <v>3</v>
      </c>
      <c r="BP221">
        <f t="shared" si="10"/>
        <v>1613</v>
      </c>
      <c r="BQ221">
        <v>1651</v>
      </c>
      <c r="BR221" s="9">
        <f t="shared" si="11"/>
        <v>97.698364627498492</v>
      </c>
    </row>
    <row r="222" spans="1:70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L222">
        <v>320</v>
      </c>
      <c r="AI222">
        <v>20</v>
      </c>
      <c r="AU222">
        <v>2404</v>
      </c>
      <c r="AW222">
        <v>20</v>
      </c>
      <c r="BB222">
        <v>96</v>
      </c>
      <c r="BM222">
        <v>20</v>
      </c>
      <c r="BO222">
        <f t="shared" si="9"/>
        <v>6</v>
      </c>
      <c r="BP222">
        <f t="shared" si="10"/>
        <v>2880</v>
      </c>
      <c r="BQ222">
        <v>2920</v>
      </c>
      <c r="BR222" s="9">
        <f t="shared" si="11"/>
        <v>98.630136986301366</v>
      </c>
    </row>
    <row r="223" spans="1:70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K223">
        <v>1</v>
      </c>
      <c r="L223">
        <v>5</v>
      </c>
      <c r="AO223">
        <v>1</v>
      </c>
      <c r="AT223">
        <v>24</v>
      </c>
      <c r="AU223">
        <v>63</v>
      </c>
      <c r="BN223">
        <v>3</v>
      </c>
      <c r="BO223">
        <f t="shared" si="9"/>
        <v>6</v>
      </c>
      <c r="BP223">
        <f t="shared" si="10"/>
        <v>97</v>
      </c>
      <c r="BQ223">
        <v>112</v>
      </c>
      <c r="BR223" s="9">
        <f t="shared" si="11"/>
        <v>86.607142857142861</v>
      </c>
    </row>
    <row r="224" spans="1:70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L224">
        <v>2</v>
      </c>
      <c r="S224">
        <v>1</v>
      </c>
      <c r="AI224">
        <v>3</v>
      </c>
      <c r="AT224">
        <v>48</v>
      </c>
      <c r="AU224">
        <v>54</v>
      </c>
      <c r="BH224">
        <v>1</v>
      </c>
      <c r="BO224">
        <f t="shared" si="9"/>
        <v>6</v>
      </c>
      <c r="BP224">
        <f t="shared" si="10"/>
        <v>109</v>
      </c>
      <c r="BQ224">
        <v>110</v>
      </c>
      <c r="BR224" s="9">
        <f t="shared" si="11"/>
        <v>99.090909090909093</v>
      </c>
    </row>
    <row r="225" spans="1:70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L225">
        <v>12</v>
      </c>
      <c r="AT225">
        <v>36</v>
      </c>
      <c r="AU225">
        <v>21</v>
      </c>
      <c r="AW225">
        <v>4</v>
      </c>
      <c r="AZ225">
        <v>5</v>
      </c>
      <c r="BC225">
        <v>9</v>
      </c>
      <c r="BH225">
        <v>1</v>
      </c>
      <c r="BO225">
        <f t="shared" si="9"/>
        <v>7</v>
      </c>
      <c r="BP225">
        <f t="shared" si="10"/>
        <v>88</v>
      </c>
      <c r="BQ225">
        <v>88</v>
      </c>
      <c r="BR225" s="9">
        <f t="shared" si="11"/>
        <v>100</v>
      </c>
    </row>
    <row r="226" spans="1:70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L226">
        <v>57</v>
      </c>
      <c r="S226">
        <v>357</v>
      </c>
      <c r="AT226">
        <v>143</v>
      </c>
      <c r="AZ226">
        <v>13</v>
      </c>
      <c r="BH226">
        <v>71</v>
      </c>
      <c r="BO226">
        <f t="shared" si="9"/>
        <v>5</v>
      </c>
      <c r="BP226">
        <f t="shared" si="10"/>
        <v>641</v>
      </c>
      <c r="BQ226">
        <v>725</v>
      </c>
      <c r="BR226" s="9">
        <f t="shared" si="11"/>
        <v>88.413793103448285</v>
      </c>
    </row>
    <row r="227" spans="1:70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L227">
        <v>10</v>
      </c>
      <c r="AT227">
        <v>20</v>
      </c>
      <c r="AU227">
        <v>100</v>
      </c>
      <c r="BO227">
        <f t="shared" si="9"/>
        <v>3</v>
      </c>
      <c r="BP227">
        <f t="shared" si="10"/>
        <v>130</v>
      </c>
      <c r="BQ227">
        <v>210</v>
      </c>
      <c r="BR227" s="9">
        <f t="shared" si="11"/>
        <v>61.904761904761905</v>
      </c>
    </row>
    <row r="228" spans="1:70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L228">
        <v>50</v>
      </c>
      <c r="AT228">
        <v>788</v>
      </c>
      <c r="AU228">
        <v>925</v>
      </c>
      <c r="BO228">
        <f t="shared" si="9"/>
        <v>3</v>
      </c>
      <c r="BP228">
        <f t="shared" si="10"/>
        <v>1763</v>
      </c>
      <c r="BQ228">
        <v>1813</v>
      </c>
      <c r="BR228" s="9">
        <f t="shared" si="11"/>
        <v>97.242140099282963</v>
      </c>
    </row>
    <row r="229" spans="1:70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L229">
        <v>100</v>
      </c>
      <c r="AT229">
        <v>4292</v>
      </c>
      <c r="AU229">
        <v>1908</v>
      </c>
      <c r="BO229">
        <f t="shared" si="9"/>
        <v>3</v>
      </c>
      <c r="BP229">
        <f t="shared" si="10"/>
        <v>6300</v>
      </c>
      <c r="BQ229">
        <v>6350</v>
      </c>
      <c r="BR229" s="9">
        <f t="shared" si="11"/>
        <v>99.212598425196859</v>
      </c>
    </row>
    <row r="230" spans="1:70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L230">
        <v>50</v>
      </c>
      <c r="S230">
        <v>100</v>
      </c>
      <c r="W230">
        <v>150</v>
      </c>
      <c r="AQ230">
        <v>300</v>
      </c>
      <c r="AT230">
        <v>150</v>
      </c>
      <c r="AV230">
        <v>150</v>
      </c>
      <c r="BD230">
        <v>500</v>
      </c>
      <c r="BG230">
        <v>1000</v>
      </c>
      <c r="BO230">
        <f t="shared" si="9"/>
        <v>8</v>
      </c>
      <c r="BP230">
        <f t="shared" si="10"/>
        <v>2400</v>
      </c>
      <c r="BQ230">
        <v>7350</v>
      </c>
      <c r="BR230" s="9">
        <f t="shared" si="11"/>
        <v>32.653061224489797</v>
      </c>
    </row>
    <row r="231" spans="1:70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L231">
        <v>19</v>
      </c>
      <c r="W231">
        <v>1</v>
      </c>
      <c r="AA231">
        <v>1</v>
      </c>
      <c r="AI231">
        <v>3</v>
      </c>
      <c r="AT231">
        <v>23</v>
      </c>
      <c r="BB231">
        <v>9</v>
      </c>
      <c r="BH231">
        <v>7</v>
      </c>
      <c r="BO231">
        <f t="shared" si="9"/>
        <v>7</v>
      </c>
      <c r="BP231">
        <f t="shared" si="10"/>
        <v>63</v>
      </c>
      <c r="BQ231">
        <v>83</v>
      </c>
      <c r="BR231" s="9">
        <f t="shared" si="11"/>
        <v>75.903614457831324</v>
      </c>
    </row>
    <row r="232" spans="1:70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L232">
        <v>440</v>
      </c>
      <c r="AC232">
        <v>20</v>
      </c>
      <c r="AK232">
        <v>80</v>
      </c>
      <c r="AR232">
        <v>37</v>
      </c>
      <c r="AT232">
        <v>406</v>
      </c>
      <c r="AW232">
        <v>20</v>
      </c>
      <c r="BB232">
        <v>37</v>
      </c>
      <c r="BE232">
        <v>40</v>
      </c>
      <c r="BH232">
        <v>40</v>
      </c>
      <c r="BO232">
        <f t="shared" si="9"/>
        <v>9</v>
      </c>
      <c r="BP232">
        <f t="shared" si="10"/>
        <v>1120</v>
      </c>
      <c r="BQ232">
        <v>1700</v>
      </c>
      <c r="BR232" s="9">
        <f t="shared" si="11"/>
        <v>65.882352941176464</v>
      </c>
    </row>
    <row r="233" spans="1:70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L233">
        <v>800</v>
      </c>
      <c r="AV233">
        <v>750</v>
      </c>
      <c r="AW233">
        <v>150</v>
      </c>
      <c r="BB233">
        <v>10250</v>
      </c>
      <c r="BM233">
        <v>250</v>
      </c>
      <c r="BO233">
        <f t="shared" si="9"/>
        <v>5</v>
      </c>
      <c r="BP233">
        <f t="shared" si="10"/>
        <v>12200</v>
      </c>
      <c r="BQ233">
        <v>13450</v>
      </c>
      <c r="BR233" s="9">
        <f t="shared" si="11"/>
        <v>90.706319702602229</v>
      </c>
    </row>
    <row r="234" spans="1:70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L234">
        <v>1050</v>
      </c>
      <c r="AG234">
        <v>50</v>
      </c>
      <c r="AT234">
        <v>650</v>
      </c>
      <c r="BB234">
        <v>8000</v>
      </c>
      <c r="BO234">
        <f t="shared" si="9"/>
        <v>4</v>
      </c>
      <c r="BP234">
        <f t="shared" si="10"/>
        <v>9750</v>
      </c>
      <c r="BQ234">
        <v>10400</v>
      </c>
      <c r="BR234" s="9">
        <f t="shared" si="11"/>
        <v>93.75</v>
      </c>
    </row>
    <row r="235" spans="1:70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L235">
        <v>120</v>
      </c>
      <c r="W235">
        <v>20</v>
      </c>
      <c r="AV235">
        <v>100</v>
      </c>
      <c r="BB235">
        <v>2200</v>
      </c>
      <c r="BH235">
        <v>20</v>
      </c>
      <c r="BO235">
        <f t="shared" si="9"/>
        <v>5</v>
      </c>
      <c r="BP235">
        <f t="shared" si="10"/>
        <v>2460</v>
      </c>
      <c r="BQ235">
        <v>2720</v>
      </c>
      <c r="BR235" s="9">
        <f t="shared" si="11"/>
        <v>90.441176470588232</v>
      </c>
    </row>
    <row r="236" spans="1:70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L236">
        <v>700</v>
      </c>
      <c r="W236">
        <v>6</v>
      </c>
      <c r="AT236">
        <v>28</v>
      </c>
      <c r="BB236">
        <v>6</v>
      </c>
      <c r="BO236">
        <f t="shared" si="9"/>
        <v>4</v>
      </c>
      <c r="BP236">
        <f t="shared" si="10"/>
        <v>740</v>
      </c>
      <c r="BQ236">
        <v>752</v>
      </c>
      <c r="BR236" s="9">
        <f t="shared" si="11"/>
        <v>98.40425531914893</v>
      </c>
    </row>
    <row r="237" spans="1:70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L237">
        <v>275</v>
      </c>
      <c r="AT237">
        <v>117</v>
      </c>
      <c r="AV237">
        <v>1517</v>
      </c>
      <c r="AW237">
        <v>75</v>
      </c>
      <c r="AZ237">
        <v>233</v>
      </c>
      <c r="BB237">
        <v>1283</v>
      </c>
      <c r="BO237">
        <f t="shared" si="9"/>
        <v>6</v>
      </c>
      <c r="BP237">
        <f t="shared" si="10"/>
        <v>3500</v>
      </c>
      <c r="BQ237">
        <v>4400</v>
      </c>
      <c r="BR237" s="9">
        <f t="shared" si="11"/>
        <v>79.545454545454547</v>
      </c>
    </row>
    <row r="238" spans="1:70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L238">
        <v>2400</v>
      </c>
      <c r="AT238">
        <v>1597</v>
      </c>
      <c r="AV238">
        <v>532</v>
      </c>
      <c r="AW238">
        <v>200</v>
      </c>
      <c r="BB238">
        <v>14370</v>
      </c>
      <c r="BM238">
        <v>100</v>
      </c>
      <c r="BO238">
        <f t="shared" si="9"/>
        <v>6</v>
      </c>
      <c r="BP238">
        <f t="shared" si="10"/>
        <v>19199</v>
      </c>
      <c r="BQ238">
        <v>21131</v>
      </c>
      <c r="BR238" s="9">
        <f t="shared" si="11"/>
        <v>90.857034688372522</v>
      </c>
    </row>
    <row r="239" spans="1:70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K239">
        <v>43</v>
      </c>
      <c r="L239">
        <v>86</v>
      </c>
      <c r="AR239">
        <v>269</v>
      </c>
      <c r="AT239">
        <v>943</v>
      </c>
      <c r="AW239">
        <v>43</v>
      </c>
      <c r="AZ239">
        <v>67</v>
      </c>
      <c r="BB239">
        <v>67</v>
      </c>
      <c r="BO239">
        <f t="shared" si="9"/>
        <v>7</v>
      </c>
      <c r="BP239">
        <f t="shared" si="10"/>
        <v>1518</v>
      </c>
      <c r="BQ239">
        <v>1670</v>
      </c>
      <c r="BR239" s="9">
        <f t="shared" si="11"/>
        <v>90.898203592814369</v>
      </c>
    </row>
    <row r="240" spans="1:70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L240">
        <v>77</v>
      </c>
      <c r="AR240">
        <v>54</v>
      </c>
      <c r="AT240">
        <v>346</v>
      </c>
      <c r="AW240">
        <v>31</v>
      </c>
      <c r="BB240">
        <v>215</v>
      </c>
      <c r="BO240">
        <f t="shared" si="9"/>
        <v>5</v>
      </c>
      <c r="BP240">
        <f t="shared" si="10"/>
        <v>723</v>
      </c>
      <c r="BQ240">
        <v>847</v>
      </c>
      <c r="BR240" s="9">
        <f t="shared" si="11"/>
        <v>85.360094451003548</v>
      </c>
    </row>
    <row r="241" spans="1:70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L241">
        <v>200</v>
      </c>
      <c r="S241">
        <v>300</v>
      </c>
      <c r="AT241">
        <v>2500</v>
      </c>
      <c r="AW241">
        <v>1900</v>
      </c>
      <c r="BB241">
        <v>800</v>
      </c>
      <c r="BC241">
        <v>200</v>
      </c>
      <c r="BH241">
        <v>300</v>
      </c>
      <c r="BO241">
        <f t="shared" si="9"/>
        <v>7</v>
      </c>
      <c r="BP241">
        <f t="shared" si="10"/>
        <v>6200</v>
      </c>
      <c r="BQ241">
        <v>14700</v>
      </c>
      <c r="BR241" s="9">
        <f t="shared" si="11"/>
        <v>42.176870748299322</v>
      </c>
    </row>
    <row r="242" spans="1:70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L242">
        <v>150</v>
      </c>
      <c r="AZ242">
        <v>294</v>
      </c>
      <c r="BB242">
        <v>588</v>
      </c>
      <c r="BH242">
        <v>150</v>
      </c>
      <c r="BO242">
        <f t="shared" si="9"/>
        <v>4</v>
      </c>
      <c r="BP242">
        <f t="shared" si="10"/>
        <v>1182</v>
      </c>
      <c r="BQ242">
        <v>6537</v>
      </c>
      <c r="BR242" s="9">
        <f t="shared" si="11"/>
        <v>18.081688848095457</v>
      </c>
    </row>
    <row r="243" spans="1:70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L243">
        <v>67</v>
      </c>
      <c r="AI243">
        <v>33</v>
      </c>
      <c r="AV243">
        <v>3139</v>
      </c>
      <c r="BB243">
        <v>661</v>
      </c>
      <c r="BE243">
        <v>33</v>
      </c>
      <c r="BH243">
        <v>33</v>
      </c>
      <c r="BO243">
        <f t="shared" si="9"/>
        <v>6</v>
      </c>
      <c r="BP243">
        <f t="shared" si="10"/>
        <v>3966</v>
      </c>
      <c r="BQ243">
        <v>4266</v>
      </c>
      <c r="BR243" s="9">
        <f t="shared" si="11"/>
        <v>92.9676511954993</v>
      </c>
    </row>
    <row r="244" spans="1:70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K244">
        <v>100</v>
      </c>
      <c r="AI244">
        <v>100</v>
      </c>
      <c r="AK244">
        <v>200</v>
      </c>
      <c r="AS244">
        <v>555</v>
      </c>
      <c r="AT244">
        <v>277</v>
      </c>
      <c r="BB244">
        <v>3605</v>
      </c>
      <c r="BC244">
        <v>281</v>
      </c>
      <c r="BE244">
        <v>469</v>
      </c>
      <c r="BH244">
        <v>100</v>
      </c>
      <c r="BO244">
        <f t="shared" si="9"/>
        <v>9</v>
      </c>
      <c r="BP244">
        <f t="shared" si="10"/>
        <v>5687</v>
      </c>
      <c r="BQ244">
        <v>11305</v>
      </c>
      <c r="BR244" s="9">
        <f t="shared" si="11"/>
        <v>50.305174701459535</v>
      </c>
    </row>
    <row r="245" spans="1:70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L245">
        <v>67</v>
      </c>
      <c r="P245">
        <v>17</v>
      </c>
      <c r="Q245">
        <v>33</v>
      </c>
      <c r="S245">
        <v>33</v>
      </c>
      <c r="AD245">
        <v>50</v>
      </c>
      <c r="AT245">
        <v>17</v>
      </c>
      <c r="AW245">
        <v>117</v>
      </c>
      <c r="BA245">
        <v>17</v>
      </c>
      <c r="BB245">
        <v>133</v>
      </c>
      <c r="BH245">
        <v>100</v>
      </c>
      <c r="BM245">
        <v>33</v>
      </c>
      <c r="BO245">
        <f t="shared" si="9"/>
        <v>11</v>
      </c>
      <c r="BP245">
        <f t="shared" si="10"/>
        <v>617</v>
      </c>
      <c r="BQ245">
        <v>1801</v>
      </c>
      <c r="BR245" s="9">
        <f t="shared" si="11"/>
        <v>34.258745141588001</v>
      </c>
    </row>
    <row r="246" spans="1:70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L246">
        <v>157</v>
      </c>
      <c r="AK246">
        <v>3</v>
      </c>
      <c r="AP246">
        <v>3</v>
      </c>
      <c r="AT246">
        <v>6</v>
      </c>
      <c r="AV246">
        <v>6</v>
      </c>
      <c r="AW246">
        <v>13</v>
      </c>
      <c r="BB246">
        <v>30</v>
      </c>
      <c r="BH246">
        <v>13</v>
      </c>
      <c r="BO246">
        <f t="shared" si="9"/>
        <v>8</v>
      </c>
      <c r="BP246">
        <f t="shared" si="10"/>
        <v>231</v>
      </c>
      <c r="BQ246">
        <v>350</v>
      </c>
      <c r="BR246" s="9">
        <f t="shared" si="11"/>
        <v>66</v>
      </c>
    </row>
    <row r="247" spans="1:70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L247">
        <v>127</v>
      </c>
      <c r="S247">
        <v>9</v>
      </c>
      <c r="AI247">
        <v>27</v>
      </c>
      <c r="AT247">
        <v>36</v>
      </c>
      <c r="AW247">
        <v>318</v>
      </c>
      <c r="BB247">
        <v>209</v>
      </c>
      <c r="BH247">
        <v>27</v>
      </c>
      <c r="BM247">
        <v>18</v>
      </c>
      <c r="BO247">
        <f t="shared" si="9"/>
        <v>8</v>
      </c>
      <c r="BP247">
        <f t="shared" si="10"/>
        <v>771</v>
      </c>
      <c r="BQ247">
        <v>870</v>
      </c>
      <c r="BR247" s="9">
        <f t="shared" si="11"/>
        <v>88.620689655172413</v>
      </c>
    </row>
    <row r="248" spans="1:70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L248">
        <v>267</v>
      </c>
      <c r="S248">
        <v>33</v>
      </c>
      <c r="AK248">
        <v>33</v>
      </c>
      <c r="AQ248">
        <v>67</v>
      </c>
      <c r="AT248">
        <v>433</v>
      </c>
      <c r="AW248">
        <v>200</v>
      </c>
      <c r="AZ248">
        <v>67</v>
      </c>
      <c r="BB248">
        <v>217</v>
      </c>
      <c r="BM248">
        <v>17</v>
      </c>
      <c r="BO248">
        <f t="shared" si="9"/>
        <v>9</v>
      </c>
      <c r="BP248">
        <f t="shared" si="10"/>
        <v>1334</v>
      </c>
      <c r="BQ248">
        <v>2667</v>
      </c>
      <c r="BR248" s="9">
        <f t="shared" si="11"/>
        <v>50.018747656542928</v>
      </c>
    </row>
    <row r="249" spans="1:70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K249">
        <v>13</v>
      </c>
      <c r="L249">
        <v>220</v>
      </c>
      <c r="W249">
        <v>20</v>
      </c>
      <c r="AE249">
        <v>13</v>
      </c>
      <c r="AI249">
        <v>7</v>
      </c>
      <c r="AK249">
        <v>13</v>
      </c>
      <c r="AT249">
        <v>7</v>
      </c>
      <c r="AW249">
        <v>21</v>
      </c>
      <c r="BB249">
        <v>13</v>
      </c>
      <c r="BC249">
        <v>11</v>
      </c>
      <c r="BE249">
        <v>11</v>
      </c>
      <c r="BH249">
        <v>27</v>
      </c>
      <c r="BM249">
        <v>13</v>
      </c>
      <c r="BO249">
        <f t="shared" si="9"/>
        <v>13</v>
      </c>
      <c r="BP249">
        <f t="shared" si="10"/>
        <v>389</v>
      </c>
      <c r="BQ249">
        <v>801</v>
      </c>
      <c r="BR249" s="9">
        <f t="shared" si="11"/>
        <v>48.564294631710361</v>
      </c>
    </row>
    <row r="250" spans="1:70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K250">
        <v>38</v>
      </c>
      <c r="L250">
        <v>50</v>
      </c>
      <c r="AI250">
        <v>10</v>
      </c>
      <c r="AR250">
        <v>8</v>
      </c>
      <c r="AT250">
        <v>63</v>
      </c>
      <c r="BB250">
        <v>35</v>
      </c>
      <c r="BO250">
        <f t="shared" si="9"/>
        <v>6</v>
      </c>
      <c r="BP250">
        <f t="shared" si="10"/>
        <v>204</v>
      </c>
      <c r="BQ250">
        <v>338</v>
      </c>
      <c r="BR250" s="9">
        <f t="shared" si="11"/>
        <v>60.355029585798817</v>
      </c>
    </row>
    <row r="251" spans="1:70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L251">
        <v>913</v>
      </c>
      <c r="W251">
        <v>13</v>
      </c>
      <c r="AC251">
        <v>25</v>
      </c>
      <c r="AD251">
        <v>38</v>
      </c>
      <c r="AT251">
        <v>150</v>
      </c>
      <c r="AW251">
        <v>25</v>
      </c>
      <c r="BB251">
        <v>25</v>
      </c>
      <c r="BC251">
        <v>63</v>
      </c>
      <c r="BM251">
        <v>25</v>
      </c>
      <c r="BO251">
        <f t="shared" si="9"/>
        <v>9</v>
      </c>
      <c r="BP251">
        <f t="shared" si="10"/>
        <v>1277</v>
      </c>
      <c r="BQ251">
        <v>1403</v>
      </c>
      <c r="BR251" s="9">
        <f t="shared" si="11"/>
        <v>91.019244476122594</v>
      </c>
    </row>
    <row r="252" spans="1:70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L252">
        <v>600</v>
      </c>
      <c r="S252">
        <v>200</v>
      </c>
      <c r="AT252">
        <v>6048</v>
      </c>
      <c r="BB252">
        <v>252</v>
      </c>
      <c r="BO252">
        <f t="shared" si="9"/>
        <v>4</v>
      </c>
      <c r="BP252">
        <f t="shared" si="10"/>
        <v>7100</v>
      </c>
      <c r="BQ252">
        <v>7150</v>
      </c>
      <c r="BR252" s="9">
        <f t="shared" si="11"/>
        <v>99.300699300699307</v>
      </c>
    </row>
    <row r="253" spans="1:70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L253">
        <v>483</v>
      </c>
      <c r="AT253">
        <v>33</v>
      </c>
      <c r="BC253">
        <v>12</v>
      </c>
      <c r="BH253">
        <v>33</v>
      </c>
      <c r="BO253">
        <f t="shared" si="9"/>
        <v>4</v>
      </c>
      <c r="BP253">
        <f t="shared" si="10"/>
        <v>561</v>
      </c>
      <c r="BQ253">
        <v>674</v>
      </c>
      <c r="BR253" s="9">
        <f t="shared" si="11"/>
        <v>83.234421364985167</v>
      </c>
    </row>
    <row r="254" spans="1:70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L254">
        <v>400</v>
      </c>
      <c r="U254">
        <v>20</v>
      </c>
      <c r="AT254">
        <v>1060</v>
      </c>
      <c r="AW254">
        <v>20</v>
      </c>
      <c r="BB254">
        <v>800</v>
      </c>
      <c r="BC254">
        <v>160</v>
      </c>
      <c r="BE254">
        <v>20</v>
      </c>
      <c r="BH254">
        <v>40</v>
      </c>
      <c r="BO254">
        <f t="shared" si="9"/>
        <v>8</v>
      </c>
      <c r="BP254">
        <f t="shared" si="10"/>
        <v>2520</v>
      </c>
      <c r="BQ254">
        <v>2720</v>
      </c>
      <c r="BR254" s="9">
        <f t="shared" si="11"/>
        <v>92.64705882352942</v>
      </c>
    </row>
    <row r="255" spans="1:70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L255">
        <v>760</v>
      </c>
      <c r="S255">
        <v>160</v>
      </c>
      <c r="AT255">
        <v>160</v>
      </c>
      <c r="AY255">
        <v>20</v>
      </c>
      <c r="BB255">
        <v>20</v>
      </c>
      <c r="BD255">
        <v>40</v>
      </c>
      <c r="BH255">
        <v>60</v>
      </c>
      <c r="BO255">
        <f t="shared" si="9"/>
        <v>7</v>
      </c>
      <c r="BP255">
        <f t="shared" si="10"/>
        <v>1220</v>
      </c>
      <c r="BQ255">
        <v>1380</v>
      </c>
      <c r="BR255" s="9">
        <f t="shared" si="11"/>
        <v>88.405797101449281</v>
      </c>
    </row>
    <row r="256" spans="1:70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L256">
        <v>25</v>
      </c>
      <c r="S256">
        <v>69</v>
      </c>
      <c r="AC256">
        <v>56</v>
      </c>
      <c r="AI256">
        <v>19</v>
      </c>
      <c r="AT256">
        <v>238</v>
      </c>
      <c r="AZ256">
        <v>25</v>
      </c>
      <c r="BC256">
        <v>13</v>
      </c>
      <c r="BH256">
        <v>87</v>
      </c>
      <c r="BN256">
        <v>6</v>
      </c>
      <c r="BO256">
        <f t="shared" si="9"/>
        <v>9</v>
      </c>
      <c r="BP256">
        <f t="shared" si="10"/>
        <v>538</v>
      </c>
      <c r="BQ256">
        <v>682</v>
      </c>
      <c r="BR256" s="9">
        <f t="shared" si="11"/>
        <v>78.885630498533715</v>
      </c>
    </row>
    <row r="257" spans="1:70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L257">
        <v>2800</v>
      </c>
      <c r="AI257">
        <v>100</v>
      </c>
      <c r="AK257">
        <v>100</v>
      </c>
      <c r="AT257">
        <v>7050</v>
      </c>
      <c r="BB257">
        <v>300</v>
      </c>
      <c r="BO257">
        <f t="shared" si="9"/>
        <v>5</v>
      </c>
      <c r="BP257">
        <f t="shared" si="10"/>
        <v>10350</v>
      </c>
      <c r="BQ257">
        <v>11050</v>
      </c>
      <c r="BR257" s="9">
        <f t="shared" si="11"/>
        <v>93.665158371040718</v>
      </c>
    </row>
    <row r="258" spans="1:70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L258">
        <v>1400</v>
      </c>
      <c r="AC258">
        <v>50</v>
      </c>
      <c r="AK258">
        <v>50</v>
      </c>
      <c r="AT258">
        <v>3250</v>
      </c>
      <c r="BB258">
        <v>500</v>
      </c>
      <c r="BO258">
        <f t="shared" si="9"/>
        <v>5</v>
      </c>
      <c r="BP258">
        <f t="shared" si="10"/>
        <v>5250</v>
      </c>
      <c r="BQ258">
        <v>5650</v>
      </c>
      <c r="BR258" s="9">
        <f t="shared" si="11"/>
        <v>92.920353982300881</v>
      </c>
    </row>
    <row r="259" spans="1:70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L259">
        <v>113</v>
      </c>
      <c r="T259">
        <v>7</v>
      </c>
      <c r="W259">
        <v>7</v>
      </c>
      <c r="AT259">
        <v>27</v>
      </c>
      <c r="BB259">
        <v>7</v>
      </c>
      <c r="BO259">
        <f t="shared" si="9"/>
        <v>5</v>
      </c>
      <c r="BP259">
        <f t="shared" si="10"/>
        <v>161</v>
      </c>
      <c r="BQ259">
        <v>228</v>
      </c>
      <c r="BR259" s="9">
        <f t="shared" si="11"/>
        <v>70.614035087719301</v>
      </c>
    </row>
    <row r="260" spans="1:70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L260">
        <v>57</v>
      </c>
      <c r="AC260">
        <v>4</v>
      </c>
      <c r="AI260">
        <v>14</v>
      </c>
      <c r="AK260">
        <v>11</v>
      </c>
      <c r="AR260">
        <v>14</v>
      </c>
      <c r="AT260">
        <v>32</v>
      </c>
      <c r="BB260">
        <v>168</v>
      </c>
      <c r="BC260">
        <v>46</v>
      </c>
      <c r="BE260">
        <v>7</v>
      </c>
      <c r="BO260">
        <f t="shared" si="9"/>
        <v>9</v>
      </c>
      <c r="BP260">
        <f t="shared" si="10"/>
        <v>353</v>
      </c>
      <c r="BQ260">
        <v>412</v>
      </c>
      <c r="BR260" s="9">
        <f t="shared" si="11"/>
        <v>85.679611650485427</v>
      </c>
    </row>
    <row r="261" spans="1:70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L261">
        <v>40</v>
      </c>
      <c r="S261">
        <v>20</v>
      </c>
      <c r="AI261">
        <v>40</v>
      </c>
      <c r="AT261">
        <v>1500</v>
      </c>
      <c r="AY261">
        <v>20</v>
      </c>
      <c r="BB261">
        <v>700</v>
      </c>
      <c r="BD261">
        <v>20</v>
      </c>
      <c r="BH261">
        <v>40</v>
      </c>
      <c r="BO261">
        <f t="shared" si="9"/>
        <v>8</v>
      </c>
      <c r="BP261">
        <f t="shared" si="10"/>
        <v>2380</v>
      </c>
      <c r="BQ261">
        <v>2900</v>
      </c>
      <c r="BR261" s="9">
        <f t="shared" si="11"/>
        <v>82.068965517241381</v>
      </c>
    </row>
    <row r="262" spans="1:70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L262">
        <v>40</v>
      </c>
      <c r="W262">
        <v>80</v>
      </c>
      <c r="Z262">
        <v>10</v>
      </c>
      <c r="AT262">
        <v>520</v>
      </c>
      <c r="AW262">
        <v>100</v>
      </c>
      <c r="BB262">
        <v>100</v>
      </c>
      <c r="BD262">
        <v>30</v>
      </c>
      <c r="BH262">
        <v>30</v>
      </c>
      <c r="BM262">
        <v>10</v>
      </c>
      <c r="BO262">
        <f t="shared" si="9"/>
        <v>9</v>
      </c>
      <c r="BP262">
        <f t="shared" si="10"/>
        <v>920</v>
      </c>
      <c r="BQ262">
        <v>920</v>
      </c>
      <c r="BR262" s="9">
        <f t="shared" si="11"/>
        <v>100</v>
      </c>
    </row>
    <row r="263" spans="1:70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L263">
        <v>367</v>
      </c>
      <c r="S263">
        <v>267</v>
      </c>
      <c r="AO263">
        <v>33</v>
      </c>
      <c r="AT263">
        <v>1900</v>
      </c>
      <c r="AW263">
        <v>200</v>
      </c>
      <c r="BB263">
        <v>600</v>
      </c>
      <c r="BH263">
        <v>67</v>
      </c>
      <c r="BN263">
        <v>33</v>
      </c>
      <c r="BO263">
        <f t="shared" si="9"/>
        <v>8</v>
      </c>
      <c r="BP263">
        <f t="shared" si="10"/>
        <v>3467</v>
      </c>
      <c r="BQ263">
        <v>3566</v>
      </c>
      <c r="BR263" s="9">
        <f t="shared" si="11"/>
        <v>97.22378014582165</v>
      </c>
    </row>
    <row r="264" spans="1:70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L264">
        <v>1260</v>
      </c>
      <c r="AD264">
        <v>20</v>
      </c>
      <c r="AT264">
        <v>640</v>
      </c>
      <c r="AW264">
        <v>280</v>
      </c>
      <c r="BB264">
        <v>160</v>
      </c>
      <c r="BC264">
        <v>660</v>
      </c>
      <c r="BH264">
        <v>20</v>
      </c>
      <c r="BO264">
        <f t="shared" si="9"/>
        <v>7</v>
      </c>
      <c r="BP264">
        <f t="shared" si="10"/>
        <v>3040</v>
      </c>
      <c r="BQ264">
        <v>3040</v>
      </c>
      <c r="BR264" s="9">
        <f t="shared" si="11"/>
        <v>100</v>
      </c>
    </row>
    <row r="265" spans="1:70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L265">
        <v>5</v>
      </c>
      <c r="AH265">
        <v>1</v>
      </c>
      <c r="AM265">
        <v>28</v>
      </c>
      <c r="BO265">
        <f t="shared" si="9"/>
        <v>3</v>
      </c>
      <c r="BP265">
        <f t="shared" si="10"/>
        <v>34</v>
      </c>
      <c r="BQ265">
        <v>154</v>
      </c>
      <c r="BR265" s="9">
        <f t="shared" si="11"/>
        <v>22.077922077922079</v>
      </c>
    </row>
    <row r="266" spans="1:70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L266">
        <v>333</v>
      </c>
      <c r="W266">
        <v>67</v>
      </c>
      <c r="AI266">
        <v>33</v>
      </c>
      <c r="AT266">
        <v>2487</v>
      </c>
      <c r="AZ266">
        <v>178</v>
      </c>
      <c r="BB266">
        <v>533</v>
      </c>
      <c r="BC266">
        <v>67</v>
      </c>
      <c r="BM266">
        <v>67</v>
      </c>
      <c r="BO266">
        <f t="shared" si="9"/>
        <v>8</v>
      </c>
      <c r="BP266">
        <f t="shared" si="10"/>
        <v>3765</v>
      </c>
      <c r="BQ266">
        <v>4264</v>
      </c>
      <c r="BR266" s="9">
        <f t="shared" si="11"/>
        <v>88.297373358348963</v>
      </c>
    </row>
    <row r="267" spans="1:70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L267">
        <v>150</v>
      </c>
      <c r="AT267">
        <v>200</v>
      </c>
      <c r="AW267">
        <v>50</v>
      </c>
      <c r="BB267">
        <v>550</v>
      </c>
      <c r="BH267">
        <v>50</v>
      </c>
      <c r="BO267">
        <f t="shared" ref="BO267:BO316" si="12">COUNT(J267:BN267)</f>
        <v>5</v>
      </c>
      <c r="BP267">
        <f t="shared" ref="BP267:BP316" si="13">SUM(J267:BN267)</f>
        <v>1000</v>
      </c>
      <c r="BQ267">
        <v>6350</v>
      </c>
      <c r="BR267" s="9">
        <f t="shared" ref="BR267:BR330" si="14">BP267/BQ267*100</f>
        <v>15.748031496062993</v>
      </c>
    </row>
    <row r="268" spans="1:70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K268">
        <v>9</v>
      </c>
      <c r="L268">
        <v>91</v>
      </c>
      <c r="S268">
        <v>9</v>
      </c>
      <c r="AR268">
        <v>38</v>
      </c>
      <c r="AT268">
        <v>57</v>
      </c>
      <c r="BB268">
        <v>132</v>
      </c>
      <c r="BC268">
        <v>27</v>
      </c>
      <c r="BH268">
        <v>109</v>
      </c>
      <c r="BO268">
        <f t="shared" si="12"/>
        <v>8</v>
      </c>
      <c r="BP268">
        <f t="shared" si="13"/>
        <v>472</v>
      </c>
      <c r="BQ268">
        <v>908</v>
      </c>
      <c r="BR268" s="9">
        <f t="shared" si="14"/>
        <v>51.982378854625551</v>
      </c>
    </row>
    <row r="269" spans="1:70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K269">
        <v>10</v>
      </c>
      <c r="L269">
        <v>40</v>
      </c>
      <c r="AO269">
        <v>10</v>
      </c>
      <c r="AR269">
        <v>514</v>
      </c>
      <c r="AT269">
        <v>234</v>
      </c>
      <c r="AW269">
        <v>10</v>
      </c>
      <c r="BB269">
        <v>93</v>
      </c>
      <c r="BC269">
        <v>50</v>
      </c>
      <c r="BH269">
        <v>10</v>
      </c>
      <c r="BM269">
        <v>10</v>
      </c>
      <c r="BO269">
        <f t="shared" si="12"/>
        <v>10</v>
      </c>
      <c r="BP269">
        <f t="shared" si="13"/>
        <v>981</v>
      </c>
      <c r="BQ269">
        <v>1311</v>
      </c>
      <c r="BR269" s="9">
        <f t="shared" si="14"/>
        <v>74.828375286041194</v>
      </c>
    </row>
    <row r="270" spans="1:70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L270">
        <v>175</v>
      </c>
      <c r="AR270">
        <v>875</v>
      </c>
      <c r="AT270">
        <v>1000</v>
      </c>
      <c r="AW270">
        <v>25</v>
      </c>
      <c r="BB270">
        <v>1125</v>
      </c>
      <c r="BC270">
        <v>25</v>
      </c>
      <c r="BO270">
        <f t="shared" si="12"/>
        <v>6</v>
      </c>
      <c r="BP270">
        <f t="shared" si="13"/>
        <v>3225</v>
      </c>
      <c r="BQ270">
        <v>3975</v>
      </c>
      <c r="BR270" s="9">
        <f t="shared" si="14"/>
        <v>81.132075471698116</v>
      </c>
    </row>
    <row r="271" spans="1:70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K271">
        <v>9</v>
      </c>
      <c r="L271">
        <v>55</v>
      </c>
      <c r="AC271">
        <v>9</v>
      </c>
      <c r="AD271">
        <v>9</v>
      </c>
      <c r="AI271">
        <v>55</v>
      </c>
      <c r="AR271">
        <v>348</v>
      </c>
      <c r="AT271">
        <v>100</v>
      </c>
      <c r="AW271">
        <v>18</v>
      </c>
      <c r="BB271">
        <v>25</v>
      </c>
      <c r="BC271">
        <v>18</v>
      </c>
      <c r="BN271">
        <v>9</v>
      </c>
      <c r="BO271">
        <f t="shared" si="12"/>
        <v>11</v>
      </c>
      <c r="BP271">
        <f t="shared" si="13"/>
        <v>655</v>
      </c>
      <c r="BQ271">
        <v>1037</v>
      </c>
      <c r="BR271" s="9">
        <f t="shared" si="14"/>
        <v>63.162970106075221</v>
      </c>
    </row>
    <row r="272" spans="1:70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L272">
        <v>200</v>
      </c>
      <c r="S272">
        <v>13</v>
      </c>
      <c r="W272">
        <v>13</v>
      </c>
      <c r="AD272">
        <v>13</v>
      </c>
      <c r="AR272">
        <v>154</v>
      </c>
      <c r="AT272">
        <v>308</v>
      </c>
      <c r="AW272">
        <v>255</v>
      </c>
      <c r="AY272">
        <v>13</v>
      </c>
      <c r="BB272">
        <v>51</v>
      </c>
      <c r="BC272">
        <v>170</v>
      </c>
      <c r="BH272">
        <v>25</v>
      </c>
      <c r="BO272">
        <f t="shared" si="12"/>
        <v>11</v>
      </c>
      <c r="BP272">
        <f t="shared" si="13"/>
        <v>1215</v>
      </c>
      <c r="BQ272">
        <v>1668</v>
      </c>
      <c r="BR272" s="9">
        <f t="shared" si="14"/>
        <v>72.841726618705039</v>
      </c>
    </row>
    <row r="273" spans="1:70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L273">
        <v>317</v>
      </c>
      <c r="S273">
        <v>83</v>
      </c>
      <c r="T273">
        <v>17</v>
      </c>
      <c r="AR273">
        <v>33</v>
      </c>
      <c r="AS273">
        <v>17</v>
      </c>
      <c r="AT273">
        <v>167</v>
      </c>
      <c r="AW273">
        <v>50</v>
      </c>
      <c r="BA273">
        <v>17</v>
      </c>
      <c r="BB273">
        <v>100</v>
      </c>
      <c r="BC273">
        <v>83</v>
      </c>
      <c r="BN273">
        <v>17</v>
      </c>
      <c r="BO273">
        <f t="shared" si="12"/>
        <v>11</v>
      </c>
      <c r="BP273">
        <f t="shared" si="13"/>
        <v>901</v>
      </c>
      <c r="BQ273">
        <v>1018</v>
      </c>
      <c r="BR273" s="9">
        <f t="shared" si="14"/>
        <v>88.506876227897834</v>
      </c>
    </row>
    <row r="274" spans="1:70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L274">
        <v>38</v>
      </c>
      <c r="S274">
        <v>6</v>
      </c>
      <c r="AD274">
        <v>6</v>
      </c>
      <c r="AI274">
        <v>19</v>
      </c>
      <c r="AR274">
        <v>247</v>
      </c>
      <c r="AT274">
        <v>106</v>
      </c>
      <c r="AW274">
        <v>19</v>
      </c>
      <c r="BB274">
        <v>35</v>
      </c>
      <c r="BM274">
        <v>13</v>
      </c>
      <c r="BO274">
        <f t="shared" si="12"/>
        <v>9</v>
      </c>
      <c r="BP274">
        <f t="shared" si="13"/>
        <v>489</v>
      </c>
      <c r="BQ274">
        <v>745</v>
      </c>
      <c r="BR274" s="9">
        <f t="shared" si="14"/>
        <v>65.637583892617442</v>
      </c>
    </row>
    <row r="275" spans="1:70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L275">
        <v>117</v>
      </c>
      <c r="AD275">
        <v>67</v>
      </c>
      <c r="AK275">
        <v>17</v>
      </c>
      <c r="AR275">
        <v>175</v>
      </c>
      <c r="AT275">
        <v>292</v>
      </c>
      <c r="AW275">
        <v>17</v>
      </c>
      <c r="BB275">
        <v>117</v>
      </c>
      <c r="BH275">
        <v>17</v>
      </c>
      <c r="BO275">
        <f t="shared" si="12"/>
        <v>8</v>
      </c>
      <c r="BP275">
        <f t="shared" si="13"/>
        <v>819</v>
      </c>
      <c r="BQ275">
        <v>2336</v>
      </c>
      <c r="BR275" s="9">
        <f t="shared" si="14"/>
        <v>35.059931506849317</v>
      </c>
    </row>
    <row r="276" spans="1:70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L276">
        <v>83</v>
      </c>
      <c r="W276">
        <v>17</v>
      </c>
      <c r="AC276">
        <v>33</v>
      </c>
      <c r="AD276">
        <v>150</v>
      </c>
      <c r="AT276">
        <v>500</v>
      </c>
      <c r="AW276">
        <v>250</v>
      </c>
      <c r="AZ276">
        <v>67</v>
      </c>
      <c r="BB276">
        <v>67</v>
      </c>
      <c r="BH276">
        <v>17</v>
      </c>
      <c r="BO276">
        <f t="shared" si="12"/>
        <v>9</v>
      </c>
      <c r="BP276">
        <f t="shared" si="13"/>
        <v>1184</v>
      </c>
      <c r="BQ276">
        <v>2701</v>
      </c>
      <c r="BR276" s="9">
        <f t="shared" si="14"/>
        <v>43.835616438356162</v>
      </c>
    </row>
    <row r="277" spans="1:70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L277">
        <v>350</v>
      </c>
      <c r="AC277">
        <v>25</v>
      </c>
      <c r="AD277">
        <v>75</v>
      </c>
      <c r="AR277">
        <v>133</v>
      </c>
      <c r="AT277">
        <v>1196</v>
      </c>
      <c r="AW277">
        <v>25</v>
      </c>
      <c r="BB277">
        <v>1196</v>
      </c>
      <c r="BC277">
        <v>25</v>
      </c>
      <c r="BE277">
        <v>150</v>
      </c>
      <c r="BO277">
        <f t="shared" si="12"/>
        <v>9</v>
      </c>
      <c r="BP277">
        <f t="shared" si="13"/>
        <v>3175</v>
      </c>
      <c r="BQ277">
        <v>3875</v>
      </c>
      <c r="BR277" s="9">
        <f t="shared" si="14"/>
        <v>81.935483870967744</v>
      </c>
    </row>
    <row r="278" spans="1:70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L278">
        <v>413</v>
      </c>
      <c r="S278">
        <v>25</v>
      </c>
      <c r="AT278">
        <v>893</v>
      </c>
      <c r="AW278">
        <v>13</v>
      </c>
      <c r="BB278">
        <v>298</v>
      </c>
      <c r="BO278">
        <f t="shared" si="12"/>
        <v>5</v>
      </c>
      <c r="BP278">
        <f t="shared" si="13"/>
        <v>1642</v>
      </c>
      <c r="BQ278">
        <v>1866</v>
      </c>
      <c r="BR278" s="9">
        <f t="shared" si="14"/>
        <v>87.9957127545552</v>
      </c>
    </row>
    <row r="279" spans="1:70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L279">
        <v>1100</v>
      </c>
      <c r="S279">
        <v>160</v>
      </c>
      <c r="W279">
        <v>20</v>
      </c>
      <c r="AC279">
        <v>100</v>
      </c>
      <c r="AD279">
        <v>300</v>
      </c>
      <c r="AT279">
        <v>325</v>
      </c>
      <c r="BA279">
        <v>65</v>
      </c>
      <c r="BB279">
        <v>390</v>
      </c>
      <c r="BC279">
        <v>20</v>
      </c>
      <c r="BO279">
        <f t="shared" si="12"/>
        <v>9</v>
      </c>
      <c r="BP279">
        <f t="shared" si="13"/>
        <v>2480</v>
      </c>
      <c r="BQ279">
        <v>3180</v>
      </c>
      <c r="BR279" s="9">
        <f t="shared" si="14"/>
        <v>77.987421383647799</v>
      </c>
    </row>
    <row r="280" spans="1:70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L280">
        <v>2550</v>
      </c>
      <c r="AR280">
        <v>1603</v>
      </c>
      <c r="AW280">
        <v>947</v>
      </c>
      <c r="BA280">
        <v>229</v>
      </c>
      <c r="BB280">
        <v>1603</v>
      </c>
      <c r="BC280">
        <v>526</v>
      </c>
      <c r="BN280">
        <v>50</v>
      </c>
      <c r="BO280">
        <f t="shared" si="12"/>
        <v>7</v>
      </c>
      <c r="BP280">
        <f t="shared" si="13"/>
        <v>7508</v>
      </c>
      <c r="BQ280">
        <v>9240</v>
      </c>
      <c r="BR280" s="9">
        <f t="shared" si="14"/>
        <v>81.255411255411261</v>
      </c>
    </row>
    <row r="281" spans="1:70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L281">
        <v>150</v>
      </c>
      <c r="W281">
        <v>10</v>
      </c>
      <c r="AC281">
        <v>20</v>
      </c>
      <c r="AD281">
        <v>40</v>
      </c>
      <c r="AT281">
        <v>60</v>
      </c>
      <c r="AW281">
        <v>10</v>
      </c>
      <c r="BB281">
        <v>30</v>
      </c>
      <c r="BH281">
        <v>10</v>
      </c>
      <c r="BO281">
        <f t="shared" si="12"/>
        <v>8</v>
      </c>
      <c r="BP281">
        <f t="shared" si="13"/>
        <v>330</v>
      </c>
      <c r="BQ281">
        <v>340</v>
      </c>
      <c r="BR281" s="9">
        <f t="shared" si="14"/>
        <v>97.058823529411768</v>
      </c>
    </row>
    <row r="282" spans="1:70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L282">
        <v>140</v>
      </c>
      <c r="AI282">
        <v>40</v>
      </c>
      <c r="AT282">
        <v>858</v>
      </c>
      <c r="AV282">
        <v>858</v>
      </c>
      <c r="BB282">
        <v>1144</v>
      </c>
      <c r="BO282">
        <f t="shared" si="12"/>
        <v>5</v>
      </c>
      <c r="BP282">
        <f t="shared" si="13"/>
        <v>3040</v>
      </c>
      <c r="BQ282">
        <v>3460</v>
      </c>
      <c r="BR282" s="9">
        <f t="shared" si="14"/>
        <v>87.861271676300575</v>
      </c>
    </row>
    <row r="283" spans="1:70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L283">
        <v>1200</v>
      </c>
      <c r="AI283">
        <v>200</v>
      </c>
      <c r="AT283">
        <v>5944</v>
      </c>
      <c r="BB283">
        <v>15356</v>
      </c>
      <c r="BC283">
        <v>500</v>
      </c>
      <c r="BM283">
        <v>100</v>
      </c>
      <c r="BO283">
        <f t="shared" si="12"/>
        <v>6</v>
      </c>
      <c r="BP283">
        <f t="shared" si="13"/>
        <v>23300</v>
      </c>
      <c r="BQ283">
        <v>23300</v>
      </c>
      <c r="BR283" s="9">
        <f t="shared" si="14"/>
        <v>100</v>
      </c>
    </row>
    <row r="284" spans="1:70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L284">
        <v>124</v>
      </c>
      <c r="S284">
        <v>4</v>
      </c>
      <c r="AC284">
        <v>8</v>
      </c>
      <c r="AD284">
        <v>8</v>
      </c>
      <c r="AI284">
        <v>4</v>
      </c>
      <c r="AT284">
        <v>20</v>
      </c>
      <c r="AW284">
        <v>8</v>
      </c>
      <c r="BA284">
        <v>4</v>
      </c>
      <c r="BB284">
        <v>12</v>
      </c>
      <c r="BO284">
        <f t="shared" si="12"/>
        <v>9</v>
      </c>
      <c r="BP284">
        <f t="shared" si="13"/>
        <v>192</v>
      </c>
      <c r="BQ284">
        <v>200</v>
      </c>
      <c r="BR284" s="9">
        <f t="shared" si="14"/>
        <v>96</v>
      </c>
    </row>
    <row r="285" spans="1:70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L285">
        <v>340</v>
      </c>
      <c r="S285">
        <v>460</v>
      </c>
      <c r="AC285">
        <v>60</v>
      </c>
      <c r="AI285">
        <v>20</v>
      </c>
      <c r="AT285">
        <v>1112</v>
      </c>
      <c r="BB285">
        <v>648</v>
      </c>
      <c r="BH285">
        <v>180</v>
      </c>
      <c r="BM285">
        <v>20</v>
      </c>
      <c r="BO285">
        <f t="shared" si="12"/>
        <v>8</v>
      </c>
      <c r="BP285">
        <f t="shared" si="13"/>
        <v>2840</v>
      </c>
      <c r="BQ285">
        <v>3060</v>
      </c>
      <c r="BR285" s="9">
        <f t="shared" si="14"/>
        <v>92.810457516339866</v>
      </c>
    </row>
    <row r="286" spans="1:70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L286">
        <v>600</v>
      </c>
      <c r="AT286">
        <v>4410</v>
      </c>
      <c r="AV286">
        <v>126</v>
      </c>
      <c r="AW286">
        <v>650</v>
      </c>
      <c r="BB286">
        <v>1134</v>
      </c>
      <c r="BN286">
        <v>50</v>
      </c>
      <c r="BO286">
        <f t="shared" si="12"/>
        <v>6</v>
      </c>
      <c r="BP286">
        <f t="shared" si="13"/>
        <v>6970</v>
      </c>
      <c r="BQ286">
        <v>7345</v>
      </c>
      <c r="BR286" s="9">
        <f t="shared" si="14"/>
        <v>94.894486044928527</v>
      </c>
    </row>
    <row r="287" spans="1:70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L287">
        <v>100</v>
      </c>
      <c r="AT287">
        <v>19071</v>
      </c>
      <c r="AW287">
        <v>9120</v>
      </c>
      <c r="BB287">
        <v>8313</v>
      </c>
      <c r="BM287">
        <v>100</v>
      </c>
      <c r="BO287">
        <f t="shared" si="12"/>
        <v>5</v>
      </c>
      <c r="BP287">
        <f t="shared" si="13"/>
        <v>36704</v>
      </c>
      <c r="BQ287">
        <v>46484</v>
      </c>
      <c r="BR287" s="9">
        <f t="shared" si="14"/>
        <v>78.960502538507868</v>
      </c>
    </row>
    <row r="288" spans="1:70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L288">
        <v>250</v>
      </c>
      <c r="AI288">
        <v>125</v>
      </c>
      <c r="AR288">
        <v>533</v>
      </c>
      <c r="AT288">
        <v>533</v>
      </c>
      <c r="AW288">
        <v>100</v>
      </c>
      <c r="BB288">
        <v>67</v>
      </c>
      <c r="BC288">
        <v>25</v>
      </c>
      <c r="BO288">
        <f t="shared" si="12"/>
        <v>7</v>
      </c>
      <c r="BP288">
        <f t="shared" si="13"/>
        <v>1633</v>
      </c>
      <c r="BQ288">
        <v>3350</v>
      </c>
      <c r="BR288" s="9">
        <f t="shared" si="14"/>
        <v>48.746268656716417</v>
      </c>
    </row>
    <row r="289" spans="1:70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K289">
        <v>33</v>
      </c>
      <c r="L289">
        <v>200</v>
      </c>
      <c r="S289">
        <v>200</v>
      </c>
      <c r="AT289">
        <v>3311</v>
      </c>
      <c r="AW289">
        <v>2000</v>
      </c>
      <c r="BB289">
        <v>523</v>
      </c>
      <c r="BO289">
        <f t="shared" si="12"/>
        <v>6</v>
      </c>
      <c r="BP289">
        <f t="shared" si="13"/>
        <v>6267</v>
      </c>
      <c r="BQ289">
        <v>6433</v>
      </c>
      <c r="BR289" s="9">
        <f t="shared" si="14"/>
        <v>97.419555417379129</v>
      </c>
    </row>
    <row r="290" spans="1:70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L290">
        <v>12</v>
      </c>
      <c r="AA290">
        <v>6</v>
      </c>
      <c r="AI290">
        <v>35</v>
      </c>
      <c r="AR290">
        <v>453</v>
      </c>
      <c r="AT290">
        <v>259</v>
      </c>
      <c r="AW290">
        <v>6</v>
      </c>
      <c r="BC290">
        <v>12</v>
      </c>
      <c r="BM290">
        <v>6</v>
      </c>
      <c r="BN290">
        <v>6</v>
      </c>
      <c r="BO290">
        <f t="shared" si="12"/>
        <v>9</v>
      </c>
      <c r="BP290">
        <f t="shared" si="13"/>
        <v>795</v>
      </c>
      <c r="BQ290">
        <v>813</v>
      </c>
      <c r="BR290" s="9">
        <f t="shared" si="14"/>
        <v>97.785977859778598</v>
      </c>
    </row>
    <row r="291" spans="1:70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L291">
        <v>450</v>
      </c>
      <c r="AR291">
        <v>413</v>
      </c>
      <c r="AT291">
        <v>4133</v>
      </c>
      <c r="AW291">
        <v>1114</v>
      </c>
      <c r="BB291">
        <v>1033</v>
      </c>
      <c r="BC291">
        <v>93</v>
      </c>
      <c r="BO291">
        <f t="shared" si="12"/>
        <v>6</v>
      </c>
      <c r="BP291">
        <f t="shared" si="13"/>
        <v>7236</v>
      </c>
      <c r="BQ291">
        <v>8749</v>
      </c>
      <c r="BR291" s="9">
        <f t="shared" si="14"/>
        <v>82.706595039433068</v>
      </c>
    </row>
    <row r="292" spans="1:70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L292">
        <v>900</v>
      </c>
      <c r="AI292">
        <v>200</v>
      </c>
      <c r="AP292">
        <v>100</v>
      </c>
      <c r="AR292">
        <v>909</v>
      </c>
      <c r="AT292">
        <v>5000</v>
      </c>
      <c r="AW292">
        <v>600</v>
      </c>
      <c r="BB292">
        <v>3636</v>
      </c>
      <c r="BC292">
        <v>100</v>
      </c>
      <c r="BO292">
        <f t="shared" si="12"/>
        <v>8</v>
      </c>
      <c r="BP292">
        <f t="shared" si="13"/>
        <v>11445</v>
      </c>
      <c r="BQ292">
        <v>13900</v>
      </c>
      <c r="BR292" s="9">
        <f t="shared" si="14"/>
        <v>82.338129496402885</v>
      </c>
    </row>
    <row r="293" spans="1:70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K293">
        <v>4</v>
      </c>
      <c r="L293">
        <v>17</v>
      </c>
      <c r="AI293">
        <v>13</v>
      </c>
      <c r="AR293">
        <v>84</v>
      </c>
      <c r="AT293">
        <v>105</v>
      </c>
      <c r="AW293">
        <v>27</v>
      </c>
      <c r="AY293">
        <v>4</v>
      </c>
      <c r="BB293">
        <v>63</v>
      </c>
      <c r="BM293">
        <v>4</v>
      </c>
      <c r="BN293">
        <v>4</v>
      </c>
      <c r="BO293">
        <f t="shared" si="12"/>
        <v>10</v>
      </c>
      <c r="BP293">
        <f t="shared" si="13"/>
        <v>325</v>
      </c>
      <c r="BQ293">
        <v>495</v>
      </c>
      <c r="BR293" s="9">
        <f t="shared" si="14"/>
        <v>65.656565656565661</v>
      </c>
    </row>
    <row r="294" spans="1:70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L294">
        <v>100</v>
      </c>
      <c r="AO294">
        <v>50</v>
      </c>
      <c r="AT294">
        <v>601</v>
      </c>
      <c r="AZ294">
        <v>120</v>
      </c>
      <c r="BB294">
        <v>1683</v>
      </c>
      <c r="BO294">
        <f t="shared" si="12"/>
        <v>5</v>
      </c>
      <c r="BP294">
        <f t="shared" si="13"/>
        <v>2554</v>
      </c>
      <c r="BQ294">
        <v>3874</v>
      </c>
      <c r="BR294" s="9">
        <f t="shared" si="14"/>
        <v>65.926690758905522</v>
      </c>
    </row>
    <row r="295" spans="1:70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L295">
        <v>200</v>
      </c>
      <c r="AR295">
        <v>943</v>
      </c>
      <c r="AT295">
        <v>8014</v>
      </c>
      <c r="AW295">
        <v>6963</v>
      </c>
      <c r="AY295">
        <v>100</v>
      </c>
      <c r="BB295">
        <v>943</v>
      </c>
      <c r="BC295">
        <v>1741</v>
      </c>
      <c r="BM295">
        <v>100</v>
      </c>
      <c r="BO295">
        <f t="shared" si="12"/>
        <v>8</v>
      </c>
      <c r="BP295">
        <f t="shared" si="13"/>
        <v>19004</v>
      </c>
      <c r="BQ295">
        <v>20800</v>
      </c>
      <c r="BR295" s="9">
        <f t="shared" si="14"/>
        <v>91.365384615384613</v>
      </c>
    </row>
    <row r="296" spans="1:70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L296">
        <v>163</v>
      </c>
      <c r="U296">
        <v>13</v>
      </c>
      <c r="AK296">
        <v>75</v>
      </c>
      <c r="AP296">
        <v>13</v>
      </c>
      <c r="AT296">
        <v>13</v>
      </c>
      <c r="AW296">
        <v>75</v>
      </c>
      <c r="BB296">
        <v>83</v>
      </c>
      <c r="BM296">
        <v>50</v>
      </c>
      <c r="BO296">
        <f t="shared" si="12"/>
        <v>8</v>
      </c>
      <c r="BP296">
        <f t="shared" si="13"/>
        <v>485</v>
      </c>
      <c r="BQ296">
        <v>863</v>
      </c>
      <c r="BR296" s="9">
        <f t="shared" si="14"/>
        <v>56.199304750869061</v>
      </c>
    </row>
    <row r="297" spans="1:70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L297">
        <v>31</v>
      </c>
      <c r="AB297">
        <v>8</v>
      </c>
      <c r="AE297">
        <v>15</v>
      </c>
      <c r="AI297">
        <v>8</v>
      </c>
      <c r="AK297">
        <v>15</v>
      </c>
      <c r="AT297">
        <v>344</v>
      </c>
      <c r="AW297">
        <v>77</v>
      </c>
      <c r="AY297">
        <v>8</v>
      </c>
      <c r="BB297">
        <v>103</v>
      </c>
      <c r="BC297">
        <v>8</v>
      </c>
      <c r="BM297">
        <v>8</v>
      </c>
      <c r="BO297">
        <f t="shared" si="12"/>
        <v>11</v>
      </c>
      <c r="BP297">
        <f t="shared" si="13"/>
        <v>625</v>
      </c>
      <c r="BQ297">
        <v>1179</v>
      </c>
      <c r="BR297" s="9">
        <f t="shared" si="14"/>
        <v>53.011026293469044</v>
      </c>
    </row>
    <row r="298" spans="1:70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L298">
        <v>38</v>
      </c>
      <c r="W298">
        <v>3</v>
      </c>
      <c r="AD298">
        <v>3</v>
      </c>
      <c r="AI298">
        <v>6</v>
      </c>
      <c r="AK298">
        <v>13</v>
      </c>
      <c r="AO298">
        <v>3</v>
      </c>
      <c r="AT298">
        <v>38</v>
      </c>
      <c r="AW298">
        <v>47</v>
      </c>
      <c r="AZ298">
        <v>5</v>
      </c>
      <c r="BB298">
        <v>11</v>
      </c>
      <c r="BM298">
        <v>3</v>
      </c>
      <c r="BO298">
        <f t="shared" si="12"/>
        <v>11</v>
      </c>
      <c r="BP298">
        <f t="shared" si="13"/>
        <v>170</v>
      </c>
      <c r="BQ298">
        <v>271</v>
      </c>
      <c r="BR298" s="9">
        <f t="shared" si="14"/>
        <v>62.730627306273071</v>
      </c>
    </row>
    <row r="299" spans="1:70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K299">
        <v>4</v>
      </c>
      <c r="AI299">
        <v>4</v>
      </c>
      <c r="AK299">
        <v>4</v>
      </c>
      <c r="AT299">
        <v>8</v>
      </c>
      <c r="AW299">
        <v>10</v>
      </c>
      <c r="AZ299">
        <v>2</v>
      </c>
      <c r="BB299">
        <v>14</v>
      </c>
      <c r="BH299">
        <v>2</v>
      </c>
      <c r="BO299">
        <f t="shared" si="12"/>
        <v>8</v>
      </c>
      <c r="BP299">
        <f t="shared" si="13"/>
        <v>48</v>
      </c>
      <c r="BQ299">
        <v>106</v>
      </c>
      <c r="BR299" s="9">
        <f t="shared" si="14"/>
        <v>45.283018867924532</v>
      </c>
    </row>
    <row r="300" spans="1:70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K300">
        <v>3</v>
      </c>
      <c r="L300">
        <v>28</v>
      </c>
      <c r="W300">
        <v>5</v>
      </c>
      <c r="AI300">
        <v>3</v>
      </c>
      <c r="AK300">
        <v>5</v>
      </c>
      <c r="AT300">
        <v>13</v>
      </c>
      <c r="AW300">
        <v>5</v>
      </c>
      <c r="BB300">
        <v>8</v>
      </c>
      <c r="BC300">
        <v>10</v>
      </c>
      <c r="BH300">
        <v>3</v>
      </c>
      <c r="BO300">
        <f t="shared" si="12"/>
        <v>10</v>
      </c>
      <c r="BP300">
        <f t="shared" si="13"/>
        <v>83</v>
      </c>
      <c r="BQ300">
        <v>266</v>
      </c>
      <c r="BR300" s="9">
        <f t="shared" si="14"/>
        <v>31.203007518796994</v>
      </c>
    </row>
    <row r="301" spans="1:70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L301">
        <v>67</v>
      </c>
      <c r="AK301">
        <v>100</v>
      </c>
      <c r="AR301">
        <v>1064</v>
      </c>
      <c r="AT301">
        <v>355</v>
      </c>
      <c r="AW301">
        <v>33</v>
      </c>
      <c r="BB301">
        <v>2482</v>
      </c>
      <c r="BO301">
        <f t="shared" si="12"/>
        <v>6</v>
      </c>
      <c r="BP301">
        <f t="shared" si="13"/>
        <v>4101</v>
      </c>
      <c r="BQ301">
        <v>4600</v>
      </c>
      <c r="BR301" s="9">
        <f t="shared" si="14"/>
        <v>89.15217391304347</v>
      </c>
    </row>
    <row r="302" spans="1:70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L302">
        <v>100</v>
      </c>
      <c r="AT302">
        <v>483</v>
      </c>
      <c r="AW302">
        <v>75</v>
      </c>
      <c r="BB302">
        <v>1450</v>
      </c>
      <c r="BM302">
        <v>50</v>
      </c>
      <c r="BO302">
        <f t="shared" si="12"/>
        <v>5</v>
      </c>
      <c r="BP302">
        <f t="shared" si="13"/>
        <v>2158</v>
      </c>
      <c r="BQ302">
        <v>2625</v>
      </c>
      <c r="BR302" s="9">
        <f t="shared" si="14"/>
        <v>82.209523809523816</v>
      </c>
    </row>
    <row r="303" spans="1:70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L303">
        <v>80</v>
      </c>
      <c r="AT303">
        <v>679</v>
      </c>
      <c r="BB303">
        <v>91</v>
      </c>
      <c r="BJ303">
        <v>30</v>
      </c>
      <c r="BO303">
        <f t="shared" si="12"/>
        <v>4</v>
      </c>
      <c r="BP303">
        <f t="shared" si="13"/>
        <v>880</v>
      </c>
      <c r="BQ303">
        <v>1230</v>
      </c>
      <c r="BR303" s="9">
        <f t="shared" si="14"/>
        <v>71.544715447154474</v>
      </c>
    </row>
    <row r="304" spans="1:70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L304">
        <v>238</v>
      </c>
      <c r="AK304">
        <v>25</v>
      </c>
      <c r="AQ304">
        <v>13</v>
      </c>
      <c r="AR304">
        <v>324</v>
      </c>
      <c r="AT304">
        <v>649</v>
      </c>
      <c r="BB304">
        <v>324</v>
      </c>
      <c r="BE304">
        <v>75</v>
      </c>
      <c r="BO304">
        <f t="shared" si="12"/>
        <v>7</v>
      </c>
      <c r="BP304">
        <f t="shared" si="13"/>
        <v>1648</v>
      </c>
      <c r="BQ304">
        <v>1828</v>
      </c>
      <c r="BR304" s="9">
        <f t="shared" si="14"/>
        <v>90.153172866520791</v>
      </c>
    </row>
    <row r="305" spans="1:70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K305">
        <v>10</v>
      </c>
      <c r="L305">
        <v>30</v>
      </c>
      <c r="Q305">
        <v>20</v>
      </c>
      <c r="AC305">
        <v>20</v>
      </c>
      <c r="AD305">
        <v>10</v>
      </c>
      <c r="AK305">
        <v>50</v>
      </c>
      <c r="AT305">
        <v>228</v>
      </c>
      <c r="AW305">
        <v>98</v>
      </c>
      <c r="BA305">
        <v>33</v>
      </c>
      <c r="BB305">
        <v>228</v>
      </c>
      <c r="BE305">
        <v>215</v>
      </c>
      <c r="BI305">
        <v>20</v>
      </c>
      <c r="BO305">
        <f t="shared" si="12"/>
        <v>12</v>
      </c>
      <c r="BP305">
        <f t="shared" si="13"/>
        <v>962</v>
      </c>
      <c r="BQ305">
        <v>1445</v>
      </c>
      <c r="BR305" s="9">
        <f t="shared" si="14"/>
        <v>66.574394463667815</v>
      </c>
    </row>
    <row r="306" spans="1:70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K306">
        <v>25</v>
      </c>
      <c r="L306">
        <v>525</v>
      </c>
      <c r="AI306">
        <v>50</v>
      </c>
      <c r="AJ306">
        <v>25</v>
      </c>
      <c r="AK306">
        <v>250</v>
      </c>
      <c r="AP306">
        <v>25</v>
      </c>
      <c r="AT306">
        <v>937</v>
      </c>
      <c r="AW306">
        <v>33</v>
      </c>
      <c r="BB306">
        <v>117</v>
      </c>
      <c r="BE306">
        <v>400</v>
      </c>
      <c r="BH306">
        <v>75</v>
      </c>
      <c r="BI306">
        <v>117</v>
      </c>
      <c r="BM306">
        <v>25</v>
      </c>
      <c r="BO306">
        <f t="shared" si="12"/>
        <v>13</v>
      </c>
      <c r="BP306">
        <f t="shared" si="13"/>
        <v>2604</v>
      </c>
      <c r="BQ306">
        <v>4075</v>
      </c>
      <c r="BR306" s="9">
        <f t="shared" si="14"/>
        <v>63.901840490797547</v>
      </c>
    </row>
    <row r="307" spans="1:70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L307">
        <v>80</v>
      </c>
      <c r="AK307">
        <v>117</v>
      </c>
      <c r="AT307">
        <v>58</v>
      </c>
      <c r="AW307">
        <v>13</v>
      </c>
      <c r="BA307">
        <v>29</v>
      </c>
      <c r="BB307">
        <v>58</v>
      </c>
      <c r="BE307">
        <v>115</v>
      </c>
      <c r="BI307">
        <v>58</v>
      </c>
      <c r="BM307">
        <v>8</v>
      </c>
      <c r="BO307">
        <f t="shared" si="12"/>
        <v>9</v>
      </c>
      <c r="BP307">
        <f t="shared" si="13"/>
        <v>536</v>
      </c>
      <c r="BQ307">
        <v>1013</v>
      </c>
      <c r="BR307" s="9">
        <f t="shared" si="14"/>
        <v>52.912142152023691</v>
      </c>
    </row>
    <row r="308" spans="1:70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L308">
        <v>280</v>
      </c>
      <c r="AD308">
        <v>20</v>
      </c>
      <c r="AI308">
        <v>10</v>
      </c>
      <c r="AK308">
        <v>130</v>
      </c>
      <c r="AT308">
        <v>321</v>
      </c>
      <c r="AW308">
        <v>22</v>
      </c>
      <c r="BB308">
        <v>183</v>
      </c>
      <c r="BC308">
        <v>22</v>
      </c>
      <c r="BE308">
        <v>217</v>
      </c>
      <c r="BH308">
        <v>10</v>
      </c>
      <c r="BI308">
        <v>43</v>
      </c>
      <c r="BO308">
        <f t="shared" si="12"/>
        <v>11</v>
      </c>
      <c r="BP308">
        <f t="shared" si="13"/>
        <v>1258</v>
      </c>
      <c r="BQ308">
        <v>1591</v>
      </c>
      <c r="BR308" s="9">
        <f t="shared" si="14"/>
        <v>79.069767441860463</v>
      </c>
    </row>
    <row r="309" spans="1:70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L309">
        <v>200</v>
      </c>
      <c r="AC309">
        <v>14</v>
      </c>
      <c r="AD309">
        <v>21</v>
      </c>
      <c r="AT309">
        <v>286</v>
      </c>
      <c r="BB309">
        <v>679</v>
      </c>
      <c r="BO309">
        <f t="shared" si="12"/>
        <v>5</v>
      </c>
      <c r="BP309">
        <f t="shared" si="13"/>
        <v>1200</v>
      </c>
      <c r="BQ309">
        <v>1214</v>
      </c>
      <c r="BR309" s="9">
        <f t="shared" si="14"/>
        <v>98.846787479406913</v>
      </c>
    </row>
    <row r="310" spans="1:70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L310">
        <v>67</v>
      </c>
      <c r="AI310">
        <v>100</v>
      </c>
      <c r="AK310">
        <v>467</v>
      </c>
      <c r="AR310">
        <v>1011</v>
      </c>
      <c r="AT310">
        <v>898</v>
      </c>
      <c r="BC310">
        <v>67</v>
      </c>
      <c r="BH310">
        <v>33</v>
      </c>
      <c r="BO310">
        <f t="shared" si="12"/>
        <v>7</v>
      </c>
      <c r="BP310">
        <f t="shared" si="13"/>
        <v>2643</v>
      </c>
      <c r="BQ310">
        <v>4500</v>
      </c>
      <c r="BR310" s="9">
        <f t="shared" si="14"/>
        <v>58.733333333333334</v>
      </c>
    </row>
    <row r="311" spans="1:70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L311">
        <v>200</v>
      </c>
      <c r="AT311">
        <v>10824</v>
      </c>
      <c r="BB311">
        <v>984</v>
      </c>
      <c r="BH311">
        <v>100</v>
      </c>
      <c r="BO311">
        <f t="shared" si="12"/>
        <v>4</v>
      </c>
      <c r="BP311">
        <f t="shared" si="13"/>
        <v>12108</v>
      </c>
      <c r="BQ311">
        <v>13000</v>
      </c>
      <c r="BR311" s="9">
        <f t="shared" si="14"/>
        <v>93.138461538461542</v>
      </c>
    </row>
    <row r="312" spans="1:70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L312">
        <v>800</v>
      </c>
      <c r="AD312">
        <v>100</v>
      </c>
      <c r="AT312">
        <v>7125</v>
      </c>
      <c r="BB312">
        <v>4275</v>
      </c>
      <c r="BO312">
        <f t="shared" si="12"/>
        <v>4</v>
      </c>
      <c r="BP312">
        <f t="shared" si="13"/>
        <v>12300</v>
      </c>
      <c r="BQ312">
        <v>12300</v>
      </c>
      <c r="BR312" s="9">
        <f t="shared" si="14"/>
        <v>100</v>
      </c>
    </row>
    <row r="313" spans="1:70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L313">
        <v>67</v>
      </c>
      <c r="AO313">
        <v>13</v>
      </c>
      <c r="AT313">
        <v>3554</v>
      </c>
      <c r="BB313">
        <v>646</v>
      </c>
      <c r="BO313">
        <f t="shared" si="12"/>
        <v>4</v>
      </c>
      <c r="BP313">
        <f t="shared" si="13"/>
        <v>4280</v>
      </c>
      <c r="BQ313">
        <v>4293</v>
      </c>
      <c r="BR313" s="9">
        <f t="shared" si="14"/>
        <v>99.697181458187742</v>
      </c>
    </row>
    <row r="314" spans="1:70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L314">
        <v>25</v>
      </c>
      <c r="AC314">
        <v>13</v>
      </c>
      <c r="AI314">
        <v>100</v>
      </c>
      <c r="AP314">
        <v>13</v>
      </c>
      <c r="AR314">
        <v>126</v>
      </c>
      <c r="AT314">
        <v>885</v>
      </c>
      <c r="AW314">
        <v>50</v>
      </c>
      <c r="BB314">
        <v>126</v>
      </c>
      <c r="BC314">
        <v>13</v>
      </c>
      <c r="BE314">
        <v>25</v>
      </c>
      <c r="BN314">
        <v>25</v>
      </c>
      <c r="BO314">
        <f t="shared" si="12"/>
        <v>11</v>
      </c>
      <c r="BP314">
        <f t="shared" si="13"/>
        <v>1401</v>
      </c>
      <c r="BQ314">
        <v>1526</v>
      </c>
      <c r="BR314" s="9">
        <f t="shared" si="14"/>
        <v>91.808650065530799</v>
      </c>
    </row>
    <row r="315" spans="1:70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L315">
        <v>29</v>
      </c>
      <c r="AI315">
        <v>14</v>
      </c>
      <c r="AP315">
        <v>57</v>
      </c>
      <c r="AT315">
        <v>370</v>
      </c>
      <c r="AW315">
        <v>644</v>
      </c>
      <c r="BA315">
        <v>101</v>
      </c>
      <c r="BB315">
        <v>101</v>
      </c>
      <c r="BH315">
        <v>43</v>
      </c>
      <c r="BM315">
        <v>14</v>
      </c>
      <c r="BO315">
        <f t="shared" si="12"/>
        <v>9</v>
      </c>
      <c r="BP315">
        <f t="shared" si="13"/>
        <v>1373</v>
      </c>
      <c r="BQ315">
        <v>1971</v>
      </c>
      <c r="BR315" s="9">
        <f t="shared" si="14"/>
        <v>69.660071029934045</v>
      </c>
    </row>
    <row r="316" spans="1:70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AI316">
        <v>100</v>
      </c>
      <c r="AR316">
        <v>65</v>
      </c>
      <c r="AT316">
        <v>484</v>
      </c>
      <c r="AW316">
        <v>40</v>
      </c>
      <c r="BB316">
        <v>65</v>
      </c>
      <c r="BE316">
        <v>13</v>
      </c>
      <c r="BN316">
        <v>7</v>
      </c>
      <c r="BO316">
        <f t="shared" si="12"/>
        <v>7</v>
      </c>
      <c r="BP316">
        <f t="shared" si="13"/>
        <v>774</v>
      </c>
      <c r="BQ316">
        <v>835</v>
      </c>
      <c r="BR316" s="9">
        <f t="shared" si="14"/>
        <v>92.694610778443106</v>
      </c>
    </row>
    <row r="317" spans="1:70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L317">
        <v>1700</v>
      </c>
      <c r="AR317">
        <v>250</v>
      </c>
      <c r="AT317">
        <v>1750</v>
      </c>
      <c r="BB317">
        <v>2750</v>
      </c>
      <c r="BO317">
        <f t="shared" ref="BO317:BO337" si="15">COUNT(J317:BN317)</f>
        <v>4</v>
      </c>
      <c r="BP317">
        <f t="shared" ref="BP317:BP337" si="16">SUM(J317:BN317)</f>
        <v>6450</v>
      </c>
      <c r="BQ317">
        <v>6450</v>
      </c>
      <c r="BR317" s="9">
        <f t="shared" si="14"/>
        <v>100</v>
      </c>
    </row>
    <row r="318" spans="1:70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L318">
        <v>100</v>
      </c>
      <c r="AK318">
        <v>100</v>
      </c>
      <c r="AR318">
        <v>3500</v>
      </c>
      <c r="AT318">
        <v>5200</v>
      </c>
      <c r="BB318">
        <v>2300</v>
      </c>
      <c r="BC318">
        <v>200</v>
      </c>
      <c r="BO318">
        <f t="shared" si="15"/>
        <v>6</v>
      </c>
      <c r="BP318">
        <f t="shared" si="16"/>
        <v>11400</v>
      </c>
      <c r="BQ318">
        <v>14100</v>
      </c>
      <c r="BR318" s="9">
        <f t="shared" si="14"/>
        <v>80.851063829787222</v>
      </c>
    </row>
    <row r="319" spans="1:70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AT319">
        <v>2267</v>
      </c>
      <c r="BB319">
        <v>767</v>
      </c>
      <c r="BC319">
        <v>33</v>
      </c>
      <c r="BH319">
        <v>33</v>
      </c>
      <c r="BO319">
        <f t="shared" si="15"/>
        <v>4</v>
      </c>
      <c r="BP319">
        <f t="shared" si="16"/>
        <v>3100</v>
      </c>
      <c r="BQ319">
        <v>4433</v>
      </c>
      <c r="BR319" s="9">
        <f t="shared" si="14"/>
        <v>69.930069930069934</v>
      </c>
    </row>
    <row r="320" spans="1:70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L320">
        <v>50</v>
      </c>
      <c r="AK320">
        <v>50</v>
      </c>
      <c r="AR320">
        <v>495</v>
      </c>
      <c r="AS320">
        <v>495</v>
      </c>
      <c r="AT320">
        <v>1981</v>
      </c>
      <c r="AW320">
        <v>150</v>
      </c>
      <c r="AZ320">
        <v>743</v>
      </c>
      <c r="BB320">
        <v>1238</v>
      </c>
      <c r="BC320">
        <v>200</v>
      </c>
      <c r="BH320">
        <v>150</v>
      </c>
      <c r="BO320">
        <f t="shared" si="15"/>
        <v>10</v>
      </c>
      <c r="BP320">
        <f t="shared" si="16"/>
        <v>5552</v>
      </c>
      <c r="BQ320">
        <v>6200</v>
      </c>
      <c r="BR320" s="9">
        <f t="shared" si="14"/>
        <v>89.548387096774192</v>
      </c>
    </row>
    <row r="321" spans="1:70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AR321">
        <v>2000</v>
      </c>
      <c r="AT321">
        <v>14000</v>
      </c>
      <c r="BB321">
        <v>5000</v>
      </c>
      <c r="BO321">
        <f t="shared" si="15"/>
        <v>3</v>
      </c>
      <c r="BP321">
        <f t="shared" si="16"/>
        <v>21000</v>
      </c>
      <c r="BQ321">
        <v>21100</v>
      </c>
      <c r="BR321" s="9">
        <f t="shared" si="14"/>
        <v>99.526066350710892</v>
      </c>
    </row>
    <row r="322" spans="1:70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L322">
        <v>450</v>
      </c>
      <c r="S322">
        <v>50</v>
      </c>
      <c r="AT322">
        <v>6334</v>
      </c>
      <c r="BB322">
        <v>288</v>
      </c>
      <c r="BO322">
        <f t="shared" si="15"/>
        <v>4</v>
      </c>
      <c r="BP322">
        <f t="shared" si="16"/>
        <v>7122</v>
      </c>
      <c r="BQ322">
        <v>9400</v>
      </c>
      <c r="BR322" s="9">
        <f t="shared" si="14"/>
        <v>75.765957446808514</v>
      </c>
    </row>
    <row r="323" spans="1:70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L323">
        <v>1100</v>
      </c>
      <c r="AT323">
        <v>16545</v>
      </c>
      <c r="AZ323">
        <v>473</v>
      </c>
      <c r="BB323">
        <v>1418</v>
      </c>
      <c r="BH323">
        <v>100</v>
      </c>
      <c r="BO323">
        <f t="shared" si="15"/>
        <v>5</v>
      </c>
      <c r="BP323">
        <f t="shared" si="16"/>
        <v>19636</v>
      </c>
      <c r="BQ323">
        <v>23000</v>
      </c>
      <c r="BR323" s="9">
        <f t="shared" si="14"/>
        <v>85.373913043478254</v>
      </c>
    </row>
    <row r="324" spans="1:70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L324">
        <v>650</v>
      </c>
      <c r="S324">
        <v>100</v>
      </c>
      <c r="AT324">
        <v>5269</v>
      </c>
      <c r="BB324">
        <v>1581</v>
      </c>
      <c r="BH324">
        <v>150</v>
      </c>
      <c r="BM324">
        <v>50</v>
      </c>
      <c r="BO324">
        <f t="shared" si="15"/>
        <v>6</v>
      </c>
      <c r="BP324">
        <f t="shared" si="16"/>
        <v>7800</v>
      </c>
      <c r="BQ324">
        <v>8300</v>
      </c>
      <c r="BR324" s="9">
        <f t="shared" si="14"/>
        <v>93.975903614457835</v>
      </c>
    </row>
    <row r="325" spans="1:70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L325">
        <v>325</v>
      </c>
      <c r="S325">
        <v>25</v>
      </c>
      <c r="AC325">
        <v>25</v>
      </c>
      <c r="AK325">
        <v>25</v>
      </c>
      <c r="AP325">
        <v>50</v>
      </c>
      <c r="AT325">
        <v>488</v>
      </c>
      <c r="BB325">
        <v>731</v>
      </c>
      <c r="BC325">
        <v>75</v>
      </c>
      <c r="BO325">
        <f t="shared" si="15"/>
        <v>8</v>
      </c>
      <c r="BP325">
        <f t="shared" si="16"/>
        <v>1744</v>
      </c>
      <c r="BQ325">
        <v>2225</v>
      </c>
      <c r="BR325" s="9">
        <f t="shared" si="14"/>
        <v>78.382022471910119</v>
      </c>
    </row>
    <row r="326" spans="1:70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L326">
        <v>50</v>
      </c>
      <c r="AI326">
        <v>50</v>
      </c>
      <c r="AR326">
        <v>706</v>
      </c>
      <c r="AT326">
        <v>1648</v>
      </c>
      <c r="BB326">
        <v>2827</v>
      </c>
      <c r="BO326">
        <f t="shared" si="15"/>
        <v>5</v>
      </c>
      <c r="BP326">
        <f t="shared" si="16"/>
        <v>5281</v>
      </c>
      <c r="BQ326">
        <v>5802</v>
      </c>
      <c r="BR326" s="9">
        <f t="shared" si="14"/>
        <v>91.020337814546707</v>
      </c>
    </row>
    <row r="327" spans="1:70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L327">
        <v>600</v>
      </c>
      <c r="W327">
        <v>50</v>
      </c>
      <c r="AT327">
        <v>3208</v>
      </c>
      <c r="AW327">
        <v>50</v>
      </c>
      <c r="BB327">
        <v>292</v>
      </c>
      <c r="BC327">
        <v>50</v>
      </c>
      <c r="BH327">
        <v>100</v>
      </c>
      <c r="BO327">
        <f t="shared" si="15"/>
        <v>7</v>
      </c>
      <c r="BP327">
        <f t="shared" si="16"/>
        <v>4350</v>
      </c>
      <c r="BQ327">
        <v>4350</v>
      </c>
      <c r="BR327" s="9">
        <f t="shared" si="14"/>
        <v>100</v>
      </c>
    </row>
    <row r="328" spans="1:70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L328">
        <v>3000</v>
      </c>
      <c r="AR328">
        <v>1041</v>
      </c>
      <c r="AT328">
        <v>4164</v>
      </c>
      <c r="BB328">
        <v>14574</v>
      </c>
      <c r="BO328">
        <f t="shared" si="15"/>
        <v>4</v>
      </c>
      <c r="BP328">
        <f t="shared" si="16"/>
        <v>22779</v>
      </c>
      <c r="BQ328">
        <v>23500</v>
      </c>
      <c r="BR328" s="9">
        <f t="shared" si="14"/>
        <v>96.931914893617019</v>
      </c>
    </row>
    <row r="329" spans="1:70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L329">
        <v>250</v>
      </c>
      <c r="AC329">
        <v>50</v>
      </c>
      <c r="AR329">
        <v>1295</v>
      </c>
      <c r="AT329">
        <v>1295</v>
      </c>
      <c r="BB329">
        <v>4143</v>
      </c>
      <c r="BC329">
        <v>250</v>
      </c>
      <c r="BH329">
        <v>100</v>
      </c>
      <c r="BO329">
        <f t="shared" si="15"/>
        <v>7</v>
      </c>
      <c r="BP329">
        <f t="shared" si="16"/>
        <v>7383</v>
      </c>
      <c r="BQ329">
        <v>8101</v>
      </c>
      <c r="BR329" s="9">
        <f t="shared" si="14"/>
        <v>91.136896679422293</v>
      </c>
    </row>
    <row r="330" spans="1:70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L330">
        <v>1133</v>
      </c>
      <c r="S330">
        <v>17</v>
      </c>
      <c r="W330">
        <v>33</v>
      </c>
      <c r="AD330">
        <v>17</v>
      </c>
      <c r="AI330">
        <v>17</v>
      </c>
      <c r="AT330">
        <v>833</v>
      </c>
      <c r="AW330">
        <v>50</v>
      </c>
      <c r="AZ330">
        <v>83</v>
      </c>
      <c r="BB330">
        <v>333</v>
      </c>
      <c r="BC330">
        <v>50</v>
      </c>
      <c r="BO330">
        <f t="shared" si="15"/>
        <v>10</v>
      </c>
      <c r="BP330">
        <f t="shared" si="16"/>
        <v>2566</v>
      </c>
      <c r="BQ330">
        <v>2583</v>
      </c>
      <c r="BR330" s="9">
        <f t="shared" si="14"/>
        <v>99.341850561362747</v>
      </c>
    </row>
    <row r="331" spans="1:70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L331">
        <v>1100</v>
      </c>
      <c r="S331">
        <v>50</v>
      </c>
      <c r="AT331">
        <v>280</v>
      </c>
      <c r="BB331">
        <v>5320</v>
      </c>
      <c r="BO331">
        <f t="shared" si="15"/>
        <v>4</v>
      </c>
      <c r="BP331">
        <f t="shared" si="16"/>
        <v>6750</v>
      </c>
      <c r="BQ331">
        <v>7450</v>
      </c>
      <c r="BR331" s="9">
        <f t="shared" ref="BR331:BR337" si="17">BP331/BQ331*100</f>
        <v>90.604026845637591</v>
      </c>
    </row>
    <row r="332" spans="1:70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L332">
        <v>33</v>
      </c>
      <c r="AT332">
        <v>973</v>
      </c>
      <c r="AW332">
        <v>33</v>
      </c>
      <c r="BB332">
        <v>4704</v>
      </c>
      <c r="BC332">
        <v>300</v>
      </c>
      <c r="BN332">
        <v>33</v>
      </c>
      <c r="BO332">
        <f t="shared" si="15"/>
        <v>6</v>
      </c>
      <c r="BP332">
        <f t="shared" si="16"/>
        <v>6076</v>
      </c>
      <c r="BQ332">
        <v>6563</v>
      </c>
      <c r="BR332" s="9">
        <f t="shared" si="17"/>
        <v>92.579612981868053</v>
      </c>
    </row>
    <row r="333" spans="1:70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AI333">
        <v>50</v>
      </c>
      <c r="AT333">
        <v>1259</v>
      </c>
      <c r="AW333">
        <v>100</v>
      </c>
      <c r="BB333">
        <v>5541</v>
      </c>
      <c r="BC333">
        <v>600</v>
      </c>
      <c r="BH333">
        <v>50</v>
      </c>
      <c r="BO333">
        <f t="shared" si="15"/>
        <v>6</v>
      </c>
      <c r="BP333">
        <f t="shared" si="16"/>
        <v>7600</v>
      </c>
      <c r="BQ333">
        <v>7800</v>
      </c>
      <c r="BR333" s="9">
        <f t="shared" si="17"/>
        <v>97.435897435897431</v>
      </c>
    </row>
    <row r="334" spans="1:70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L334">
        <v>600</v>
      </c>
      <c r="AT334">
        <v>1074</v>
      </c>
      <c r="AW334">
        <v>100</v>
      </c>
      <c r="AZ334">
        <v>1074</v>
      </c>
      <c r="BB334">
        <v>11278</v>
      </c>
      <c r="BC334">
        <v>100</v>
      </c>
      <c r="BO334">
        <f t="shared" si="15"/>
        <v>6</v>
      </c>
      <c r="BP334">
        <f t="shared" si="16"/>
        <v>14226</v>
      </c>
      <c r="BQ334">
        <v>15400</v>
      </c>
      <c r="BR334" s="9">
        <f t="shared" si="17"/>
        <v>92.376623376623385</v>
      </c>
    </row>
    <row r="335" spans="1:70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K335" s="27">
        <v>6</v>
      </c>
      <c r="L335" s="27">
        <v>263</v>
      </c>
      <c r="W335">
        <v>13</v>
      </c>
      <c r="BB335">
        <v>297</v>
      </c>
      <c r="BH335">
        <v>6</v>
      </c>
      <c r="BO335">
        <f t="shared" si="15"/>
        <v>5</v>
      </c>
      <c r="BP335">
        <f t="shared" si="16"/>
        <v>585</v>
      </c>
      <c r="BQ335">
        <v>794</v>
      </c>
      <c r="BR335" s="9">
        <f t="shared" si="17"/>
        <v>73.677581863979853</v>
      </c>
    </row>
    <row r="336" spans="1:70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K336" s="121">
        <v>38</v>
      </c>
      <c r="L336" s="121">
        <v>500</v>
      </c>
      <c r="AT336">
        <v>38</v>
      </c>
      <c r="AW336">
        <v>8</v>
      </c>
      <c r="AZ336">
        <v>8</v>
      </c>
      <c r="BA336">
        <v>8</v>
      </c>
      <c r="BB336">
        <v>31</v>
      </c>
      <c r="BO336">
        <f t="shared" si="15"/>
        <v>7</v>
      </c>
      <c r="BP336">
        <f t="shared" si="16"/>
        <v>631</v>
      </c>
      <c r="BQ336">
        <v>731</v>
      </c>
      <c r="BR336" s="9">
        <f t="shared" si="17"/>
        <v>86.320109439124479</v>
      </c>
    </row>
    <row r="337" spans="1:70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K337" s="27"/>
      <c r="L337" s="27">
        <v>1017</v>
      </c>
      <c r="AT337">
        <v>83</v>
      </c>
      <c r="BA337">
        <v>17</v>
      </c>
      <c r="BB337">
        <v>50</v>
      </c>
      <c r="BO337">
        <f t="shared" si="15"/>
        <v>4</v>
      </c>
      <c r="BP337">
        <f t="shared" si="16"/>
        <v>1167</v>
      </c>
      <c r="BQ337">
        <v>1251</v>
      </c>
      <c r="BR337" s="9">
        <f t="shared" si="17"/>
        <v>93.285371702637889</v>
      </c>
    </row>
    <row r="338" spans="1:70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K338" s="27">
        <v>400</v>
      </c>
      <c r="L338" s="27">
        <v>1200</v>
      </c>
      <c r="AT338">
        <v>967</v>
      </c>
      <c r="AW338">
        <v>100</v>
      </c>
      <c r="BB338">
        <v>4350</v>
      </c>
      <c r="BO338">
        <f t="shared" ref="BO338:BO351" si="18">COUNT(J338:BN338)</f>
        <v>5</v>
      </c>
      <c r="BP338">
        <f t="shared" ref="BP338:BP344" si="19">SUM(J338:BN338)</f>
        <v>7017</v>
      </c>
      <c r="BQ338">
        <v>17600</v>
      </c>
      <c r="BR338" s="9">
        <f t="shared" ref="BR338:BR343" si="20">BP338/BQ338*100</f>
        <v>39.86931818181818</v>
      </c>
    </row>
    <row r="339" spans="1:70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K339" s="27">
        <v>125</v>
      </c>
      <c r="L339" s="27">
        <v>100</v>
      </c>
      <c r="AR339">
        <v>343</v>
      </c>
      <c r="AT339">
        <v>457</v>
      </c>
      <c r="AZ339">
        <v>229</v>
      </c>
      <c r="BB339">
        <v>1257</v>
      </c>
      <c r="BO339">
        <f t="shared" si="18"/>
        <v>6</v>
      </c>
      <c r="BP339">
        <f t="shared" si="19"/>
        <v>2511</v>
      </c>
      <c r="BQ339">
        <v>3175</v>
      </c>
      <c r="BR339" s="9">
        <f t="shared" si="20"/>
        <v>79.086614173228341</v>
      </c>
    </row>
    <row r="340" spans="1:70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K340" s="27">
        <v>50</v>
      </c>
      <c r="L340" s="27">
        <v>250</v>
      </c>
      <c r="AO340">
        <v>25</v>
      </c>
      <c r="AR340">
        <v>114</v>
      </c>
      <c r="AT340">
        <v>229</v>
      </c>
      <c r="AW340">
        <v>75</v>
      </c>
      <c r="AZ340">
        <v>114</v>
      </c>
      <c r="BB340">
        <v>1488</v>
      </c>
      <c r="BC340">
        <v>25</v>
      </c>
      <c r="BM340">
        <v>50</v>
      </c>
      <c r="BN340">
        <v>25</v>
      </c>
      <c r="BO340">
        <f t="shared" si="18"/>
        <v>11</v>
      </c>
      <c r="BP340">
        <f t="shared" si="19"/>
        <v>2445</v>
      </c>
      <c r="BQ340">
        <v>3373</v>
      </c>
      <c r="BR340" s="9">
        <f t="shared" si="20"/>
        <v>72.4873999407056</v>
      </c>
    </row>
    <row r="341" spans="1:70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K341" s="27"/>
      <c r="L341" s="27">
        <v>300</v>
      </c>
      <c r="AD341">
        <v>50</v>
      </c>
      <c r="AT341">
        <v>1266</v>
      </c>
      <c r="AW341">
        <v>208</v>
      </c>
      <c r="BB341">
        <v>2784</v>
      </c>
      <c r="BO341">
        <f t="shared" si="18"/>
        <v>5</v>
      </c>
      <c r="BP341">
        <f t="shared" si="19"/>
        <v>4608</v>
      </c>
      <c r="BQ341">
        <v>5900</v>
      </c>
      <c r="BR341" s="9">
        <f t="shared" si="20"/>
        <v>78.101694915254242</v>
      </c>
    </row>
    <row r="342" spans="1:70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K342" s="27"/>
      <c r="L342" s="27">
        <v>467</v>
      </c>
      <c r="AI342">
        <v>100</v>
      </c>
      <c r="AR342">
        <v>494</v>
      </c>
      <c r="AT342">
        <v>494</v>
      </c>
      <c r="AW342">
        <v>345</v>
      </c>
      <c r="AZ342">
        <v>165</v>
      </c>
      <c r="BB342">
        <v>1647</v>
      </c>
      <c r="BC342">
        <v>69</v>
      </c>
      <c r="BN342">
        <v>33</v>
      </c>
      <c r="BO342">
        <f t="shared" si="18"/>
        <v>9</v>
      </c>
      <c r="BP342">
        <f t="shared" si="19"/>
        <v>3814</v>
      </c>
      <c r="BQ342">
        <v>4732</v>
      </c>
      <c r="BR342" s="9">
        <f t="shared" si="20"/>
        <v>80.600169061707533</v>
      </c>
    </row>
    <row r="343" spans="1:70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K343" s="27"/>
      <c r="L343" s="27">
        <v>338</v>
      </c>
      <c r="S343">
        <v>25</v>
      </c>
      <c r="U343">
        <v>50</v>
      </c>
      <c r="AC343">
        <v>88</v>
      </c>
      <c r="AD343">
        <v>200</v>
      </c>
      <c r="AT343">
        <v>88</v>
      </c>
      <c r="AW343">
        <v>13</v>
      </c>
      <c r="BA343">
        <v>13</v>
      </c>
      <c r="BB343">
        <v>88</v>
      </c>
      <c r="BC343">
        <v>125</v>
      </c>
      <c r="BO343">
        <f t="shared" si="18"/>
        <v>10</v>
      </c>
      <c r="BP343">
        <f t="shared" si="19"/>
        <v>1028</v>
      </c>
      <c r="BQ343">
        <v>1232</v>
      </c>
      <c r="BR343" s="9">
        <f t="shared" si="20"/>
        <v>83.441558441558442</v>
      </c>
    </row>
    <row r="344" spans="1:70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K344" s="27"/>
      <c r="L344" s="27">
        <v>429</v>
      </c>
      <c r="R344">
        <v>14</v>
      </c>
      <c r="Z344">
        <v>14</v>
      </c>
      <c r="AI344">
        <v>200</v>
      </c>
      <c r="AR344">
        <v>29</v>
      </c>
      <c r="AT344">
        <v>497</v>
      </c>
      <c r="AW344">
        <v>43</v>
      </c>
      <c r="BB344">
        <v>88</v>
      </c>
      <c r="BN344">
        <v>114</v>
      </c>
      <c r="BO344">
        <f t="shared" si="18"/>
        <v>9</v>
      </c>
      <c r="BP344">
        <f t="shared" si="19"/>
        <v>1428</v>
      </c>
      <c r="BQ344">
        <v>1485</v>
      </c>
      <c r="BR344" s="9">
        <f t="shared" ref="BR344:BR356" si="21">BP344/BQ344*100</f>
        <v>96.161616161616166</v>
      </c>
    </row>
    <row r="345" spans="1:70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K345" s="27"/>
      <c r="L345" s="27">
        <v>1250</v>
      </c>
      <c r="S345">
        <v>17</v>
      </c>
      <c r="AC345">
        <v>50</v>
      </c>
      <c r="AD345">
        <v>67</v>
      </c>
      <c r="AI345">
        <v>83</v>
      </c>
      <c r="AT345">
        <v>200</v>
      </c>
      <c r="AW345">
        <v>17</v>
      </c>
      <c r="BB345">
        <v>67</v>
      </c>
      <c r="BN345">
        <v>17</v>
      </c>
      <c r="BO345">
        <f t="shared" si="18"/>
        <v>9</v>
      </c>
      <c r="BP345">
        <f t="shared" ref="BP345:BP356" si="22">SUM(J345:BN345)</f>
        <v>1768</v>
      </c>
      <c r="BQ345">
        <v>1818</v>
      </c>
      <c r="BR345" s="9">
        <f t="shared" si="21"/>
        <v>97.249724972497248</v>
      </c>
    </row>
    <row r="346" spans="1:70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K346" s="27"/>
      <c r="L346" s="27">
        <v>400</v>
      </c>
      <c r="AI346">
        <v>100</v>
      </c>
      <c r="AT346">
        <v>4436</v>
      </c>
      <c r="AW346">
        <v>1000</v>
      </c>
      <c r="BB346">
        <v>986</v>
      </c>
      <c r="BC346">
        <v>400</v>
      </c>
      <c r="BN346">
        <v>100</v>
      </c>
      <c r="BO346">
        <f t="shared" si="18"/>
        <v>7</v>
      </c>
      <c r="BP346">
        <f t="shared" si="22"/>
        <v>7422</v>
      </c>
      <c r="BQ346">
        <v>12101</v>
      </c>
      <c r="BR346" s="9">
        <f t="shared" si="21"/>
        <v>61.333774068258819</v>
      </c>
    </row>
    <row r="347" spans="1:70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K347" s="27"/>
      <c r="L347" s="27">
        <v>1000</v>
      </c>
      <c r="AR347">
        <v>1911</v>
      </c>
      <c r="AT347">
        <v>5256</v>
      </c>
      <c r="AW347">
        <v>400</v>
      </c>
      <c r="BB347">
        <v>2389</v>
      </c>
      <c r="BC347">
        <v>100</v>
      </c>
      <c r="BH347">
        <v>100</v>
      </c>
      <c r="BM347">
        <v>100</v>
      </c>
      <c r="BO347">
        <f t="shared" si="18"/>
        <v>8</v>
      </c>
      <c r="BP347">
        <f t="shared" si="22"/>
        <v>11256</v>
      </c>
      <c r="BQ347">
        <v>16201</v>
      </c>
      <c r="BR347" s="9">
        <f t="shared" si="21"/>
        <v>69.477192765878641</v>
      </c>
    </row>
    <row r="348" spans="1:70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K348" s="27"/>
      <c r="L348" s="27">
        <v>600</v>
      </c>
      <c r="AO348">
        <v>100</v>
      </c>
      <c r="AR348">
        <v>3047</v>
      </c>
      <c r="AT348">
        <v>2176</v>
      </c>
      <c r="AW348">
        <v>100</v>
      </c>
      <c r="AY348">
        <v>100</v>
      </c>
      <c r="BB348">
        <v>1741</v>
      </c>
      <c r="BC348">
        <v>200</v>
      </c>
      <c r="BH348">
        <v>100</v>
      </c>
      <c r="BO348">
        <f t="shared" si="18"/>
        <v>9</v>
      </c>
      <c r="BP348">
        <f t="shared" si="22"/>
        <v>8164</v>
      </c>
      <c r="BQ348">
        <v>11899</v>
      </c>
      <c r="BR348" s="9">
        <f t="shared" si="21"/>
        <v>68.610807630893362</v>
      </c>
    </row>
    <row r="349" spans="1:70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K349" s="27">
        <v>14</v>
      </c>
      <c r="L349" s="27">
        <v>629</v>
      </c>
      <c r="U349">
        <v>21</v>
      </c>
      <c r="W349">
        <v>21</v>
      </c>
      <c r="AC349">
        <v>7</v>
      </c>
      <c r="AD349">
        <v>36</v>
      </c>
      <c r="AW349">
        <v>36</v>
      </c>
      <c r="BA349">
        <v>25</v>
      </c>
      <c r="BO349">
        <f t="shared" si="18"/>
        <v>8</v>
      </c>
      <c r="BP349">
        <f t="shared" si="22"/>
        <v>789</v>
      </c>
      <c r="BQ349">
        <v>803</v>
      </c>
      <c r="BR349" s="9">
        <f t="shared" si="21"/>
        <v>98.256537982565391</v>
      </c>
    </row>
    <row r="350" spans="1:70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K350" s="27"/>
      <c r="L350" s="27">
        <v>225</v>
      </c>
      <c r="AR350">
        <v>114</v>
      </c>
      <c r="AT350">
        <v>114</v>
      </c>
      <c r="BB350">
        <v>1597</v>
      </c>
      <c r="BC350">
        <v>25</v>
      </c>
      <c r="BN350">
        <v>50</v>
      </c>
      <c r="BO350">
        <f t="shared" si="18"/>
        <v>6</v>
      </c>
      <c r="BP350">
        <f t="shared" si="22"/>
        <v>2125</v>
      </c>
      <c r="BQ350">
        <v>2175</v>
      </c>
      <c r="BR350" s="9">
        <f t="shared" si="21"/>
        <v>97.701149425287355</v>
      </c>
    </row>
    <row r="351" spans="1:70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K351" s="27"/>
      <c r="L351" s="27">
        <v>200</v>
      </c>
      <c r="W351">
        <v>33</v>
      </c>
      <c r="AT351">
        <v>170</v>
      </c>
      <c r="BB351">
        <v>3564</v>
      </c>
      <c r="BM351">
        <v>33</v>
      </c>
      <c r="BN351">
        <v>67</v>
      </c>
      <c r="BO351">
        <f t="shared" si="18"/>
        <v>6</v>
      </c>
      <c r="BP351">
        <f t="shared" si="22"/>
        <v>4067</v>
      </c>
      <c r="BQ351">
        <v>4100</v>
      </c>
      <c r="BR351" s="9">
        <f t="shared" si="21"/>
        <v>99.195121951219505</v>
      </c>
    </row>
    <row r="352" spans="1:70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K352" s="27"/>
      <c r="L352" s="27">
        <v>476</v>
      </c>
      <c r="S352">
        <v>35</v>
      </c>
      <c r="W352">
        <v>12</v>
      </c>
      <c r="AC352">
        <v>24</v>
      </c>
      <c r="AD352">
        <v>6</v>
      </c>
      <c r="AT352">
        <v>24</v>
      </c>
      <c r="AW352">
        <v>12</v>
      </c>
      <c r="BN352">
        <v>6</v>
      </c>
      <c r="BO352">
        <f>COUNT(J352:BN352)</f>
        <v>8</v>
      </c>
      <c r="BP352">
        <f t="shared" si="22"/>
        <v>595</v>
      </c>
      <c r="BQ352">
        <v>601</v>
      </c>
      <c r="BR352" s="9">
        <f t="shared" si="21"/>
        <v>99.001663893510823</v>
      </c>
    </row>
    <row r="353" spans="1:70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K353" s="27"/>
      <c r="L353" s="27">
        <v>860</v>
      </c>
      <c r="S353">
        <v>960</v>
      </c>
      <c r="AI353">
        <v>20</v>
      </c>
      <c r="AT353">
        <v>181</v>
      </c>
      <c r="BB353">
        <v>326</v>
      </c>
      <c r="BH353">
        <v>40</v>
      </c>
      <c r="BO353">
        <f>COUNT(J353:BN353)</f>
        <v>6</v>
      </c>
      <c r="BP353">
        <f t="shared" si="22"/>
        <v>2387</v>
      </c>
      <c r="BQ353">
        <v>2520</v>
      </c>
      <c r="BR353" s="9">
        <f t="shared" si="21"/>
        <v>94.722222222222214</v>
      </c>
    </row>
    <row r="354" spans="1:70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K354" s="27"/>
      <c r="L354" s="27">
        <v>13</v>
      </c>
      <c r="AT354">
        <v>346</v>
      </c>
      <c r="AW354">
        <v>25</v>
      </c>
      <c r="BB354">
        <v>829</v>
      </c>
      <c r="BG354">
        <v>13</v>
      </c>
      <c r="BN354">
        <v>13</v>
      </c>
      <c r="BO354">
        <f>COUNT(J354:BN354)</f>
        <v>6</v>
      </c>
      <c r="BP354">
        <f t="shared" si="22"/>
        <v>1239</v>
      </c>
      <c r="BQ354">
        <v>1290</v>
      </c>
      <c r="BR354" s="9">
        <f t="shared" si="21"/>
        <v>96.046511627906966</v>
      </c>
    </row>
    <row r="355" spans="1:70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K355" s="27"/>
      <c r="L355" s="27">
        <v>200</v>
      </c>
      <c r="AT355">
        <v>337</v>
      </c>
      <c r="AW355">
        <v>773</v>
      </c>
      <c r="BB355">
        <v>3030</v>
      </c>
      <c r="BE355">
        <v>64</v>
      </c>
      <c r="BN355">
        <v>33</v>
      </c>
      <c r="BO355">
        <f>COUNT(J355:BN355)</f>
        <v>6</v>
      </c>
      <c r="BP355">
        <f t="shared" si="22"/>
        <v>4437</v>
      </c>
      <c r="BQ355">
        <v>4599</v>
      </c>
      <c r="BR355" s="9">
        <f t="shared" si="21"/>
        <v>96.477495107632095</v>
      </c>
    </row>
    <row r="356" spans="1:70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K356" s="27"/>
      <c r="L356" s="27">
        <v>21</v>
      </c>
      <c r="AP356">
        <v>4</v>
      </c>
      <c r="AT356">
        <v>21</v>
      </c>
      <c r="BB356">
        <v>336</v>
      </c>
      <c r="BE356">
        <v>7</v>
      </c>
      <c r="BN356">
        <v>4</v>
      </c>
      <c r="BO356">
        <f>COUNT(J356:BN356)</f>
        <v>6</v>
      </c>
      <c r="BP356">
        <f t="shared" si="22"/>
        <v>393</v>
      </c>
      <c r="BQ356">
        <v>409</v>
      </c>
      <c r="BR356" s="9">
        <f t="shared" si="21"/>
        <v>96.088019559902207</v>
      </c>
    </row>
    <row r="357" spans="1:70" x14ac:dyDescent="0.2">
      <c r="A357" s="170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70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70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70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70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70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70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70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70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70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70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70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79"/>
  <sheetViews>
    <sheetView workbookViewId="0">
      <selection activeCell="A258" sqref="A258"/>
    </sheetView>
  </sheetViews>
  <sheetFormatPr defaultRowHeight="12.75" x14ac:dyDescent="0.2"/>
  <cols>
    <col min="1" max="1" width="10" style="140" bestFit="1" customWidth="1"/>
    <col min="2" max="2" width="19.28515625" style="140" customWidth="1"/>
    <col min="3" max="3" width="9.140625" style="140"/>
    <col min="4" max="4" width="12.85546875" style="140" bestFit="1" customWidth="1"/>
    <col min="5" max="5" width="11.85546875" style="140" bestFit="1" customWidth="1"/>
    <col min="6" max="6" width="12.140625" style="140" bestFit="1" customWidth="1"/>
    <col min="7" max="7" width="9.5703125" style="140" bestFit="1" customWidth="1"/>
    <col min="8" max="8" width="10.28515625" style="140" bestFit="1" customWidth="1"/>
    <col min="9" max="9" width="5.5703125" style="141" bestFit="1" customWidth="1"/>
    <col min="10" max="10" width="9.140625" style="140" bestFit="1" customWidth="1"/>
    <col min="11" max="11" width="4.5703125" style="140" bestFit="1" customWidth="1"/>
    <col min="12" max="12" width="13.5703125" style="140" bestFit="1" customWidth="1"/>
    <col min="13" max="13" width="11.140625" style="140" bestFit="1" customWidth="1"/>
    <col min="14" max="14" width="12" style="142" bestFit="1" customWidth="1"/>
    <col min="15" max="15" width="12.5703125" style="142" bestFit="1" customWidth="1"/>
    <col min="16" max="16" width="9.140625" style="140"/>
    <col min="17" max="17" width="16.7109375" style="140" bestFit="1" customWidth="1"/>
    <col min="18" max="18" width="17" style="140" bestFit="1" customWidth="1"/>
    <col min="19" max="19" width="8.5703125" style="140" bestFit="1" customWidth="1"/>
    <col min="20" max="20" width="13.140625" style="140" bestFit="1" customWidth="1"/>
    <col min="21" max="21" width="7.85546875" style="140" bestFit="1" customWidth="1"/>
    <col min="22" max="22" width="11.140625" style="140" bestFit="1" customWidth="1"/>
    <col min="23" max="23" width="21.42578125" style="140" bestFit="1" customWidth="1"/>
    <col min="24" max="24" width="9.140625" style="140"/>
    <col min="25" max="25" width="7.85546875" style="140" bestFit="1" customWidth="1"/>
    <col min="26" max="26" width="24.85546875" style="140" bestFit="1" customWidth="1"/>
    <col min="27" max="27" width="11.5703125" style="140" bestFit="1" customWidth="1"/>
    <col min="28" max="28" width="14" style="140" bestFit="1" customWidth="1"/>
    <col min="29" max="29" width="18.140625" style="140" bestFit="1" customWidth="1"/>
    <col min="30" max="30" width="9.7109375" style="140" bestFit="1" customWidth="1"/>
    <col min="31" max="31" width="10.7109375" style="140" bestFit="1" customWidth="1"/>
    <col min="32" max="32" width="12.42578125" style="140" bestFit="1" customWidth="1"/>
    <col min="33" max="33" width="10.42578125" style="140" bestFit="1" customWidth="1"/>
    <col min="34" max="34" width="12.42578125" style="140" bestFit="1" customWidth="1"/>
    <col min="35" max="35" width="10.42578125" style="140" bestFit="1" customWidth="1"/>
    <col min="36" max="36" width="12.28515625" style="140" bestFit="1" customWidth="1"/>
    <col min="37" max="37" width="10.28515625" style="140" bestFit="1" customWidth="1"/>
    <col min="38" max="38" width="12.28515625" style="140" bestFit="1" customWidth="1"/>
    <col min="39" max="39" width="10.28515625" style="140" customWidth="1"/>
    <col min="40" max="40" width="12.28515625" style="140" bestFit="1" customWidth="1"/>
    <col min="41" max="41" width="10.28515625" style="140" customWidth="1"/>
    <col min="42" max="42" width="12.28515625" style="140" bestFit="1" customWidth="1"/>
    <col min="43" max="43" width="10.28515625" style="140" bestFit="1" customWidth="1"/>
    <col min="44" max="44" width="19.7109375" style="140" bestFit="1" customWidth="1"/>
    <col min="45" max="45" width="9.28515625" style="140" bestFit="1" customWidth="1"/>
    <col min="46" max="46" width="9.140625" style="140"/>
    <col min="47" max="50" width="9.28515625" style="140" bestFit="1" customWidth="1"/>
    <col min="51" max="52" width="9.140625" style="140"/>
    <col min="53" max="53" width="8" style="140" customWidth="1"/>
    <col min="54" max="55" width="9.140625" style="140" customWidth="1"/>
    <col min="56" max="57" width="9.140625" style="140"/>
    <col min="58" max="58" width="9.28515625" style="140" bestFit="1" customWidth="1"/>
    <col min="59" max="60" width="9.140625" style="140"/>
    <col min="61" max="61" width="9.42578125" style="140" bestFit="1" customWidth="1"/>
    <col min="62" max="62" width="9.5703125" style="140" bestFit="1" customWidth="1"/>
    <col min="63" max="63" width="18.85546875" style="140" bestFit="1" customWidth="1"/>
    <col min="64" max="64" width="19" style="140" bestFit="1" customWidth="1"/>
    <col min="65" max="65" width="19.140625" style="140" bestFit="1" customWidth="1"/>
    <col min="66" max="66" width="19.28515625" style="140" bestFit="1" customWidth="1"/>
    <col min="67" max="68" width="21.140625" style="140" bestFit="1" customWidth="1"/>
    <col min="69" max="69" width="15" style="140" bestFit="1" customWidth="1"/>
    <col min="70" max="70" width="15.140625" style="140" bestFit="1" customWidth="1"/>
    <col min="71" max="71" width="12.85546875" style="140" bestFit="1" customWidth="1"/>
    <col min="72" max="72" width="13.140625" style="140" bestFit="1" customWidth="1"/>
    <col min="73" max="73" width="23.28515625" style="140" bestFit="1" customWidth="1"/>
    <col min="74" max="74" width="23.42578125" style="140" bestFit="1" customWidth="1"/>
    <col min="75" max="75" width="8.7109375" style="140" bestFit="1" customWidth="1"/>
    <col min="76" max="76" width="8.85546875" style="140" bestFit="1" customWidth="1"/>
    <col min="77" max="77" width="11.28515625" style="140" bestFit="1" customWidth="1"/>
    <col min="78" max="78" width="11.42578125" style="140" bestFit="1" customWidth="1"/>
    <col min="79" max="79" width="8.28515625" style="140" bestFit="1" customWidth="1"/>
    <col min="80" max="80" width="8.42578125" style="140" bestFit="1" customWidth="1"/>
    <col min="81" max="81" width="10.85546875" style="140" bestFit="1" customWidth="1"/>
    <col min="82" max="82" width="11" style="140" bestFit="1" customWidth="1"/>
    <col min="83" max="83" width="20.140625" style="140" bestFit="1" customWidth="1"/>
    <col min="84" max="84" width="20.28515625" style="140" bestFit="1" customWidth="1"/>
    <col min="85" max="85" width="12.42578125" style="140" bestFit="1" customWidth="1"/>
    <col min="86" max="86" width="12.5703125" style="140" bestFit="1" customWidth="1"/>
    <col min="87" max="87" width="15.42578125" style="140" bestFit="1" customWidth="1"/>
    <col min="88" max="88" width="15.5703125" style="140" bestFit="1" customWidth="1"/>
    <col min="89" max="89" width="16.140625" style="140" bestFit="1" customWidth="1"/>
    <col min="90" max="90" width="16.28515625" style="140" bestFit="1" customWidth="1"/>
    <col min="91" max="91" width="11.7109375" style="140" bestFit="1" customWidth="1"/>
    <col min="92" max="92" width="11.85546875" style="140" bestFit="1" customWidth="1"/>
    <col min="93" max="93" width="17.5703125" style="140" bestFit="1" customWidth="1"/>
    <col min="94" max="94" width="18.5703125" style="140" bestFit="1" customWidth="1"/>
    <col min="95" max="95" width="19.28515625" style="140" customWidth="1"/>
    <col min="96" max="96" width="20.7109375" style="140" bestFit="1" customWidth="1"/>
    <col min="97" max="97" width="9.140625" style="140"/>
    <col min="98" max="98" width="19.42578125" style="140" bestFit="1" customWidth="1"/>
    <col min="99" max="99" width="10.5703125" style="140" bestFit="1" customWidth="1"/>
    <col min="100" max="100" width="24.140625" style="140" bestFit="1" customWidth="1"/>
    <col min="101" max="103" width="9.140625" style="140"/>
    <col min="104" max="104" width="5.5703125" style="140" bestFit="1" customWidth="1"/>
    <col min="105" max="105" width="10.7109375" style="140" bestFit="1" customWidth="1"/>
    <col min="106" max="106" width="20.7109375" style="140" bestFit="1" customWidth="1"/>
    <col min="107" max="107" width="9.140625" style="140"/>
    <col min="108" max="108" width="19.42578125" style="140" bestFit="1" customWidth="1"/>
    <col min="109" max="109" width="10.7109375" style="140" bestFit="1" customWidth="1"/>
    <col min="110" max="110" width="24.28515625" style="140" bestFit="1" customWidth="1"/>
    <col min="111" max="113" width="9.140625" style="140"/>
    <col min="114" max="114" width="5.5703125" style="140" bestFit="1" customWidth="1"/>
    <col min="115" max="115" width="10.7109375" style="140" bestFit="1" customWidth="1"/>
    <col min="116" max="116" width="9.140625" style="140"/>
    <col min="117" max="117" width="18.7109375" style="140" bestFit="1" customWidth="1"/>
    <col min="118" max="118" width="13.5703125" style="140" bestFit="1" customWidth="1"/>
    <col min="119" max="119" width="11.28515625" style="140" bestFit="1" customWidth="1"/>
    <col min="120" max="121" width="9.28515625" style="140" bestFit="1" customWidth="1"/>
    <col min="122" max="122" width="15.140625" style="140" bestFit="1" customWidth="1"/>
    <col min="123" max="123" width="24.5703125" style="140" bestFit="1" customWidth="1"/>
    <col min="124" max="124" width="12.5703125" style="140" bestFit="1" customWidth="1"/>
    <col min="125" max="125" width="9.140625" style="140"/>
    <col min="126" max="126" width="18.85546875" style="140" bestFit="1" customWidth="1"/>
    <col min="127" max="127" width="13.7109375" style="140" bestFit="1" customWidth="1"/>
    <col min="128" max="128" width="13.5703125" style="140" bestFit="1" customWidth="1"/>
    <col min="129" max="129" width="16" style="140" bestFit="1" customWidth="1"/>
    <col min="130" max="130" width="6.140625" style="141" bestFit="1" customWidth="1"/>
    <col min="131" max="131" width="9.28515625" style="141" bestFit="1" customWidth="1"/>
    <col min="132" max="132" width="5" style="141" bestFit="1" customWidth="1"/>
    <col min="133" max="133" width="13.7109375" style="141" bestFit="1" customWidth="1"/>
    <col min="134" max="134" width="11.28515625" style="141" bestFit="1" customWidth="1"/>
    <col min="135" max="16384" width="9.140625" style="140"/>
  </cols>
  <sheetData>
    <row r="1" spans="1:129" ht="15" customHeight="1" x14ac:dyDescent="0.2">
      <c r="P1" s="180" t="s">
        <v>529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2"/>
      <c r="AB1" s="180" t="s">
        <v>530</v>
      </c>
      <c r="AC1" s="181"/>
      <c r="AD1" s="181"/>
      <c r="AE1" s="182"/>
      <c r="AF1" s="180" t="s">
        <v>531</v>
      </c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2"/>
      <c r="AS1" s="180" t="s">
        <v>532</v>
      </c>
      <c r="AT1" s="181"/>
      <c r="AU1" s="182"/>
      <c r="AV1" s="180" t="s">
        <v>533</v>
      </c>
      <c r="AW1" s="181"/>
      <c r="AX1" s="182"/>
      <c r="AY1" s="180" t="s">
        <v>534</v>
      </c>
      <c r="AZ1" s="181"/>
      <c r="BA1" s="182"/>
      <c r="BB1" s="180" t="s">
        <v>535</v>
      </c>
      <c r="BC1" s="182"/>
      <c r="BD1" s="180" t="s">
        <v>536</v>
      </c>
      <c r="BE1" s="182"/>
      <c r="BF1" s="180" t="s">
        <v>537</v>
      </c>
      <c r="BG1" s="181"/>
      <c r="BH1" s="182"/>
      <c r="BI1" s="180" t="s">
        <v>538</v>
      </c>
      <c r="BJ1" s="181"/>
      <c r="BK1" s="181"/>
      <c r="BL1" s="181"/>
      <c r="BM1" s="181"/>
      <c r="BN1" s="182"/>
      <c r="BO1" s="180" t="s">
        <v>539</v>
      </c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1"/>
      <c r="CL1" s="181"/>
      <c r="CM1" s="181"/>
      <c r="CN1" s="182"/>
      <c r="CO1" s="143"/>
      <c r="CP1" s="143"/>
      <c r="CQ1" s="143"/>
      <c r="CR1" s="180" t="s">
        <v>540</v>
      </c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2"/>
      <c r="DL1" s="180" t="s">
        <v>541</v>
      </c>
      <c r="DM1" s="181"/>
      <c r="DN1" s="181"/>
      <c r="DO1" s="182"/>
      <c r="DP1" s="180" t="s">
        <v>542</v>
      </c>
      <c r="DQ1" s="181"/>
      <c r="DR1" s="181"/>
      <c r="DS1" s="181"/>
      <c r="DT1" s="181"/>
      <c r="DU1" s="182"/>
    </row>
    <row r="2" spans="1:129" s="148" customFormat="1" ht="15" customHeight="1" x14ac:dyDescent="0.2">
      <c r="A2" s="144" t="s">
        <v>271</v>
      </c>
      <c r="B2" s="144" t="s">
        <v>272</v>
      </c>
      <c r="C2" s="144" t="s">
        <v>273</v>
      </c>
      <c r="D2" s="144" t="s">
        <v>274</v>
      </c>
      <c r="E2" s="144" t="s">
        <v>275</v>
      </c>
      <c r="F2" s="144" t="s">
        <v>276</v>
      </c>
      <c r="G2" s="144" t="s">
        <v>277</v>
      </c>
      <c r="H2" s="144" t="s">
        <v>278</v>
      </c>
      <c r="I2" s="145" t="s">
        <v>351</v>
      </c>
      <c r="J2" s="146" t="s">
        <v>479</v>
      </c>
      <c r="K2" s="146" t="s">
        <v>352</v>
      </c>
      <c r="L2" s="100" t="s">
        <v>478</v>
      </c>
      <c r="M2" s="146" t="s">
        <v>353</v>
      </c>
      <c r="N2" s="147" t="s">
        <v>543</v>
      </c>
      <c r="O2" s="147" t="s">
        <v>544</v>
      </c>
      <c r="P2" s="144" t="s">
        <v>545</v>
      </c>
      <c r="Q2" s="144" t="s">
        <v>546</v>
      </c>
      <c r="R2" s="144" t="s">
        <v>547</v>
      </c>
      <c r="S2" s="144" t="s">
        <v>548</v>
      </c>
      <c r="T2" s="144" t="s">
        <v>549</v>
      </c>
      <c r="U2" s="144" t="s">
        <v>550</v>
      </c>
      <c r="V2" s="144" t="s">
        <v>551</v>
      </c>
      <c r="W2" s="144" t="s">
        <v>552</v>
      </c>
      <c r="X2" s="144" t="s">
        <v>553</v>
      </c>
      <c r="Y2" s="144" t="s">
        <v>554</v>
      </c>
      <c r="Z2" s="144" t="s">
        <v>555</v>
      </c>
      <c r="AA2" s="144" t="s">
        <v>556</v>
      </c>
      <c r="AB2" s="144" t="s">
        <v>557</v>
      </c>
      <c r="AC2" s="144" t="s">
        <v>558</v>
      </c>
      <c r="AD2" s="144" t="s">
        <v>559</v>
      </c>
      <c r="AE2" s="144" t="s">
        <v>560</v>
      </c>
      <c r="AF2" s="144" t="s">
        <v>561</v>
      </c>
      <c r="AG2" s="144" t="s">
        <v>562</v>
      </c>
      <c r="AH2" s="144" t="s">
        <v>561</v>
      </c>
      <c r="AI2" s="144" t="s">
        <v>562</v>
      </c>
      <c r="AJ2" s="144" t="s">
        <v>561</v>
      </c>
      <c r="AK2" s="144" t="s">
        <v>562</v>
      </c>
      <c r="AL2" s="144" t="s">
        <v>561</v>
      </c>
      <c r="AM2" s="144" t="s">
        <v>562</v>
      </c>
      <c r="AN2" s="144" t="s">
        <v>561</v>
      </c>
      <c r="AO2" s="144" t="s">
        <v>562</v>
      </c>
      <c r="AP2" s="144" t="s">
        <v>561</v>
      </c>
      <c r="AQ2" s="144" t="s">
        <v>562</v>
      </c>
      <c r="AR2" s="144" t="s">
        <v>563</v>
      </c>
      <c r="AS2" s="144" t="s">
        <v>564</v>
      </c>
      <c r="AT2" s="144" t="s">
        <v>565</v>
      </c>
      <c r="AU2" s="144" t="s">
        <v>566</v>
      </c>
      <c r="AV2" s="144" t="s">
        <v>564</v>
      </c>
      <c r="AW2" s="144" t="s">
        <v>565</v>
      </c>
      <c r="AX2" s="144" t="s">
        <v>566</v>
      </c>
      <c r="AY2" s="144" t="s">
        <v>564</v>
      </c>
      <c r="AZ2" s="144" t="s">
        <v>565</v>
      </c>
      <c r="BA2" s="144" t="s">
        <v>566</v>
      </c>
      <c r="BB2" s="144" t="s">
        <v>564</v>
      </c>
      <c r="BC2" s="144" t="s">
        <v>566</v>
      </c>
      <c r="BD2" s="144" t="s">
        <v>564</v>
      </c>
      <c r="BE2" s="144" t="s">
        <v>566</v>
      </c>
      <c r="BF2" s="144" t="s">
        <v>564</v>
      </c>
      <c r="BG2" s="144" t="s">
        <v>565</v>
      </c>
      <c r="BH2" s="144" t="s">
        <v>566</v>
      </c>
      <c r="BI2" s="144" t="s">
        <v>567</v>
      </c>
      <c r="BJ2" s="144" t="s">
        <v>568</v>
      </c>
      <c r="BK2" s="144" t="s">
        <v>569</v>
      </c>
      <c r="BL2" s="144" t="s">
        <v>570</v>
      </c>
      <c r="BM2" s="144" t="s">
        <v>571</v>
      </c>
      <c r="BN2" s="144" t="s">
        <v>572</v>
      </c>
      <c r="BO2" s="144" t="s">
        <v>573</v>
      </c>
      <c r="BP2" s="144" t="s">
        <v>574</v>
      </c>
      <c r="BQ2" s="144" t="s">
        <v>575</v>
      </c>
      <c r="BR2" s="144" t="s">
        <v>576</v>
      </c>
      <c r="BS2" s="144" t="s">
        <v>577</v>
      </c>
      <c r="BT2" s="144" t="s">
        <v>578</v>
      </c>
      <c r="BU2" s="144" t="s">
        <v>579</v>
      </c>
      <c r="BV2" s="144" t="s">
        <v>580</v>
      </c>
      <c r="BW2" s="144" t="s">
        <v>581</v>
      </c>
      <c r="BX2" s="144" t="s">
        <v>582</v>
      </c>
      <c r="BY2" s="144" t="s">
        <v>583</v>
      </c>
      <c r="BZ2" s="144" t="s">
        <v>584</v>
      </c>
      <c r="CA2" s="144" t="s">
        <v>585</v>
      </c>
      <c r="CB2" s="144" t="s">
        <v>586</v>
      </c>
      <c r="CC2" s="144" t="s">
        <v>587</v>
      </c>
      <c r="CD2" s="144" t="s">
        <v>588</v>
      </c>
      <c r="CE2" s="144" t="s">
        <v>589</v>
      </c>
      <c r="CF2" s="144" t="s">
        <v>590</v>
      </c>
      <c r="CG2" s="144" t="s">
        <v>591</v>
      </c>
      <c r="CH2" s="144" t="s">
        <v>592</v>
      </c>
      <c r="CI2" s="144" t="s">
        <v>593</v>
      </c>
      <c r="CJ2" s="144" t="s">
        <v>594</v>
      </c>
      <c r="CK2" s="144" t="s">
        <v>595</v>
      </c>
      <c r="CL2" s="144" t="s">
        <v>596</v>
      </c>
      <c r="CM2" s="144" t="s">
        <v>597</v>
      </c>
      <c r="CN2" s="144" t="s">
        <v>598</v>
      </c>
      <c r="CO2" s="144" t="s">
        <v>599</v>
      </c>
      <c r="CP2" s="144" t="s">
        <v>600</v>
      </c>
      <c r="CQ2" s="144" t="s">
        <v>601</v>
      </c>
      <c r="CR2" s="144" t="s">
        <v>602</v>
      </c>
      <c r="CS2" s="144" t="s">
        <v>603</v>
      </c>
      <c r="CT2" s="148" t="s">
        <v>604</v>
      </c>
      <c r="CU2" s="148" t="s">
        <v>605</v>
      </c>
      <c r="CV2" s="148" t="s">
        <v>606</v>
      </c>
      <c r="CW2" s="148" t="s">
        <v>607</v>
      </c>
      <c r="CX2" s="148" t="s">
        <v>607</v>
      </c>
      <c r="CY2" s="148" t="s">
        <v>607</v>
      </c>
      <c r="CZ2" s="148" t="s">
        <v>608</v>
      </c>
      <c r="DA2" s="148" t="s">
        <v>609</v>
      </c>
      <c r="DB2" s="144" t="s">
        <v>602</v>
      </c>
      <c r="DC2" s="144" t="s">
        <v>603</v>
      </c>
      <c r="DD2" s="148" t="s">
        <v>604</v>
      </c>
      <c r="DE2" s="148" t="s">
        <v>605</v>
      </c>
      <c r="DF2" s="148" t="s">
        <v>606</v>
      </c>
      <c r="DG2" s="148" t="s">
        <v>607</v>
      </c>
      <c r="DH2" s="148" t="s">
        <v>607</v>
      </c>
      <c r="DI2" s="148" t="s">
        <v>607</v>
      </c>
      <c r="DJ2" s="148" t="s">
        <v>608</v>
      </c>
      <c r="DK2" s="148" t="s">
        <v>609</v>
      </c>
      <c r="DL2" s="148" t="s">
        <v>610</v>
      </c>
      <c r="DM2" s="148" t="s">
        <v>611</v>
      </c>
      <c r="DN2" s="148" t="s">
        <v>612</v>
      </c>
      <c r="DO2" s="148" t="s">
        <v>540</v>
      </c>
      <c r="DP2" s="148" t="s">
        <v>613</v>
      </c>
      <c r="DQ2" s="148" t="s">
        <v>614</v>
      </c>
      <c r="DR2" s="148" t="s">
        <v>615</v>
      </c>
      <c r="DS2" s="148" t="s">
        <v>616</v>
      </c>
      <c r="DT2" s="148" t="s">
        <v>617</v>
      </c>
      <c r="DU2" s="148" t="s">
        <v>618</v>
      </c>
      <c r="DV2" s="148" t="s">
        <v>619</v>
      </c>
      <c r="DW2" s="148" t="s">
        <v>620</v>
      </c>
      <c r="DX2" s="148" t="s">
        <v>621</v>
      </c>
      <c r="DY2" s="148" t="s">
        <v>622</v>
      </c>
    </row>
    <row r="3" spans="1:129" ht="15" customHeight="1" x14ac:dyDescent="0.2">
      <c r="A3" s="64">
        <v>403</v>
      </c>
      <c r="B3" s="35" t="s">
        <v>299</v>
      </c>
      <c r="C3" s="35" t="s">
        <v>300</v>
      </c>
      <c r="D3" s="36">
        <v>37351</v>
      </c>
      <c r="E3" s="149">
        <v>39.320590000000003</v>
      </c>
      <c r="F3" s="149">
        <v>-76.711569999999995</v>
      </c>
      <c r="G3" s="149">
        <v>39.32105</v>
      </c>
      <c r="H3" s="149">
        <v>-76.71172</v>
      </c>
      <c r="I3" s="150"/>
      <c r="J3" s="151"/>
      <c r="K3" s="151"/>
      <c r="L3" s="152"/>
      <c r="M3" s="151"/>
      <c r="N3" s="142">
        <v>22</v>
      </c>
      <c r="P3" s="140" t="s">
        <v>623</v>
      </c>
      <c r="Q3" s="140" t="s">
        <v>623</v>
      </c>
      <c r="R3" s="140" t="s">
        <v>623</v>
      </c>
      <c r="S3" s="140" t="s">
        <v>623</v>
      </c>
      <c r="T3" s="140" t="s">
        <v>623</v>
      </c>
      <c r="U3" s="140" t="s">
        <v>623</v>
      </c>
      <c r="V3" s="140" t="s">
        <v>624</v>
      </c>
      <c r="W3" s="140" t="s">
        <v>623</v>
      </c>
      <c r="X3" s="140" t="s">
        <v>623</v>
      </c>
      <c r="Y3" s="140" t="s">
        <v>623</v>
      </c>
      <c r="Z3" s="140" t="s">
        <v>623</v>
      </c>
      <c r="AA3" s="140" t="s">
        <v>623</v>
      </c>
      <c r="AB3" s="140" t="s">
        <v>623</v>
      </c>
      <c r="AL3" s="144"/>
      <c r="AM3" s="144"/>
      <c r="DL3" s="140" t="s">
        <v>624</v>
      </c>
      <c r="DM3" s="140" t="s">
        <v>623</v>
      </c>
      <c r="DN3" s="140" t="s">
        <v>623</v>
      </c>
    </row>
    <row r="4" spans="1:129" ht="15" customHeight="1" x14ac:dyDescent="0.2">
      <c r="A4" s="64">
        <v>325</v>
      </c>
      <c r="B4" s="35" t="s">
        <v>299</v>
      </c>
      <c r="C4" s="35" t="s">
        <v>300</v>
      </c>
      <c r="D4" s="36">
        <v>37351</v>
      </c>
      <c r="E4" s="149">
        <v>39.304769999999998</v>
      </c>
      <c r="F4" s="149">
        <v>-76.6785</v>
      </c>
      <c r="G4" s="149">
        <v>39.305309999999999</v>
      </c>
      <c r="H4" s="149">
        <v>-76.679010000000005</v>
      </c>
      <c r="I4" s="150"/>
      <c r="J4" s="151"/>
      <c r="K4" s="151"/>
      <c r="L4" s="152"/>
      <c r="M4" s="151"/>
      <c r="N4" s="142">
        <v>56</v>
      </c>
      <c r="P4" s="140" t="s">
        <v>623</v>
      </c>
      <c r="Q4" s="140" t="s">
        <v>624</v>
      </c>
      <c r="R4" s="140" t="s">
        <v>623</v>
      </c>
      <c r="S4" s="140" t="s">
        <v>623</v>
      </c>
      <c r="T4" s="140" t="s">
        <v>623</v>
      </c>
      <c r="U4" s="140" t="s">
        <v>623</v>
      </c>
      <c r="V4" s="140" t="s">
        <v>623</v>
      </c>
      <c r="W4" s="140" t="s">
        <v>623</v>
      </c>
      <c r="X4" s="140" t="s">
        <v>623</v>
      </c>
      <c r="Y4" s="140" t="s">
        <v>623</v>
      </c>
      <c r="Z4" s="140" t="s">
        <v>623</v>
      </c>
      <c r="AA4" s="140" t="s">
        <v>623</v>
      </c>
      <c r="AB4" s="140" t="s">
        <v>623</v>
      </c>
      <c r="AL4" s="144"/>
      <c r="AM4" s="144"/>
      <c r="DL4" s="140" t="s">
        <v>624</v>
      </c>
      <c r="DM4" s="140" t="s">
        <v>623</v>
      </c>
      <c r="DN4" s="140" t="s">
        <v>623</v>
      </c>
    </row>
    <row r="5" spans="1:129" ht="15" customHeight="1" x14ac:dyDescent="0.2">
      <c r="A5" s="65">
        <v>250</v>
      </c>
      <c r="B5" s="35" t="s">
        <v>301</v>
      </c>
      <c r="C5" s="35" t="s">
        <v>300</v>
      </c>
      <c r="D5" s="36">
        <v>37351</v>
      </c>
      <c r="E5" s="1">
        <v>39.305109999999999</v>
      </c>
      <c r="F5" s="1">
        <v>-76.687340000000006</v>
      </c>
      <c r="G5" s="140">
        <v>39.305129999999998</v>
      </c>
      <c r="H5" s="140">
        <v>-76.688130000000001</v>
      </c>
      <c r="I5" s="150"/>
      <c r="J5" s="151"/>
      <c r="K5" s="151"/>
      <c r="L5" s="152"/>
      <c r="M5" s="151"/>
      <c r="N5" s="142">
        <v>37</v>
      </c>
      <c r="P5" s="140" t="s">
        <v>623</v>
      </c>
      <c r="Q5" s="140" t="s">
        <v>624</v>
      </c>
      <c r="R5" s="140" t="s">
        <v>623</v>
      </c>
      <c r="S5" s="140" t="s">
        <v>623</v>
      </c>
      <c r="T5" s="140" t="s">
        <v>623</v>
      </c>
      <c r="U5" s="140" t="s">
        <v>623</v>
      </c>
      <c r="V5" s="140" t="s">
        <v>623</v>
      </c>
      <c r="W5" s="140" t="s">
        <v>623</v>
      </c>
      <c r="X5" s="140" t="s">
        <v>623</v>
      </c>
      <c r="Y5" s="140" t="s">
        <v>623</v>
      </c>
      <c r="Z5" s="140" t="s">
        <v>623</v>
      </c>
      <c r="AA5" s="140" t="s">
        <v>623</v>
      </c>
      <c r="AB5" s="140" t="s">
        <v>623</v>
      </c>
      <c r="AL5" s="144"/>
      <c r="AM5" s="144"/>
      <c r="DL5" s="140" t="s">
        <v>624</v>
      </c>
      <c r="DM5" s="140" t="s">
        <v>623</v>
      </c>
      <c r="DN5" s="140" t="s">
        <v>623</v>
      </c>
    </row>
    <row r="6" spans="1:129" ht="15" customHeight="1" x14ac:dyDescent="0.2">
      <c r="A6" s="64">
        <v>625</v>
      </c>
      <c r="B6" s="35" t="s">
        <v>302</v>
      </c>
      <c r="C6" s="35" t="s">
        <v>300</v>
      </c>
      <c r="D6" s="36">
        <v>37367</v>
      </c>
      <c r="E6" s="149">
        <v>39.275219999999997</v>
      </c>
      <c r="F6" s="149">
        <v>-76.673670000000001</v>
      </c>
      <c r="G6" s="149">
        <v>39.275060000000003</v>
      </c>
      <c r="H6" s="149">
        <v>-76.674499999999995</v>
      </c>
      <c r="I6" s="150"/>
      <c r="J6" s="151"/>
      <c r="K6" s="151"/>
      <c r="L6" s="152"/>
      <c r="M6" s="151"/>
      <c r="N6" s="142">
        <v>48</v>
      </c>
      <c r="P6" s="140" t="s">
        <v>623</v>
      </c>
      <c r="Q6" s="140" t="s">
        <v>623</v>
      </c>
      <c r="R6" s="140" t="s">
        <v>623</v>
      </c>
      <c r="S6" s="140" t="s">
        <v>623</v>
      </c>
      <c r="T6" s="140" t="s">
        <v>623</v>
      </c>
      <c r="U6" s="140" t="s">
        <v>623</v>
      </c>
      <c r="V6" s="140" t="s">
        <v>624</v>
      </c>
      <c r="W6" s="140" t="s">
        <v>624</v>
      </c>
      <c r="X6" s="140" t="s">
        <v>623</v>
      </c>
      <c r="Y6" s="140" t="s">
        <v>623</v>
      </c>
      <c r="Z6" s="140" t="s">
        <v>623</v>
      </c>
      <c r="AA6" s="140" t="s">
        <v>623</v>
      </c>
      <c r="AB6" s="140" t="s">
        <v>623</v>
      </c>
      <c r="AL6" s="144"/>
      <c r="AM6" s="144"/>
      <c r="DL6" s="140" t="s">
        <v>624</v>
      </c>
      <c r="DM6" s="140" t="s">
        <v>623</v>
      </c>
      <c r="DN6" s="140" t="s">
        <v>623</v>
      </c>
    </row>
    <row r="7" spans="1:129" ht="15" customHeight="1" x14ac:dyDescent="0.2">
      <c r="A7" s="64">
        <v>964</v>
      </c>
      <c r="B7" s="35" t="s">
        <v>303</v>
      </c>
      <c r="C7" s="35" t="s">
        <v>300</v>
      </c>
      <c r="D7" s="36">
        <v>37358</v>
      </c>
      <c r="E7" s="149">
        <v>39.367249999999999</v>
      </c>
      <c r="F7" s="149">
        <v>-76.662980000000005</v>
      </c>
      <c r="G7" s="149">
        <v>39.367570000000001</v>
      </c>
      <c r="H7" s="149">
        <v>-76.663730000000001</v>
      </c>
      <c r="I7" s="150"/>
      <c r="J7" s="151"/>
      <c r="K7" s="151"/>
      <c r="L7" s="152"/>
      <c r="M7" s="151"/>
      <c r="N7" s="142">
        <v>15</v>
      </c>
      <c r="P7" s="140" t="s">
        <v>623</v>
      </c>
      <c r="Q7" s="140" t="s">
        <v>624</v>
      </c>
      <c r="R7" s="140" t="s">
        <v>623</v>
      </c>
      <c r="S7" s="140" t="s">
        <v>623</v>
      </c>
      <c r="T7" s="140" t="s">
        <v>623</v>
      </c>
      <c r="U7" s="140" t="s">
        <v>623</v>
      </c>
      <c r="V7" s="140" t="s">
        <v>624</v>
      </c>
      <c r="W7" s="140" t="s">
        <v>623</v>
      </c>
      <c r="X7" s="140" t="s">
        <v>623</v>
      </c>
      <c r="Y7" s="140" t="s">
        <v>623</v>
      </c>
      <c r="Z7" s="140" t="s">
        <v>623</v>
      </c>
      <c r="AA7" s="140" t="s">
        <v>623</v>
      </c>
      <c r="AB7" s="140" t="s">
        <v>623</v>
      </c>
      <c r="AL7" s="144"/>
      <c r="AM7" s="144"/>
      <c r="DL7" s="140" t="s">
        <v>624</v>
      </c>
      <c r="DM7" s="140" t="s">
        <v>623</v>
      </c>
      <c r="DN7" s="140" t="s">
        <v>623</v>
      </c>
    </row>
    <row r="8" spans="1:129" ht="15" customHeight="1" x14ac:dyDescent="0.2">
      <c r="A8" s="64">
        <v>878</v>
      </c>
      <c r="B8" s="35" t="s">
        <v>304</v>
      </c>
      <c r="C8" s="35" t="s">
        <v>300</v>
      </c>
      <c r="D8" s="36">
        <v>37358</v>
      </c>
      <c r="E8" s="149">
        <v>39.352559999999997</v>
      </c>
      <c r="F8" s="149">
        <v>-76.629249999999999</v>
      </c>
      <c r="G8" s="149">
        <v>39.353189999999998</v>
      </c>
      <c r="H8" s="149">
        <v>-76.629549999999995</v>
      </c>
      <c r="I8" s="150"/>
      <c r="J8" s="151"/>
      <c r="K8" s="151"/>
      <c r="L8" s="152"/>
      <c r="M8" s="151"/>
      <c r="N8" s="142">
        <v>15</v>
      </c>
      <c r="P8" s="140" t="s">
        <v>623</v>
      </c>
      <c r="Q8" s="140" t="s">
        <v>623</v>
      </c>
      <c r="R8" s="140" t="s">
        <v>623</v>
      </c>
      <c r="S8" s="140" t="s">
        <v>623</v>
      </c>
      <c r="T8" s="140" t="s">
        <v>623</v>
      </c>
      <c r="U8" s="140" t="s">
        <v>623</v>
      </c>
      <c r="V8" s="140" t="s">
        <v>624</v>
      </c>
      <c r="W8" s="140" t="s">
        <v>624</v>
      </c>
      <c r="X8" s="140" t="s">
        <v>623</v>
      </c>
      <c r="Y8" s="140" t="s">
        <v>623</v>
      </c>
      <c r="Z8" s="140" t="s">
        <v>623</v>
      </c>
      <c r="AA8" s="140" t="s">
        <v>623</v>
      </c>
      <c r="AB8" s="140" t="s">
        <v>623</v>
      </c>
      <c r="AL8" s="144"/>
      <c r="AM8" s="144"/>
      <c r="DL8" s="140" t="s">
        <v>624</v>
      </c>
      <c r="DM8" s="140" t="s">
        <v>623</v>
      </c>
      <c r="DN8" s="140" t="s">
        <v>623</v>
      </c>
    </row>
    <row r="9" spans="1:129" ht="15" customHeight="1" x14ac:dyDescent="0.2">
      <c r="A9" s="64">
        <v>1053</v>
      </c>
      <c r="B9" s="35" t="s">
        <v>304</v>
      </c>
      <c r="C9" s="35" t="s">
        <v>300</v>
      </c>
      <c r="D9" s="36">
        <v>37358</v>
      </c>
      <c r="E9" s="149">
        <v>39.326770000000003</v>
      </c>
      <c r="F9" s="149">
        <v>-76.625200000000007</v>
      </c>
      <c r="G9" s="149">
        <v>39.32743</v>
      </c>
      <c r="H9" s="149">
        <v>-76.625119999999995</v>
      </c>
      <c r="I9" s="150"/>
      <c r="J9" s="151"/>
      <c r="K9" s="151"/>
      <c r="L9" s="152"/>
      <c r="M9" s="151"/>
      <c r="N9" s="142">
        <v>41</v>
      </c>
      <c r="P9" s="140" t="s">
        <v>623</v>
      </c>
      <c r="Q9" s="140" t="s">
        <v>624</v>
      </c>
      <c r="R9" s="140" t="s">
        <v>623</v>
      </c>
      <c r="S9" s="140" t="s">
        <v>623</v>
      </c>
      <c r="T9" s="140" t="s">
        <v>623</v>
      </c>
      <c r="U9" s="140" t="s">
        <v>623</v>
      </c>
      <c r="V9" s="140" t="s">
        <v>624</v>
      </c>
      <c r="W9" s="140" t="s">
        <v>623</v>
      </c>
      <c r="X9" s="140" t="s">
        <v>623</v>
      </c>
      <c r="Y9" s="140" t="s">
        <v>623</v>
      </c>
      <c r="Z9" s="140" t="s">
        <v>623</v>
      </c>
      <c r="AA9" s="140" t="s">
        <v>623</v>
      </c>
      <c r="AB9" s="140" t="s">
        <v>623</v>
      </c>
      <c r="AL9" s="144"/>
      <c r="AM9" s="144"/>
      <c r="DL9" s="140" t="s">
        <v>624</v>
      </c>
      <c r="DM9" s="140" t="s">
        <v>623</v>
      </c>
      <c r="DN9" s="140" t="s">
        <v>623</v>
      </c>
    </row>
    <row r="10" spans="1:129" ht="15" customHeight="1" x14ac:dyDescent="0.2">
      <c r="A10" s="64">
        <v>1271</v>
      </c>
      <c r="B10" s="35" t="s">
        <v>305</v>
      </c>
      <c r="C10" s="35" t="s">
        <v>300</v>
      </c>
      <c r="D10" s="36">
        <v>37392</v>
      </c>
      <c r="E10" s="149">
        <v>39.356670000000001</v>
      </c>
      <c r="F10" s="149">
        <v>-76.572890000000001</v>
      </c>
      <c r="G10" s="149">
        <v>39.357329999999997</v>
      </c>
      <c r="H10" s="149">
        <v>-76.572900000000004</v>
      </c>
      <c r="I10" s="150"/>
      <c r="J10" s="151"/>
      <c r="K10" s="151"/>
      <c r="L10" s="152"/>
      <c r="M10" s="151"/>
      <c r="N10" s="142">
        <v>12</v>
      </c>
      <c r="P10" s="140" t="s">
        <v>623</v>
      </c>
      <c r="Q10" s="140" t="s">
        <v>623</v>
      </c>
      <c r="R10" s="140" t="s">
        <v>623</v>
      </c>
      <c r="S10" s="140" t="s">
        <v>623</v>
      </c>
      <c r="T10" s="140" t="s">
        <v>623</v>
      </c>
      <c r="U10" s="140" t="s">
        <v>623</v>
      </c>
      <c r="V10" s="140" t="s">
        <v>624</v>
      </c>
      <c r="W10" s="140" t="s">
        <v>623</v>
      </c>
      <c r="X10" s="140" t="s">
        <v>623</v>
      </c>
      <c r="Y10" s="140" t="s">
        <v>623</v>
      </c>
      <c r="Z10" s="140" t="s">
        <v>623</v>
      </c>
      <c r="AA10" s="140" t="s">
        <v>623</v>
      </c>
      <c r="AB10" s="140" t="s">
        <v>623</v>
      </c>
      <c r="AL10" s="144"/>
      <c r="AM10" s="144"/>
      <c r="DL10" s="140" t="s">
        <v>624</v>
      </c>
      <c r="DM10" s="140" t="s">
        <v>623</v>
      </c>
      <c r="DN10" s="140" t="s">
        <v>623</v>
      </c>
    </row>
    <row r="11" spans="1:129" ht="15" customHeight="1" x14ac:dyDescent="0.2">
      <c r="A11" s="64">
        <v>1294</v>
      </c>
      <c r="B11" s="35" t="s">
        <v>305</v>
      </c>
      <c r="C11" s="35" t="s">
        <v>300</v>
      </c>
      <c r="D11" s="36">
        <v>37395</v>
      </c>
      <c r="E11" s="149">
        <v>39.324869999999997</v>
      </c>
      <c r="F11" s="149">
        <v>-76.563130000000001</v>
      </c>
      <c r="G11" s="149">
        <v>39.325060000000001</v>
      </c>
      <c r="H11" s="149">
        <v>-76.563959999999994</v>
      </c>
      <c r="I11" s="150"/>
      <c r="J11" s="151"/>
      <c r="K11" s="151"/>
      <c r="L11" s="152"/>
      <c r="M11" s="151"/>
      <c r="N11" s="142">
        <v>37</v>
      </c>
      <c r="P11" s="140" t="s">
        <v>623</v>
      </c>
      <c r="Q11" s="140" t="s">
        <v>624</v>
      </c>
      <c r="R11" s="140" t="s">
        <v>623</v>
      </c>
      <c r="S11" s="140" t="s">
        <v>623</v>
      </c>
      <c r="T11" s="140" t="s">
        <v>623</v>
      </c>
      <c r="U11" s="140" t="s">
        <v>623</v>
      </c>
      <c r="V11" s="140" t="s">
        <v>624</v>
      </c>
      <c r="W11" s="140" t="s">
        <v>623</v>
      </c>
      <c r="X11" s="140" t="s">
        <v>623</v>
      </c>
      <c r="Y11" s="140" t="s">
        <v>623</v>
      </c>
      <c r="Z11" s="140" t="s">
        <v>623</v>
      </c>
      <c r="AA11" s="140" t="s">
        <v>623</v>
      </c>
      <c r="AB11" s="140" t="s">
        <v>623</v>
      </c>
      <c r="AL11" s="144"/>
      <c r="AM11" s="144"/>
      <c r="DL11" s="140" t="s">
        <v>624</v>
      </c>
      <c r="DM11" s="140" t="s">
        <v>623</v>
      </c>
      <c r="DN11" s="140" t="s">
        <v>623</v>
      </c>
    </row>
    <row r="12" spans="1:129" ht="15" customHeight="1" x14ac:dyDescent="0.2">
      <c r="A12" s="64">
        <v>1583</v>
      </c>
      <c r="B12" s="35" t="s">
        <v>306</v>
      </c>
      <c r="C12" s="35" t="s">
        <v>300</v>
      </c>
      <c r="D12" s="36">
        <v>37392</v>
      </c>
      <c r="E12" s="149">
        <v>39.365879999999997</v>
      </c>
      <c r="F12" s="149">
        <v>-76.599369999999993</v>
      </c>
      <c r="G12" s="149">
        <v>39.366529999999997</v>
      </c>
      <c r="H12" s="149">
        <v>-76.599590000000006</v>
      </c>
      <c r="I12" s="150"/>
      <c r="J12" s="151"/>
      <c r="K12" s="151"/>
      <c r="L12" s="152"/>
      <c r="M12" s="151"/>
      <c r="N12" s="142">
        <v>0</v>
      </c>
      <c r="P12" s="140" t="s">
        <v>623</v>
      </c>
      <c r="Q12" s="140" t="s">
        <v>623</v>
      </c>
      <c r="R12" s="140" t="s">
        <v>623</v>
      </c>
      <c r="S12" s="140" t="s">
        <v>623</v>
      </c>
      <c r="T12" s="140" t="s">
        <v>623</v>
      </c>
      <c r="U12" s="140" t="s">
        <v>623</v>
      </c>
      <c r="V12" s="140" t="s">
        <v>624</v>
      </c>
      <c r="W12" s="140" t="s">
        <v>623</v>
      </c>
      <c r="X12" s="140" t="s">
        <v>623</v>
      </c>
      <c r="Y12" s="140" t="s">
        <v>623</v>
      </c>
      <c r="Z12" s="140" t="s">
        <v>623</v>
      </c>
      <c r="AA12" s="140" t="s">
        <v>623</v>
      </c>
      <c r="AB12" s="140" t="s">
        <v>623</v>
      </c>
      <c r="AL12" s="144"/>
      <c r="AM12" s="144"/>
      <c r="DL12" s="140" t="s">
        <v>624</v>
      </c>
      <c r="DM12" s="140" t="s">
        <v>623</v>
      </c>
      <c r="DN12" s="140" t="s">
        <v>623</v>
      </c>
    </row>
    <row r="13" spans="1:129" ht="15" customHeight="1" x14ac:dyDescent="0.2">
      <c r="A13" s="64">
        <v>1367</v>
      </c>
      <c r="B13" s="35" t="s">
        <v>307</v>
      </c>
      <c r="C13" s="35" t="s">
        <v>300</v>
      </c>
      <c r="D13" s="36">
        <v>37397</v>
      </c>
      <c r="E13" s="1">
        <v>39.330759999999998</v>
      </c>
      <c r="F13" s="1">
        <v>-76.535079999999994</v>
      </c>
      <c r="G13" s="149">
        <v>39.33137</v>
      </c>
      <c r="H13" s="149">
        <v>-76.535430000000005</v>
      </c>
      <c r="I13" s="150"/>
      <c r="J13" s="151"/>
      <c r="K13" s="151"/>
      <c r="L13" s="152"/>
      <c r="M13" s="151"/>
      <c r="N13" s="142">
        <v>40</v>
      </c>
      <c r="P13" s="140" t="s">
        <v>623</v>
      </c>
      <c r="Q13" s="140" t="s">
        <v>623</v>
      </c>
      <c r="R13" s="140" t="s">
        <v>623</v>
      </c>
      <c r="S13" s="140" t="s">
        <v>623</v>
      </c>
      <c r="T13" s="140" t="s">
        <v>623</v>
      </c>
      <c r="U13" s="140" t="s">
        <v>623</v>
      </c>
      <c r="V13" s="140" t="s">
        <v>624</v>
      </c>
      <c r="W13" s="140" t="s">
        <v>623</v>
      </c>
      <c r="X13" s="140" t="s">
        <v>623</v>
      </c>
      <c r="Y13" s="140" t="s">
        <v>623</v>
      </c>
      <c r="Z13" s="140" t="s">
        <v>623</v>
      </c>
      <c r="AA13" s="140" t="s">
        <v>623</v>
      </c>
      <c r="AB13" s="140" t="s">
        <v>623</v>
      </c>
      <c r="AL13" s="144"/>
      <c r="AM13" s="144"/>
      <c r="DL13" s="140" t="s">
        <v>624</v>
      </c>
      <c r="DM13" s="140" t="s">
        <v>623</v>
      </c>
      <c r="DN13" s="140" t="s">
        <v>623</v>
      </c>
    </row>
    <row r="14" spans="1:129" ht="15" customHeight="1" x14ac:dyDescent="0.2">
      <c r="A14" s="64">
        <v>1392</v>
      </c>
      <c r="B14" s="35" t="s">
        <v>307</v>
      </c>
      <c r="C14" s="35" t="s">
        <v>308</v>
      </c>
      <c r="D14" s="36">
        <v>37385</v>
      </c>
      <c r="E14" s="149">
        <v>39.323309999999999</v>
      </c>
      <c r="F14" s="149">
        <v>-76.533529999999999</v>
      </c>
      <c r="G14" s="149">
        <v>39.323900000000002</v>
      </c>
      <c r="H14" s="149">
        <v>-76.533190000000005</v>
      </c>
      <c r="I14" s="150"/>
      <c r="J14" s="151"/>
      <c r="K14" s="151"/>
      <c r="L14" s="152"/>
      <c r="M14" s="151"/>
      <c r="N14" s="142">
        <v>37</v>
      </c>
      <c r="P14" s="140" t="s">
        <v>623</v>
      </c>
      <c r="Q14" s="140" t="s">
        <v>624</v>
      </c>
      <c r="R14" s="140" t="s">
        <v>623</v>
      </c>
      <c r="S14" s="140" t="s">
        <v>623</v>
      </c>
      <c r="T14" s="140" t="s">
        <v>623</v>
      </c>
      <c r="U14" s="140" t="s">
        <v>623</v>
      </c>
      <c r="V14" s="140" t="s">
        <v>624</v>
      </c>
      <c r="W14" s="140" t="s">
        <v>623</v>
      </c>
      <c r="X14" s="140" t="s">
        <v>623</v>
      </c>
      <c r="Y14" s="140" t="s">
        <v>623</v>
      </c>
      <c r="Z14" s="140" t="s">
        <v>623</v>
      </c>
      <c r="AA14" s="140" t="s">
        <v>623</v>
      </c>
      <c r="AB14" s="140" t="s">
        <v>623</v>
      </c>
      <c r="AL14" s="144"/>
      <c r="AM14" s="144"/>
      <c r="DL14" s="140" t="s">
        <v>624</v>
      </c>
      <c r="DM14" s="140" t="s">
        <v>624</v>
      </c>
      <c r="DN14" s="140" t="s">
        <v>623</v>
      </c>
    </row>
    <row r="15" spans="1:129" ht="15" customHeight="1" x14ac:dyDescent="0.2">
      <c r="A15" s="64">
        <v>1659</v>
      </c>
      <c r="B15" s="40" t="s">
        <v>505</v>
      </c>
      <c r="C15" s="35" t="s">
        <v>300</v>
      </c>
      <c r="D15" s="36">
        <v>37392</v>
      </c>
      <c r="E15" s="1">
        <v>39.336779999999997</v>
      </c>
      <c r="F15" s="1">
        <v>-76.539709999999999</v>
      </c>
      <c r="G15" s="1">
        <v>39.336790000000001</v>
      </c>
      <c r="H15" s="1">
        <v>-76.540509999999998</v>
      </c>
      <c r="I15" s="150"/>
      <c r="J15" s="151"/>
      <c r="K15" s="151"/>
      <c r="L15" s="152"/>
      <c r="M15" s="151"/>
      <c r="N15" s="142">
        <v>10</v>
      </c>
      <c r="P15" s="140" t="s">
        <v>623</v>
      </c>
      <c r="Q15" s="140" t="s">
        <v>623</v>
      </c>
      <c r="R15" s="140" t="s">
        <v>623</v>
      </c>
      <c r="S15" s="140" t="s">
        <v>623</v>
      </c>
      <c r="T15" s="140" t="s">
        <v>623</v>
      </c>
      <c r="U15" s="140" t="s">
        <v>623</v>
      </c>
      <c r="V15" s="140" t="s">
        <v>624</v>
      </c>
      <c r="W15" s="140" t="s">
        <v>623</v>
      </c>
      <c r="X15" s="140" t="s">
        <v>623</v>
      </c>
      <c r="Y15" s="140" t="s">
        <v>623</v>
      </c>
      <c r="Z15" s="140" t="s">
        <v>623</v>
      </c>
      <c r="AA15" s="140" t="s">
        <v>623</v>
      </c>
      <c r="AB15" s="140" t="s">
        <v>623</v>
      </c>
      <c r="AL15" s="144"/>
      <c r="AM15" s="144"/>
      <c r="DL15" s="140" t="s">
        <v>624</v>
      </c>
      <c r="DM15" s="140" t="s">
        <v>624</v>
      </c>
      <c r="DN15" s="140" t="s">
        <v>623</v>
      </c>
    </row>
    <row r="16" spans="1:129" ht="15" customHeight="1" x14ac:dyDescent="0.2">
      <c r="A16" s="64">
        <v>1634</v>
      </c>
      <c r="B16" s="35" t="s">
        <v>307</v>
      </c>
      <c r="C16" s="35" t="s">
        <v>300</v>
      </c>
      <c r="D16" s="36">
        <v>37376</v>
      </c>
      <c r="E16" s="149">
        <v>39.361020000000003</v>
      </c>
      <c r="F16" s="149">
        <v>-76.534859999999995</v>
      </c>
      <c r="G16" s="149">
        <v>39.361649999999997</v>
      </c>
      <c r="H16" s="149">
        <v>-76.534899999999993</v>
      </c>
      <c r="I16" s="150"/>
      <c r="J16" s="151"/>
      <c r="K16" s="151"/>
      <c r="L16" s="152"/>
      <c r="M16" s="151"/>
      <c r="N16" s="142">
        <v>100</v>
      </c>
      <c r="P16" s="140" t="s">
        <v>624</v>
      </c>
      <c r="Q16" s="140" t="s">
        <v>623</v>
      </c>
      <c r="R16" s="140" t="s">
        <v>623</v>
      </c>
      <c r="S16" s="140" t="s">
        <v>623</v>
      </c>
      <c r="T16" s="140" t="s">
        <v>623</v>
      </c>
      <c r="U16" s="140" t="s">
        <v>623</v>
      </c>
      <c r="V16" s="140" t="s">
        <v>624</v>
      </c>
      <c r="W16" s="140" t="s">
        <v>624</v>
      </c>
      <c r="X16" s="140" t="s">
        <v>623</v>
      </c>
      <c r="Y16" s="140" t="s">
        <v>623</v>
      </c>
      <c r="Z16" s="140" t="s">
        <v>623</v>
      </c>
      <c r="AA16" s="140" t="s">
        <v>623</v>
      </c>
      <c r="AB16" s="140" t="s">
        <v>623</v>
      </c>
      <c r="AL16" s="144"/>
      <c r="AM16" s="144"/>
      <c r="DL16" s="140" t="s">
        <v>624</v>
      </c>
      <c r="DM16" s="140" t="s">
        <v>623</v>
      </c>
      <c r="DN16" s="140" t="s">
        <v>623</v>
      </c>
    </row>
    <row r="17" spans="1:118" ht="15" customHeight="1" x14ac:dyDescent="0.2">
      <c r="A17" s="64">
        <v>1302</v>
      </c>
      <c r="B17" s="35" t="s">
        <v>305</v>
      </c>
      <c r="C17" s="35" t="s">
        <v>300</v>
      </c>
      <c r="D17" s="36">
        <v>37392</v>
      </c>
      <c r="E17" s="149">
        <v>39.354030000000002</v>
      </c>
      <c r="F17" s="149">
        <v>-76.572879999999998</v>
      </c>
      <c r="G17" s="149">
        <v>39.354700000000001</v>
      </c>
      <c r="H17" s="149">
        <v>-76.572730000000007</v>
      </c>
      <c r="I17" s="150"/>
      <c r="J17" s="151"/>
      <c r="K17" s="151"/>
      <c r="L17" s="152"/>
      <c r="M17" s="151"/>
      <c r="N17" s="142">
        <v>37</v>
      </c>
      <c r="P17" s="140" t="s">
        <v>623</v>
      </c>
      <c r="Q17" s="140" t="s">
        <v>623</v>
      </c>
      <c r="R17" s="140" t="s">
        <v>623</v>
      </c>
      <c r="S17" s="140" t="s">
        <v>623</v>
      </c>
      <c r="T17" s="140" t="s">
        <v>623</v>
      </c>
      <c r="U17" s="140" t="s">
        <v>623</v>
      </c>
      <c r="V17" s="140" t="s">
        <v>624</v>
      </c>
      <c r="W17" s="140" t="s">
        <v>623</v>
      </c>
      <c r="X17" s="140" t="s">
        <v>623</v>
      </c>
      <c r="Y17" s="140" t="s">
        <v>623</v>
      </c>
      <c r="Z17" s="140" t="s">
        <v>623</v>
      </c>
      <c r="AA17" s="140" t="s">
        <v>623</v>
      </c>
      <c r="AB17" s="140" t="s">
        <v>623</v>
      </c>
      <c r="AL17" s="144"/>
      <c r="AM17" s="144"/>
      <c r="DL17" s="140" t="s">
        <v>624</v>
      </c>
      <c r="DM17" s="140" t="s">
        <v>623</v>
      </c>
      <c r="DN17" s="140" t="s">
        <v>623</v>
      </c>
    </row>
    <row r="18" spans="1:118" ht="15" customHeight="1" x14ac:dyDescent="0.2">
      <c r="A18" s="35">
        <v>1104</v>
      </c>
      <c r="B18" s="35" t="s">
        <v>309</v>
      </c>
      <c r="C18" s="35" t="s">
        <v>300</v>
      </c>
      <c r="D18" s="36">
        <v>37356</v>
      </c>
      <c r="E18" s="149">
        <v>39.3705</v>
      </c>
      <c r="F18" s="149">
        <v>-76.651979999999995</v>
      </c>
      <c r="G18" s="149">
        <v>39.37115</v>
      </c>
      <c r="H18" s="149">
        <v>-76.652209999999997</v>
      </c>
      <c r="I18" s="150"/>
      <c r="J18" s="151"/>
      <c r="K18" s="151"/>
      <c r="L18" s="152"/>
      <c r="M18" s="151"/>
      <c r="N18" s="142">
        <v>10</v>
      </c>
      <c r="P18" s="140" t="s">
        <v>623</v>
      </c>
      <c r="Q18" s="140" t="s">
        <v>623</v>
      </c>
      <c r="R18" s="140" t="s">
        <v>623</v>
      </c>
      <c r="S18" s="140" t="s">
        <v>623</v>
      </c>
      <c r="T18" s="140" t="s">
        <v>623</v>
      </c>
      <c r="U18" s="140" t="s">
        <v>623</v>
      </c>
      <c r="V18" s="140" t="s">
        <v>624</v>
      </c>
      <c r="W18" s="140" t="s">
        <v>623</v>
      </c>
      <c r="X18" s="140" t="s">
        <v>623</v>
      </c>
      <c r="Y18" s="140" t="s">
        <v>623</v>
      </c>
      <c r="Z18" s="140" t="s">
        <v>623</v>
      </c>
      <c r="AA18" s="140" t="s">
        <v>623</v>
      </c>
      <c r="AB18" s="140" t="s">
        <v>623</v>
      </c>
      <c r="AL18" s="144"/>
      <c r="AM18" s="144"/>
      <c r="DL18" s="140" t="s">
        <v>624</v>
      </c>
      <c r="DM18" s="140" t="s">
        <v>623</v>
      </c>
      <c r="DN18" s="140" t="s">
        <v>623</v>
      </c>
    </row>
    <row r="19" spans="1:118" ht="15" customHeight="1" x14ac:dyDescent="0.2">
      <c r="A19" s="35">
        <v>1066</v>
      </c>
      <c r="B19" s="35" t="s">
        <v>309</v>
      </c>
      <c r="C19" s="35" t="s">
        <v>300</v>
      </c>
      <c r="D19" s="36">
        <v>37355</v>
      </c>
      <c r="E19" s="149">
        <v>39.369210000000002</v>
      </c>
      <c r="F19" s="149">
        <v>-76.650090000000006</v>
      </c>
      <c r="G19" s="149">
        <v>39.369529999999997</v>
      </c>
      <c r="H19" s="149">
        <v>-76.650819999999996</v>
      </c>
      <c r="I19" s="150"/>
      <c r="J19" s="151"/>
      <c r="K19" s="151"/>
      <c r="L19" s="152"/>
      <c r="M19" s="151"/>
      <c r="N19" s="142">
        <v>20</v>
      </c>
      <c r="P19" s="140" t="s">
        <v>623</v>
      </c>
      <c r="Q19" s="140" t="s">
        <v>623</v>
      </c>
      <c r="R19" s="140" t="s">
        <v>623</v>
      </c>
      <c r="S19" s="140" t="s">
        <v>623</v>
      </c>
      <c r="T19" s="140" t="s">
        <v>623</v>
      </c>
      <c r="U19" s="140" t="s">
        <v>623</v>
      </c>
      <c r="V19" s="140" t="s">
        <v>623</v>
      </c>
      <c r="W19" s="140" t="s">
        <v>624</v>
      </c>
      <c r="X19" s="140" t="s">
        <v>623</v>
      </c>
      <c r="Y19" s="140" t="s">
        <v>623</v>
      </c>
      <c r="Z19" s="140" t="s">
        <v>623</v>
      </c>
      <c r="AA19" s="140" t="s">
        <v>623</v>
      </c>
      <c r="AB19" s="140" t="s">
        <v>623</v>
      </c>
      <c r="AL19" s="144"/>
      <c r="AM19" s="144"/>
      <c r="DL19" s="140" t="s">
        <v>624</v>
      </c>
      <c r="DM19" s="140" t="s">
        <v>623</v>
      </c>
      <c r="DN19" s="140" t="s">
        <v>623</v>
      </c>
    </row>
    <row r="20" spans="1:118" ht="15" customHeight="1" x14ac:dyDescent="0.2">
      <c r="A20" s="35">
        <v>1113</v>
      </c>
      <c r="B20" s="35" t="s">
        <v>309</v>
      </c>
      <c r="C20" s="35" t="s">
        <v>300</v>
      </c>
      <c r="D20" s="36">
        <v>37363</v>
      </c>
      <c r="E20" s="149">
        <v>39.369250000000001</v>
      </c>
      <c r="F20" s="149">
        <v>-76.64922</v>
      </c>
      <c r="G20" s="149">
        <v>39.369210000000002</v>
      </c>
      <c r="H20" s="149">
        <v>-76.650090000000006</v>
      </c>
      <c r="I20" s="150"/>
      <c r="J20" s="151"/>
      <c r="K20" s="151"/>
      <c r="L20" s="152"/>
      <c r="M20" s="151"/>
      <c r="N20" s="142">
        <v>23</v>
      </c>
      <c r="P20" s="140" t="s">
        <v>623</v>
      </c>
      <c r="Q20" s="140" t="s">
        <v>623</v>
      </c>
      <c r="R20" s="140" t="s">
        <v>623</v>
      </c>
      <c r="S20" s="140" t="s">
        <v>623</v>
      </c>
      <c r="T20" s="140" t="s">
        <v>623</v>
      </c>
      <c r="U20" s="140" t="s">
        <v>623</v>
      </c>
      <c r="V20" s="140" t="s">
        <v>624</v>
      </c>
      <c r="W20" s="140" t="s">
        <v>624</v>
      </c>
      <c r="X20" s="140" t="s">
        <v>623</v>
      </c>
      <c r="Y20" s="140" t="s">
        <v>623</v>
      </c>
      <c r="Z20" s="140" t="s">
        <v>623</v>
      </c>
      <c r="AA20" s="140" t="s">
        <v>623</v>
      </c>
      <c r="AB20" s="140" t="s">
        <v>623</v>
      </c>
      <c r="AL20" s="144"/>
      <c r="AM20" s="144"/>
      <c r="DL20" s="140" t="s">
        <v>624</v>
      </c>
      <c r="DM20" s="140" t="s">
        <v>623</v>
      </c>
      <c r="DN20" s="140" t="s">
        <v>623</v>
      </c>
    </row>
    <row r="21" spans="1:118" ht="15" customHeight="1" x14ac:dyDescent="0.2">
      <c r="A21" s="35">
        <v>914</v>
      </c>
      <c r="B21" s="35" t="s">
        <v>309</v>
      </c>
      <c r="C21" s="35" t="s">
        <v>300</v>
      </c>
      <c r="D21" s="36">
        <v>37364</v>
      </c>
      <c r="E21" s="149">
        <v>39.364739999999998</v>
      </c>
      <c r="F21" s="149">
        <v>-76.648290000000003</v>
      </c>
      <c r="G21" s="149">
        <v>39.365409999999997</v>
      </c>
      <c r="H21" s="149">
        <v>-76.648229999999998</v>
      </c>
      <c r="I21" s="150"/>
      <c r="J21" s="151"/>
      <c r="K21" s="151"/>
      <c r="L21" s="152"/>
      <c r="M21" s="151"/>
      <c r="N21" s="142">
        <v>8</v>
      </c>
      <c r="P21" s="140" t="s">
        <v>623</v>
      </c>
      <c r="Q21" s="140" t="s">
        <v>623</v>
      </c>
      <c r="R21" s="140" t="s">
        <v>623</v>
      </c>
      <c r="S21" s="140" t="s">
        <v>623</v>
      </c>
      <c r="T21" s="140" t="s">
        <v>623</v>
      </c>
      <c r="U21" s="140" t="s">
        <v>623</v>
      </c>
      <c r="V21" s="140" t="s">
        <v>624</v>
      </c>
      <c r="W21" s="140" t="s">
        <v>624</v>
      </c>
      <c r="X21" s="140" t="s">
        <v>623</v>
      </c>
      <c r="Y21" s="140" t="s">
        <v>623</v>
      </c>
      <c r="Z21" s="140" t="s">
        <v>623</v>
      </c>
      <c r="AA21" s="140" t="s">
        <v>623</v>
      </c>
      <c r="AB21" s="140" t="s">
        <v>623</v>
      </c>
      <c r="AL21" s="144"/>
      <c r="AM21" s="144"/>
      <c r="DL21" s="140" t="s">
        <v>624</v>
      </c>
      <c r="DM21" s="140" t="s">
        <v>623</v>
      </c>
      <c r="DN21" s="140" t="s">
        <v>623</v>
      </c>
    </row>
    <row r="22" spans="1:118" ht="15" customHeight="1" x14ac:dyDescent="0.2">
      <c r="A22" s="35">
        <v>1058</v>
      </c>
      <c r="B22" s="35" t="s">
        <v>309</v>
      </c>
      <c r="C22" s="35" t="s">
        <v>300</v>
      </c>
      <c r="D22" s="36">
        <v>37364</v>
      </c>
      <c r="E22" s="149">
        <v>39.36027</v>
      </c>
      <c r="F22" s="149">
        <v>-76.650099999999995</v>
      </c>
      <c r="G22" s="149">
        <v>39.360930000000003</v>
      </c>
      <c r="H22" s="149">
        <v>-76.649969999999996</v>
      </c>
      <c r="I22" s="150"/>
      <c r="J22" s="151"/>
      <c r="K22" s="151"/>
      <c r="L22" s="152"/>
      <c r="M22" s="151"/>
      <c r="N22" s="142">
        <v>4</v>
      </c>
      <c r="P22" s="140" t="s">
        <v>623</v>
      </c>
      <c r="Q22" s="140" t="s">
        <v>623</v>
      </c>
      <c r="R22" s="140" t="s">
        <v>623</v>
      </c>
      <c r="S22" s="140" t="s">
        <v>623</v>
      </c>
      <c r="T22" s="140" t="s">
        <v>623</v>
      </c>
      <c r="U22" s="140" t="s">
        <v>623</v>
      </c>
      <c r="V22" s="140" t="s">
        <v>623</v>
      </c>
      <c r="W22" s="140" t="s">
        <v>623</v>
      </c>
      <c r="X22" s="140" t="s">
        <v>623</v>
      </c>
      <c r="Y22" s="140" t="s">
        <v>623</v>
      </c>
      <c r="Z22" s="140" t="s">
        <v>623</v>
      </c>
      <c r="AA22" s="140" t="s">
        <v>623</v>
      </c>
      <c r="AB22" s="140" t="s">
        <v>623</v>
      </c>
      <c r="AL22" s="144"/>
      <c r="AM22" s="144"/>
      <c r="DL22" s="140" t="s">
        <v>624</v>
      </c>
      <c r="DM22" s="140" t="s">
        <v>624</v>
      </c>
      <c r="DN22" s="140" t="s">
        <v>623</v>
      </c>
    </row>
    <row r="23" spans="1:118" ht="15" customHeight="1" x14ac:dyDescent="0.2">
      <c r="A23" s="35">
        <v>936</v>
      </c>
      <c r="B23" s="35" t="s">
        <v>309</v>
      </c>
      <c r="C23" s="35" t="s">
        <v>300</v>
      </c>
      <c r="D23" s="36">
        <v>37362</v>
      </c>
      <c r="E23" s="149">
        <v>39.356279999999998</v>
      </c>
      <c r="F23" s="149">
        <v>-76.649420000000006</v>
      </c>
      <c r="G23" s="149">
        <v>39.356949999999998</v>
      </c>
      <c r="H23" s="149">
        <v>-76.649479999999997</v>
      </c>
      <c r="I23" s="150"/>
      <c r="J23" s="151"/>
      <c r="K23" s="151"/>
      <c r="L23" s="152"/>
      <c r="M23" s="151"/>
      <c r="N23" s="142">
        <v>4</v>
      </c>
      <c r="P23" s="140" t="s">
        <v>623</v>
      </c>
      <c r="Q23" s="140" t="s">
        <v>623</v>
      </c>
      <c r="R23" s="140" t="s">
        <v>623</v>
      </c>
      <c r="S23" s="140" t="s">
        <v>623</v>
      </c>
      <c r="T23" s="140" t="s">
        <v>623</v>
      </c>
      <c r="U23" s="140" t="s">
        <v>623</v>
      </c>
      <c r="V23" s="140" t="s">
        <v>624</v>
      </c>
      <c r="W23" s="140" t="s">
        <v>624</v>
      </c>
      <c r="X23" s="140" t="s">
        <v>623</v>
      </c>
      <c r="Y23" s="140" t="s">
        <v>623</v>
      </c>
      <c r="Z23" s="140" t="s">
        <v>623</v>
      </c>
      <c r="AA23" s="140" t="s">
        <v>623</v>
      </c>
      <c r="AB23" s="140" t="s">
        <v>623</v>
      </c>
      <c r="AL23" s="144"/>
      <c r="AM23" s="144"/>
      <c r="DL23" s="140" t="s">
        <v>624</v>
      </c>
      <c r="DM23" s="140" t="s">
        <v>623</v>
      </c>
      <c r="DN23" s="140" t="s">
        <v>623</v>
      </c>
    </row>
    <row r="24" spans="1:118" ht="15" customHeight="1" x14ac:dyDescent="0.2">
      <c r="A24" s="35">
        <v>712</v>
      </c>
      <c r="B24" s="35" t="s">
        <v>309</v>
      </c>
      <c r="C24" s="35" t="s">
        <v>300</v>
      </c>
      <c r="D24" s="36">
        <v>37357</v>
      </c>
      <c r="E24" s="149">
        <v>39.354649999999999</v>
      </c>
      <c r="F24" s="149">
        <v>-76.647900000000007</v>
      </c>
      <c r="G24" s="149">
        <v>39.355170000000001</v>
      </c>
      <c r="H24" s="149">
        <v>-76.64846</v>
      </c>
      <c r="I24" s="150"/>
      <c r="J24" s="151"/>
      <c r="K24" s="151"/>
      <c r="L24" s="152"/>
      <c r="M24" s="151"/>
      <c r="N24" s="142">
        <v>19</v>
      </c>
      <c r="P24" s="140" t="s">
        <v>623</v>
      </c>
      <c r="Q24" s="140" t="s">
        <v>623</v>
      </c>
      <c r="R24" s="140" t="s">
        <v>623</v>
      </c>
      <c r="S24" s="140" t="s">
        <v>623</v>
      </c>
      <c r="T24" s="140" t="s">
        <v>623</v>
      </c>
      <c r="U24" s="140" t="s">
        <v>623</v>
      </c>
      <c r="V24" s="140" t="s">
        <v>624</v>
      </c>
      <c r="W24" s="140" t="s">
        <v>624</v>
      </c>
      <c r="X24" s="140" t="s">
        <v>623</v>
      </c>
      <c r="Y24" s="140" t="s">
        <v>623</v>
      </c>
      <c r="Z24" s="140" t="s">
        <v>623</v>
      </c>
      <c r="AA24" s="140" t="s">
        <v>623</v>
      </c>
      <c r="AB24" s="140" t="s">
        <v>623</v>
      </c>
      <c r="AL24" s="144"/>
      <c r="AM24" s="144"/>
      <c r="DL24" s="140" t="s">
        <v>624</v>
      </c>
      <c r="DM24" s="140" t="s">
        <v>624</v>
      </c>
      <c r="DN24" s="140" t="s">
        <v>623</v>
      </c>
    </row>
    <row r="25" spans="1:118" ht="15" customHeight="1" x14ac:dyDescent="0.2">
      <c r="A25" s="35">
        <v>758</v>
      </c>
      <c r="B25" s="35" t="s">
        <v>309</v>
      </c>
      <c r="C25" s="35" t="s">
        <v>300</v>
      </c>
      <c r="D25" s="36">
        <v>37370</v>
      </c>
      <c r="E25" s="149">
        <v>39.354109999999999</v>
      </c>
      <c r="F25" s="149">
        <v>-76.647390000000001</v>
      </c>
      <c r="G25" s="149">
        <v>39.354649999999999</v>
      </c>
      <c r="H25" s="149">
        <v>-76.647900000000007</v>
      </c>
      <c r="I25" s="150"/>
      <c r="J25" s="151"/>
      <c r="K25" s="151"/>
      <c r="L25" s="152"/>
      <c r="M25" s="151"/>
      <c r="N25" s="142">
        <v>19</v>
      </c>
      <c r="P25" s="140" t="s">
        <v>623</v>
      </c>
      <c r="Q25" s="140" t="s">
        <v>623</v>
      </c>
      <c r="R25" s="140" t="s">
        <v>623</v>
      </c>
      <c r="S25" s="140" t="s">
        <v>623</v>
      </c>
      <c r="T25" s="140" t="s">
        <v>623</v>
      </c>
      <c r="U25" s="140" t="s">
        <v>623</v>
      </c>
      <c r="V25" s="140" t="s">
        <v>624</v>
      </c>
      <c r="W25" s="140" t="s">
        <v>624</v>
      </c>
      <c r="X25" s="140" t="s">
        <v>623</v>
      </c>
      <c r="Y25" s="140" t="s">
        <v>623</v>
      </c>
      <c r="Z25" s="140" t="s">
        <v>623</v>
      </c>
      <c r="AA25" s="140" t="s">
        <v>623</v>
      </c>
      <c r="AB25" s="140" t="s">
        <v>623</v>
      </c>
      <c r="AL25" s="144"/>
      <c r="AM25" s="144"/>
      <c r="DL25" s="140" t="s">
        <v>624</v>
      </c>
      <c r="DM25" s="140" t="s">
        <v>624</v>
      </c>
      <c r="DN25" s="140" t="s">
        <v>623</v>
      </c>
    </row>
    <row r="26" spans="1:118" ht="15" customHeight="1" x14ac:dyDescent="0.2">
      <c r="A26" s="35">
        <v>767</v>
      </c>
      <c r="B26" s="35" t="s">
        <v>309</v>
      </c>
      <c r="C26" s="35" t="s">
        <v>300</v>
      </c>
      <c r="D26" s="36">
        <v>37363</v>
      </c>
      <c r="E26" s="149">
        <v>39.352179999999997</v>
      </c>
      <c r="F26" s="149">
        <v>-76.646600000000007</v>
      </c>
      <c r="G26" s="149">
        <v>39.352829999999997</v>
      </c>
      <c r="H26" s="149">
        <v>-76.646870000000007</v>
      </c>
      <c r="I26" s="150"/>
      <c r="J26" s="151"/>
      <c r="K26" s="151"/>
      <c r="L26" s="152"/>
      <c r="M26" s="151"/>
      <c r="N26" s="142">
        <v>26</v>
      </c>
      <c r="P26" s="140" t="s">
        <v>623</v>
      </c>
      <c r="Q26" s="140" t="s">
        <v>623</v>
      </c>
      <c r="R26" s="140" t="s">
        <v>623</v>
      </c>
      <c r="S26" s="140" t="s">
        <v>623</v>
      </c>
      <c r="T26" s="140" t="s">
        <v>623</v>
      </c>
      <c r="U26" s="140" t="s">
        <v>623</v>
      </c>
      <c r="V26" s="140" t="s">
        <v>624</v>
      </c>
      <c r="W26" s="140" t="s">
        <v>624</v>
      </c>
      <c r="X26" s="140" t="s">
        <v>623</v>
      </c>
      <c r="Y26" s="140" t="s">
        <v>623</v>
      </c>
      <c r="Z26" s="140" t="s">
        <v>623</v>
      </c>
      <c r="AA26" s="140" t="s">
        <v>623</v>
      </c>
      <c r="AB26" s="140" t="s">
        <v>623</v>
      </c>
      <c r="AL26" s="144"/>
      <c r="AM26" s="144"/>
      <c r="DL26" s="140" t="s">
        <v>624</v>
      </c>
      <c r="DM26" s="140" t="s">
        <v>624</v>
      </c>
      <c r="DN26" s="140" t="s">
        <v>623</v>
      </c>
    </row>
    <row r="27" spans="1:118" ht="15" customHeight="1" x14ac:dyDescent="0.2">
      <c r="A27" s="35">
        <v>909</v>
      </c>
      <c r="B27" s="35" t="s">
        <v>309</v>
      </c>
      <c r="C27" s="35" t="s">
        <v>300</v>
      </c>
      <c r="D27" s="36">
        <v>37369</v>
      </c>
      <c r="E27" s="149">
        <v>39.330939999999998</v>
      </c>
      <c r="F27" s="149">
        <v>-76.641720000000007</v>
      </c>
      <c r="G27" s="149">
        <v>39.331560000000003</v>
      </c>
      <c r="H27" s="149">
        <v>-76.642049999999998</v>
      </c>
      <c r="I27" s="150"/>
      <c r="J27" s="151"/>
      <c r="K27" s="151"/>
      <c r="L27" s="152"/>
      <c r="M27" s="151"/>
      <c r="N27" s="142">
        <v>0</v>
      </c>
      <c r="P27" s="140" t="s">
        <v>623</v>
      </c>
      <c r="Q27" s="140" t="s">
        <v>623</v>
      </c>
      <c r="R27" s="140" t="s">
        <v>623</v>
      </c>
      <c r="S27" s="140" t="s">
        <v>623</v>
      </c>
      <c r="T27" s="140" t="s">
        <v>623</v>
      </c>
      <c r="U27" s="140" t="s">
        <v>623</v>
      </c>
      <c r="V27" s="140" t="s">
        <v>623</v>
      </c>
      <c r="W27" s="140" t="s">
        <v>624</v>
      </c>
      <c r="X27" s="140" t="s">
        <v>623</v>
      </c>
      <c r="Y27" s="140" t="s">
        <v>623</v>
      </c>
      <c r="Z27" s="140" t="s">
        <v>623</v>
      </c>
      <c r="AA27" s="140" t="s">
        <v>623</v>
      </c>
      <c r="AB27" s="140" t="s">
        <v>623</v>
      </c>
      <c r="AL27" s="144"/>
      <c r="AM27" s="144"/>
      <c r="DL27" s="140" t="s">
        <v>624</v>
      </c>
      <c r="DM27" s="140" t="s">
        <v>624</v>
      </c>
      <c r="DN27" s="140" t="s">
        <v>623</v>
      </c>
    </row>
    <row r="28" spans="1:118" ht="15" customHeight="1" x14ac:dyDescent="0.2">
      <c r="A28" s="35">
        <v>1112</v>
      </c>
      <c r="B28" s="35" t="s">
        <v>309</v>
      </c>
      <c r="C28" s="35" t="s">
        <v>300</v>
      </c>
      <c r="D28" s="36">
        <v>37362</v>
      </c>
      <c r="E28" s="149">
        <v>39.36609</v>
      </c>
      <c r="F28" s="149">
        <v>-76.648219999999995</v>
      </c>
      <c r="G28" s="149">
        <v>39.366759999999999</v>
      </c>
      <c r="H28" s="149">
        <v>-76.648319999999998</v>
      </c>
      <c r="I28" s="150"/>
      <c r="J28" s="151"/>
      <c r="K28" s="151"/>
      <c r="L28" s="152"/>
      <c r="M28" s="151"/>
      <c r="N28" s="142">
        <v>15</v>
      </c>
      <c r="P28" s="140" t="s">
        <v>623</v>
      </c>
      <c r="Q28" s="140" t="s">
        <v>623</v>
      </c>
      <c r="R28" s="140" t="s">
        <v>623</v>
      </c>
      <c r="S28" s="140" t="s">
        <v>623</v>
      </c>
      <c r="T28" s="140" t="s">
        <v>623</v>
      </c>
      <c r="U28" s="140" t="s">
        <v>623</v>
      </c>
      <c r="V28" s="140" t="s">
        <v>624</v>
      </c>
      <c r="W28" s="140" t="s">
        <v>624</v>
      </c>
      <c r="X28" s="140" t="s">
        <v>623</v>
      </c>
      <c r="Y28" s="140" t="s">
        <v>623</v>
      </c>
      <c r="Z28" s="140" t="s">
        <v>623</v>
      </c>
      <c r="AA28" s="140" t="s">
        <v>623</v>
      </c>
      <c r="AB28" s="140" t="s">
        <v>623</v>
      </c>
      <c r="AL28" s="144"/>
      <c r="AM28" s="144"/>
      <c r="DL28" s="140" t="s">
        <v>624</v>
      </c>
      <c r="DM28" s="140" t="s">
        <v>624</v>
      </c>
      <c r="DN28" s="140" t="s">
        <v>623</v>
      </c>
    </row>
    <row r="29" spans="1:118" ht="15" customHeight="1" x14ac:dyDescent="0.2">
      <c r="A29" s="35">
        <v>856</v>
      </c>
      <c r="B29" s="35" t="s">
        <v>304</v>
      </c>
      <c r="C29" s="35" t="s">
        <v>300</v>
      </c>
      <c r="D29" s="36">
        <v>37349</v>
      </c>
      <c r="E29" s="149">
        <v>39.32808</v>
      </c>
      <c r="F29" s="149">
        <v>-76.624989999999997</v>
      </c>
      <c r="G29" s="149">
        <v>39.328699999999998</v>
      </c>
      <c r="H29" s="149">
        <v>-76.625240000000005</v>
      </c>
      <c r="I29" s="150"/>
      <c r="J29" s="151"/>
      <c r="K29" s="151"/>
      <c r="L29" s="152"/>
      <c r="M29" s="151"/>
      <c r="N29" s="142">
        <v>52</v>
      </c>
      <c r="P29" s="140" t="s">
        <v>623</v>
      </c>
      <c r="Q29" s="140" t="s">
        <v>624</v>
      </c>
      <c r="R29" s="140" t="s">
        <v>623</v>
      </c>
      <c r="S29" s="140" t="s">
        <v>623</v>
      </c>
      <c r="T29" s="140" t="s">
        <v>623</v>
      </c>
      <c r="U29" s="140" t="s">
        <v>623</v>
      </c>
      <c r="V29" s="140" t="s">
        <v>624</v>
      </c>
      <c r="W29" s="140" t="s">
        <v>623</v>
      </c>
      <c r="X29" s="140" t="s">
        <v>623</v>
      </c>
      <c r="Y29" s="140" t="s">
        <v>623</v>
      </c>
      <c r="Z29" s="140" t="s">
        <v>623</v>
      </c>
      <c r="AA29" s="140" t="s">
        <v>623</v>
      </c>
      <c r="AB29" s="140" t="s">
        <v>623</v>
      </c>
      <c r="AL29" s="144"/>
      <c r="AM29" s="144"/>
      <c r="DL29" s="140" t="s">
        <v>624</v>
      </c>
      <c r="DM29" s="140" t="s">
        <v>623</v>
      </c>
      <c r="DN29" s="140" t="s">
        <v>623</v>
      </c>
    </row>
    <row r="30" spans="1:118" ht="15" customHeight="1" x14ac:dyDescent="0.2">
      <c r="A30" s="35">
        <v>886</v>
      </c>
      <c r="B30" s="35" t="s">
        <v>304</v>
      </c>
      <c r="C30" s="35" t="s">
        <v>300</v>
      </c>
      <c r="D30" s="36">
        <v>37355</v>
      </c>
      <c r="E30" s="149">
        <v>39.322740000000003</v>
      </c>
      <c r="F30" s="149">
        <v>-76.625680000000003</v>
      </c>
      <c r="G30" s="149">
        <v>39.323340000000002</v>
      </c>
      <c r="H30" s="149">
        <v>-76.62603</v>
      </c>
      <c r="I30" s="150"/>
      <c r="J30" s="151"/>
      <c r="K30" s="151"/>
      <c r="L30" s="152"/>
      <c r="M30" s="151"/>
      <c r="N30" s="142">
        <v>100</v>
      </c>
      <c r="P30" s="140" t="s">
        <v>623</v>
      </c>
      <c r="Q30" s="140" t="s">
        <v>624</v>
      </c>
      <c r="R30" s="140" t="s">
        <v>623</v>
      </c>
      <c r="S30" s="140" t="s">
        <v>623</v>
      </c>
      <c r="T30" s="140" t="s">
        <v>623</v>
      </c>
      <c r="U30" s="140" t="s">
        <v>623</v>
      </c>
      <c r="V30" s="140" t="s">
        <v>624</v>
      </c>
      <c r="W30" s="140" t="s">
        <v>623</v>
      </c>
      <c r="X30" s="140" t="s">
        <v>623</v>
      </c>
      <c r="Y30" s="140" t="s">
        <v>623</v>
      </c>
      <c r="Z30" s="140" t="s">
        <v>623</v>
      </c>
      <c r="AA30" s="140" t="s">
        <v>623</v>
      </c>
      <c r="AB30" s="140" t="s">
        <v>623</v>
      </c>
      <c r="AL30" s="144"/>
      <c r="AM30" s="144"/>
      <c r="DL30" s="140" t="s">
        <v>624</v>
      </c>
      <c r="DM30" s="140" t="s">
        <v>624</v>
      </c>
      <c r="DN30" s="140" t="s">
        <v>623</v>
      </c>
    </row>
    <row r="31" spans="1:118" ht="15" customHeight="1" x14ac:dyDescent="0.2">
      <c r="A31" s="35">
        <v>701</v>
      </c>
      <c r="B31" s="35" t="s">
        <v>304</v>
      </c>
      <c r="C31" s="35" t="s">
        <v>300</v>
      </c>
      <c r="D31" s="36">
        <v>37350</v>
      </c>
      <c r="E31" s="149">
        <v>39.354509999999998</v>
      </c>
      <c r="F31" s="149">
        <v>-76.629689999999997</v>
      </c>
      <c r="G31" s="149">
        <v>39.355179999999997</v>
      </c>
      <c r="H31" s="149">
        <v>-76.629729999999995</v>
      </c>
      <c r="I31" s="153">
        <v>0.57916666666666672</v>
      </c>
      <c r="J31" s="154">
        <v>11.02</v>
      </c>
      <c r="K31" s="154">
        <v>7.34</v>
      </c>
      <c r="L31" s="141">
        <v>542</v>
      </c>
      <c r="M31" s="154">
        <v>8.93</v>
      </c>
      <c r="N31" s="142">
        <v>11</v>
      </c>
      <c r="P31" s="140" t="s">
        <v>623</v>
      </c>
      <c r="Q31" s="140" t="s">
        <v>623</v>
      </c>
      <c r="R31" s="140" t="s">
        <v>623</v>
      </c>
      <c r="S31" s="140" t="s">
        <v>623</v>
      </c>
      <c r="T31" s="140" t="s">
        <v>623</v>
      </c>
      <c r="U31" s="140" t="s">
        <v>623</v>
      </c>
      <c r="V31" s="140" t="s">
        <v>624</v>
      </c>
      <c r="W31" s="140" t="s">
        <v>623</v>
      </c>
      <c r="X31" s="140" t="s">
        <v>623</v>
      </c>
      <c r="Y31" s="140" t="s">
        <v>623</v>
      </c>
      <c r="Z31" s="140" t="s">
        <v>623</v>
      </c>
      <c r="AA31" s="140" t="s">
        <v>623</v>
      </c>
      <c r="AB31" s="140" t="s">
        <v>623</v>
      </c>
      <c r="AL31" s="144"/>
      <c r="AM31" s="144"/>
      <c r="DL31" s="140" t="s">
        <v>624</v>
      </c>
      <c r="DM31" s="140" t="s">
        <v>624</v>
      </c>
      <c r="DN31" s="140" t="s">
        <v>624</v>
      </c>
    </row>
    <row r="32" spans="1:118" ht="15" customHeight="1" x14ac:dyDescent="0.2">
      <c r="A32" s="35">
        <v>727</v>
      </c>
      <c r="B32" s="35" t="s">
        <v>304</v>
      </c>
      <c r="C32" s="35" t="s">
        <v>300</v>
      </c>
      <c r="D32" s="36">
        <v>37350</v>
      </c>
      <c r="E32" s="149">
        <v>39.349510000000002</v>
      </c>
      <c r="F32" s="149">
        <v>-76.628309999999999</v>
      </c>
      <c r="G32" s="149">
        <v>39.350160000000002</v>
      </c>
      <c r="H32" s="149">
        <v>-76.628479999999996</v>
      </c>
      <c r="I32" s="153">
        <v>0.45763888888888887</v>
      </c>
      <c r="J32" s="155">
        <v>10.99</v>
      </c>
      <c r="K32" s="154">
        <v>8.84</v>
      </c>
      <c r="L32" s="141">
        <v>433</v>
      </c>
      <c r="M32" s="154">
        <v>23.32</v>
      </c>
      <c r="N32" s="142">
        <v>100</v>
      </c>
      <c r="P32" s="140" t="s">
        <v>623</v>
      </c>
      <c r="Q32" s="140" t="s">
        <v>623</v>
      </c>
      <c r="R32" s="140" t="s">
        <v>623</v>
      </c>
      <c r="S32" s="140" t="s">
        <v>623</v>
      </c>
      <c r="T32" s="140" t="s">
        <v>623</v>
      </c>
      <c r="U32" s="140" t="s">
        <v>623</v>
      </c>
      <c r="V32" s="140" t="s">
        <v>624</v>
      </c>
      <c r="W32" s="140" t="s">
        <v>623</v>
      </c>
      <c r="X32" s="140" t="s">
        <v>623</v>
      </c>
      <c r="Y32" s="140" t="s">
        <v>623</v>
      </c>
      <c r="Z32" s="140" t="s">
        <v>623</v>
      </c>
      <c r="AA32" s="140" t="s">
        <v>623</v>
      </c>
      <c r="AB32" s="140" t="s">
        <v>623</v>
      </c>
      <c r="AL32" s="144"/>
      <c r="AM32" s="144"/>
      <c r="DL32" s="140" t="s">
        <v>624</v>
      </c>
      <c r="DM32" s="140" t="s">
        <v>624</v>
      </c>
      <c r="DN32" s="140" t="s">
        <v>624</v>
      </c>
    </row>
    <row r="33" spans="1:118" ht="15" customHeight="1" x14ac:dyDescent="0.2">
      <c r="A33" s="35">
        <v>777</v>
      </c>
      <c r="B33" s="35" t="s">
        <v>304</v>
      </c>
      <c r="C33" s="35" t="s">
        <v>300</v>
      </c>
      <c r="D33" s="36">
        <v>37354</v>
      </c>
      <c r="E33" s="149">
        <v>39.332509999999999</v>
      </c>
      <c r="F33" s="149">
        <v>-76.624170000000007</v>
      </c>
      <c r="G33" s="149">
        <v>39.333120000000001</v>
      </c>
      <c r="H33" s="149">
        <v>-76.623800000000003</v>
      </c>
      <c r="I33" s="153">
        <v>0.47430555555555554</v>
      </c>
      <c r="J33" s="154">
        <v>11.8</v>
      </c>
      <c r="K33" s="154">
        <v>7.6</v>
      </c>
      <c r="L33" s="141">
        <v>347</v>
      </c>
      <c r="M33" s="154">
        <v>12.6</v>
      </c>
      <c r="N33" s="142">
        <v>56</v>
      </c>
      <c r="P33" s="140" t="s">
        <v>623</v>
      </c>
      <c r="Q33" s="140" t="s">
        <v>624</v>
      </c>
      <c r="R33" s="140" t="s">
        <v>623</v>
      </c>
      <c r="S33" s="140" t="s">
        <v>623</v>
      </c>
      <c r="T33" s="140" t="s">
        <v>623</v>
      </c>
      <c r="U33" s="140" t="s">
        <v>623</v>
      </c>
      <c r="V33" s="140" t="s">
        <v>624</v>
      </c>
      <c r="W33" s="140" t="s">
        <v>623</v>
      </c>
      <c r="X33" s="140" t="s">
        <v>623</v>
      </c>
      <c r="Y33" s="140" t="s">
        <v>623</v>
      </c>
      <c r="Z33" s="140" t="s">
        <v>623</v>
      </c>
      <c r="AA33" s="140" t="s">
        <v>623</v>
      </c>
      <c r="AB33" s="140" t="s">
        <v>623</v>
      </c>
      <c r="AL33" s="144"/>
      <c r="AM33" s="144"/>
      <c r="DL33" s="140" t="s">
        <v>624</v>
      </c>
      <c r="DM33" s="140" t="s">
        <v>624</v>
      </c>
      <c r="DN33" s="140" t="s">
        <v>624</v>
      </c>
    </row>
    <row r="34" spans="1:118" ht="15" customHeight="1" x14ac:dyDescent="0.2">
      <c r="A34" s="35">
        <v>703</v>
      </c>
      <c r="B34" s="35" t="s">
        <v>304</v>
      </c>
      <c r="C34" s="35" t="s">
        <v>300</v>
      </c>
      <c r="D34" s="36">
        <v>37349</v>
      </c>
      <c r="E34" s="149">
        <v>39.341560000000001</v>
      </c>
      <c r="F34" s="149">
        <v>-76.626000000000005</v>
      </c>
      <c r="G34" s="149">
        <v>39.342239999999997</v>
      </c>
      <c r="H34" s="149">
        <v>-76.625990000000002</v>
      </c>
      <c r="I34" s="150"/>
      <c r="J34" s="151"/>
      <c r="K34" s="151"/>
      <c r="L34" s="152"/>
      <c r="M34" s="151"/>
      <c r="N34" s="142">
        <v>5</v>
      </c>
      <c r="P34" s="140" t="s">
        <v>623</v>
      </c>
      <c r="Q34" s="140" t="s">
        <v>623</v>
      </c>
      <c r="R34" s="140" t="s">
        <v>623</v>
      </c>
      <c r="S34" s="140" t="s">
        <v>623</v>
      </c>
      <c r="T34" s="140" t="s">
        <v>623</v>
      </c>
      <c r="U34" s="140" t="s">
        <v>623</v>
      </c>
      <c r="V34" s="140" t="s">
        <v>624</v>
      </c>
      <c r="W34" s="140" t="s">
        <v>623</v>
      </c>
      <c r="X34" s="140" t="s">
        <v>623</v>
      </c>
      <c r="Y34" s="140" t="s">
        <v>623</v>
      </c>
      <c r="Z34" s="140" t="s">
        <v>623</v>
      </c>
      <c r="AA34" s="140" t="s">
        <v>623</v>
      </c>
      <c r="AB34" s="140" t="s">
        <v>623</v>
      </c>
      <c r="AL34" s="144"/>
      <c r="AM34" s="144"/>
      <c r="DL34" s="140" t="s">
        <v>624</v>
      </c>
      <c r="DM34" s="140" t="s">
        <v>623</v>
      </c>
      <c r="DN34" s="140" t="s">
        <v>623</v>
      </c>
    </row>
    <row r="35" spans="1:118" ht="15" customHeight="1" x14ac:dyDescent="0.2">
      <c r="A35" s="35">
        <v>749</v>
      </c>
      <c r="B35" s="35" t="s">
        <v>304</v>
      </c>
      <c r="C35" s="35" t="s">
        <v>300</v>
      </c>
      <c r="D35" s="36">
        <v>37349</v>
      </c>
      <c r="E35" s="149">
        <v>39.340949999999999</v>
      </c>
      <c r="F35" s="149">
        <v>-76.62576</v>
      </c>
      <c r="G35" s="149">
        <v>39.341560000000001</v>
      </c>
      <c r="H35" s="149">
        <v>-76.626000000000005</v>
      </c>
      <c r="I35" s="150"/>
      <c r="J35" s="151"/>
      <c r="K35" s="151"/>
      <c r="L35" s="152"/>
      <c r="M35" s="151"/>
      <c r="N35" s="142">
        <v>14</v>
      </c>
      <c r="P35" s="140" t="s">
        <v>623</v>
      </c>
      <c r="Q35" s="140" t="s">
        <v>623</v>
      </c>
      <c r="R35" s="140" t="s">
        <v>623</v>
      </c>
      <c r="S35" s="140" t="s">
        <v>623</v>
      </c>
      <c r="T35" s="140" t="s">
        <v>623</v>
      </c>
      <c r="U35" s="140" t="s">
        <v>623</v>
      </c>
      <c r="V35" s="140" t="s">
        <v>624</v>
      </c>
      <c r="W35" s="140" t="s">
        <v>623</v>
      </c>
      <c r="X35" s="140" t="s">
        <v>623</v>
      </c>
      <c r="Y35" s="140" t="s">
        <v>623</v>
      </c>
      <c r="Z35" s="140" t="s">
        <v>623</v>
      </c>
      <c r="AA35" s="140" t="s">
        <v>623</v>
      </c>
      <c r="AB35" s="140" t="s">
        <v>623</v>
      </c>
      <c r="AL35" s="144"/>
      <c r="AM35" s="144"/>
      <c r="DL35" s="140" t="s">
        <v>624</v>
      </c>
      <c r="DM35" s="140" t="s">
        <v>623</v>
      </c>
      <c r="DN35" s="140" t="s">
        <v>623</v>
      </c>
    </row>
    <row r="36" spans="1:118" ht="15" customHeight="1" x14ac:dyDescent="0.2">
      <c r="A36" s="35">
        <v>841</v>
      </c>
      <c r="B36" s="35" t="s">
        <v>303</v>
      </c>
      <c r="C36" s="35" t="s">
        <v>300</v>
      </c>
      <c r="D36" s="36">
        <v>37370</v>
      </c>
      <c r="E36" s="149">
        <v>39.367379999999997</v>
      </c>
      <c r="F36" s="149">
        <v>-76.668880000000001</v>
      </c>
      <c r="G36" s="149">
        <v>39.366840000000003</v>
      </c>
      <c r="H36" s="149">
        <v>-76.669210000000007</v>
      </c>
      <c r="I36" s="150"/>
      <c r="J36" s="151"/>
      <c r="K36" s="151"/>
      <c r="L36" s="152"/>
      <c r="M36" s="151"/>
      <c r="N36" s="142">
        <v>59</v>
      </c>
      <c r="P36" s="140" t="s">
        <v>623</v>
      </c>
      <c r="Q36" s="140" t="s">
        <v>624</v>
      </c>
      <c r="R36" s="140" t="s">
        <v>623</v>
      </c>
      <c r="S36" s="140" t="s">
        <v>623</v>
      </c>
      <c r="T36" s="140" t="s">
        <v>623</v>
      </c>
      <c r="U36" s="140" t="s">
        <v>623</v>
      </c>
      <c r="V36" s="140" t="s">
        <v>624</v>
      </c>
      <c r="W36" s="140" t="s">
        <v>623</v>
      </c>
      <c r="X36" s="140" t="s">
        <v>623</v>
      </c>
      <c r="Y36" s="140" t="s">
        <v>623</v>
      </c>
      <c r="Z36" s="140" t="s">
        <v>623</v>
      </c>
      <c r="AA36" s="140" t="s">
        <v>623</v>
      </c>
      <c r="AB36" s="140" t="s">
        <v>623</v>
      </c>
      <c r="AL36" s="144"/>
      <c r="AM36" s="144"/>
      <c r="DL36" s="140" t="s">
        <v>624</v>
      </c>
      <c r="DM36" s="140" t="s">
        <v>624</v>
      </c>
      <c r="DN36" s="140" t="s">
        <v>623</v>
      </c>
    </row>
    <row r="37" spans="1:118" ht="15" customHeight="1" x14ac:dyDescent="0.2">
      <c r="A37" s="35">
        <v>803</v>
      </c>
      <c r="B37" s="35" t="s">
        <v>303</v>
      </c>
      <c r="C37" s="35" t="s">
        <v>300</v>
      </c>
      <c r="D37" s="36">
        <v>37364</v>
      </c>
      <c r="E37" s="149">
        <v>39.372079999999997</v>
      </c>
      <c r="F37" s="149">
        <v>-76.679119999999998</v>
      </c>
      <c r="G37" s="149">
        <v>39.372070000000001</v>
      </c>
      <c r="H37" s="149">
        <v>-76.679990000000004</v>
      </c>
      <c r="I37" s="150"/>
      <c r="J37" s="151"/>
      <c r="K37" s="151"/>
      <c r="L37" s="152"/>
      <c r="M37" s="151"/>
      <c r="N37" s="142">
        <v>4</v>
      </c>
      <c r="P37" s="140" t="s">
        <v>623</v>
      </c>
      <c r="Q37" s="140" t="s">
        <v>623</v>
      </c>
      <c r="R37" s="140" t="s">
        <v>623</v>
      </c>
      <c r="S37" s="140" t="s">
        <v>623</v>
      </c>
      <c r="T37" s="140" t="s">
        <v>623</v>
      </c>
      <c r="U37" s="140" t="s">
        <v>623</v>
      </c>
      <c r="V37" s="140" t="s">
        <v>624</v>
      </c>
      <c r="W37" s="140" t="s">
        <v>623</v>
      </c>
      <c r="X37" s="140" t="s">
        <v>623</v>
      </c>
      <c r="Y37" s="140" t="s">
        <v>623</v>
      </c>
      <c r="Z37" s="140" t="s">
        <v>623</v>
      </c>
      <c r="AA37" s="140" t="s">
        <v>623</v>
      </c>
      <c r="AB37" s="140" t="s">
        <v>623</v>
      </c>
      <c r="AL37" s="144"/>
      <c r="AM37" s="144"/>
      <c r="DL37" s="140" t="s">
        <v>624</v>
      </c>
      <c r="DM37" s="140" t="s">
        <v>623</v>
      </c>
      <c r="DN37" s="140" t="s">
        <v>623</v>
      </c>
    </row>
    <row r="38" spans="1:118" ht="15" customHeight="1" x14ac:dyDescent="0.2">
      <c r="A38" s="35">
        <v>707</v>
      </c>
      <c r="B38" s="35" t="s">
        <v>303</v>
      </c>
      <c r="C38" s="35" t="s">
        <v>300</v>
      </c>
      <c r="D38" s="36">
        <v>37376</v>
      </c>
      <c r="E38" s="149">
        <v>39.370240000000003</v>
      </c>
      <c r="F38" s="149">
        <v>-76.675780000000003</v>
      </c>
      <c r="G38" s="149">
        <v>39.370640000000002</v>
      </c>
      <c r="H38" s="149">
        <v>-76.676400000000001</v>
      </c>
      <c r="I38" s="150"/>
      <c r="J38" s="151"/>
      <c r="K38" s="151"/>
      <c r="L38" s="152"/>
      <c r="M38" s="151"/>
      <c r="N38" s="142">
        <v>19</v>
      </c>
      <c r="P38" s="140" t="s">
        <v>623</v>
      </c>
      <c r="Q38" s="140" t="s">
        <v>624</v>
      </c>
      <c r="R38" s="140" t="s">
        <v>623</v>
      </c>
      <c r="S38" s="140" t="s">
        <v>623</v>
      </c>
      <c r="T38" s="140" t="s">
        <v>623</v>
      </c>
      <c r="U38" s="140" t="s">
        <v>623</v>
      </c>
      <c r="V38" s="140" t="s">
        <v>624</v>
      </c>
      <c r="W38" s="140" t="s">
        <v>623</v>
      </c>
      <c r="X38" s="140" t="s">
        <v>623</v>
      </c>
      <c r="Y38" s="140" t="s">
        <v>623</v>
      </c>
      <c r="Z38" s="140" t="s">
        <v>623</v>
      </c>
      <c r="AA38" s="140" t="s">
        <v>623</v>
      </c>
      <c r="AB38" s="140" t="s">
        <v>623</v>
      </c>
      <c r="AL38" s="144"/>
      <c r="AM38" s="144"/>
      <c r="DL38" s="140" t="s">
        <v>624</v>
      </c>
      <c r="DM38" s="140" t="s">
        <v>624</v>
      </c>
      <c r="DN38" s="140" t="s">
        <v>623</v>
      </c>
    </row>
    <row r="39" spans="1:118" ht="15" customHeight="1" x14ac:dyDescent="0.2">
      <c r="A39" s="35">
        <v>723</v>
      </c>
      <c r="B39" s="35" t="s">
        <v>303</v>
      </c>
      <c r="C39" s="35" t="s">
        <v>300</v>
      </c>
      <c r="D39" s="36">
        <v>37363</v>
      </c>
      <c r="E39" s="149">
        <v>39.368290000000002</v>
      </c>
      <c r="F39" s="149">
        <v>-76.673119999999997</v>
      </c>
      <c r="G39" s="149">
        <v>39.368920000000003</v>
      </c>
      <c r="H39" s="149">
        <v>-76.673240000000007</v>
      </c>
      <c r="I39" s="150"/>
      <c r="J39" s="151"/>
      <c r="K39" s="151"/>
      <c r="L39" s="152"/>
      <c r="M39" s="151"/>
      <c r="N39" s="142">
        <v>41</v>
      </c>
      <c r="P39" s="140" t="s">
        <v>623</v>
      </c>
      <c r="Q39" s="140" t="s">
        <v>624</v>
      </c>
      <c r="R39" s="140" t="s">
        <v>623</v>
      </c>
      <c r="S39" s="140" t="s">
        <v>623</v>
      </c>
      <c r="T39" s="140" t="s">
        <v>623</v>
      </c>
      <c r="U39" s="140" t="s">
        <v>623</v>
      </c>
      <c r="V39" s="140" t="s">
        <v>624</v>
      </c>
      <c r="W39" s="140" t="s">
        <v>623</v>
      </c>
      <c r="X39" s="140" t="s">
        <v>623</v>
      </c>
      <c r="Y39" s="140" t="s">
        <v>623</v>
      </c>
      <c r="Z39" s="140" t="s">
        <v>623</v>
      </c>
      <c r="AA39" s="140" t="s">
        <v>623</v>
      </c>
      <c r="AB39" s="140" t="s">
        <v>623</v>
      </c>
      <c r="AL39" s="144"/>
      <c r="AM39" s="144"/>
      <c r="DL39" s="140" t="s">
        <v>624</v>
      </c>
      <c r="DM39" s="140" t="s">
        <v>623</v>
      </c>
      <c r="DN39" s="140" t="s">
        <v>623</v>
      </c>
    </row>
    <row r="40" spans="1:118" ht="15" customHeight="1" x14ac:dyDescent="0.2">
      <c r="A40" s="35">
        <v>1043</v>
      </c>
      <c r="B40" s="35" t="s">
        <v>303</v>
      </c>
      <c r="C40" s="35" t="s">
        <v>300</v>
      </c>
      <c r="D40" s="36">
        <v>37369</v>
      </c>
      <c r="E40" s="149">
        <v>39.366849999999999</v>
      </c>
      <c r="F40" s="149">
        <v>-76.670320000000004</v>
      </c>
      <c r="G40" s="149">
        <v>39.366579999999999</v>
      </c>
      <c r="H40" s="149">
        <v>-76.671059999999997</v>
      </c>
      <c r="I40" s="150"/>
      <c r="J40" s="151"/>
      <c r="K40" s="151"/>
      <c r="L40" s="152"/>
      <c r="M40" s="151"/>
      <c r="N40" s="142">
        <v>6</v>
      </c>
      <c r="P40" s="140" t="s">
        <v>623</v>
      </c>
      <c r="Q40" s="140" t="s">
        <v>624</v>
      </c>
      <c r="R40" s="140" t="s">
        <v>623</v>
      </c>
      <c r="S40" s="140" t="s">
        <v>623</v>
      </c>
      <c r="T40" s="140" t="s">
        <v>623</v>
      </c>
      <c r="U40" s="140" t="s">
        <v>623</v>
      </c>
      <c r="V40" s="140" t="s">
        <v>624</v>
      </c>
      <c r="W40" s="140" t="s">
        <v>623</v>
      </c>
      <c r="X40" s="140" t="s">
        <v>623</v>
      </c>
      <c r="Y40" s="140" t="s">
        <v>623</v>
      </c>
      <c r="Z40" s="140" t="s">
        <v>623</v>
      </c>
      <c r="AA40" s="140" t="s">
        <v>623</v>
      </c>
      <c r="AB40" s="140" t="s">
        <v>623</v>
      </c>
      <c r="AL40" s="144"/>
      <c r="AM40" s="144"/>
      <c r="DL40" s="140" t="s">
        <v>624</v>
      </c>
      <c r="DM40" s="140" t="s">
        <v>624</v>
      </c>
      <c r="DN40" s="140" t="s">
        <v>623</v>
      </c>
    </row>
    <row r="41" spans="1:118" ht="15" customHeight="1" x14ac:dyDescent="0.2">
      <c r="A41" s="35">
        <v>1041</v>
      </c>
      <c r="B41" s="35" t="s">
        <v>303</v>
      </c>
      <c r="C41" s="35" t="s">
        <v>300</v>
      </c>
      <c r="D41" s="36">
        <v>37357</v>
      </c>
      <c r="E41" s="149">
        <v>39.367660000000001</v>
      </c>
      <c r="F41" s="149">
        <v>-76.669160000000005</v>
      </c>
      <c r="G41" s="149">
        <v>39.367260000000002</v>
      </c>
      <c r="H41" s="149">
        <v>-76.669830000000005</v>
      </c>
      <c r="I41" s="150"/>
      <c r="J41" s="151"/>
      <c r="K41" s="151"/>
      <c r="L41" s="152"/>
      <c r="M41" s="151"/>
      <c r="N41" s="142">
        <v>111</v>
      </c>
      <c r="P41" s="140" t="s">
        <v>623</v>
      </c>
      <c r="Q41" s="140" t="s">
        <v>624</v>
      </c>
      <c r="R41" s="140" t="s">
        <v>623</v>
      </c>
      <c r="S41" s="140" t="s">
        <v>623</v>
      </c>
      <c r="T41" s="140" t="s">
        <v>623</v>
      </c>
      <c r="U41" s="140" t="s">
        <v>623</v>
      </c>
      <c r="V41" s="140" t="s">
        <v>624</v>
      </c>
      <c r="W41" s="140" t="s">
        <v>623</v>
      </c>
      <c r="X41" s="140" t="s">
        <v>623</v>
      </c>
      <c r="Y41" s="140" t="s">
        <v>623</v>
      </c>
      <c r="Z41" s="140" t="s">
        <v>623</v>
      </c>
      <c r="AA41" s="140" t="s">
        <v>623</v>
      </c>
      <c r="AB41" s="140" t="s">
        <v>623</v>
      </c>
      <c r="AL41" s="144"/>
      <c r="AM41" s="144"/>
      <c r="DL41" s="140" t="s">
        <v>624</v>
      </c>
      <c r="DM41" s="140" t="s">
        <v>624</v>
      </c>
      <c r="DN41" s="140" t="s">
        <v>623</v>
      </c>
    </row>
    <row r="42" spans="1:118" ht="15" customHeight="1" x14ac:dyDescent="0.2">
      <c r="A42" s="35">
        <v>1016</v>
      </c>
      <c r="B42" s="35" t="s">
        <v>303</v>
      </c>
      <c r="C42" s="35" t="s">
        <v>300</v>
      </c>
      <c r="D42" s="36">
        <v>37362</v>
      </c>
      <c r="E42" s="149">
        <v>39.367629999999998</v>
      </c>
      <c r="F42" s="149">
        <v>-76.667479999999998</v>
      </c>
      <c r="G42" s="149">
        <v>39.36786</v>
      </c>
      <c r="H42" s="149">
        <v>-76.668049999999994</v>
      </c>
      <c r="I42" s="150"/>
      <c r="J42" s="151"/>
      <c r="K42" s="151"/>
      <c r="L42" s="152"/>
      <c r="M42" s="151"/>
      <c r="N42" s="142">
        <v>82</v>
      </c>
      <c r="P42" s="140" t="s">
        <v>623</v>
      </c>
      <c r="Q42" s="140" t="s">
        <v>624</v>
      </c>
      <c r="R42" s="140" t="s">
        <v>623</v>
      </c>
      <c r="S42" s="140" t="s">
        <v>623</v>
      </c>
      <c r="T42" s="140" t="s">
        <v>623</v>
      </c>
      <c r="U42" s="140" t="s">
        <v>623</v>
      </c>
      <c r="V42" s="140" t="s">
        <v>624</v>
      </c>
      <c r="W42" s="140" t="s">
        <v>623</v>
      </c>
      <c r="X42" s="140" t="s">
        <v>623</v>
      </c>
      <c r="Y42" s="140" t="s">
        <v>623</v>
      </c>
      <c r="Z42" s="140" t="s">
        <v>623</v>
      </c>
      <c r="AA42" s="140" t="s">
        <v>623</v>
      </c>
      <c r="AB42" s="140" t="s">
        <v>623</v>
      </c>
      <c r="AL42" s="144"/>
      <c r="AM42" s="144"/>
      <c r="DL42" s="140" t="s">
        <v>624</v>
      </c>
      <c r="DM42" s="140" t="s">
        <v>623</v>
      </c>
      <c r="DN42" s="140" t="s">
        <v>623</v>
      </c>
    </row>
    <row r="43" spans="1:118" ht="15" customHeight="1" x14ac:dyDescent="0.2">
      <c r="A43" s="35">
        <v>916</v>
      </c>
      <c r="B43" s="35" t="s">
        <v>303</v>
      </c>
      <c r="C43" s="35" t="s">
        <v>300</v>
      </c>
      <c r="D43" s="36">
        <v>37358</v>
      </c>
      <c r="E43" s="149">
        <v>39.367570000000001</v>
      </c>
      <c r="F43" s="149">
        <v>-76.663730000000001</v>
      </c>
      <c r="G43" s="149">
        <v>39.367739999999998</v>
      </c>
      <c r="H43" s="149">
        <v>-76.664559999999994</v>
      </c>
      <c r="I43" s="150"/>
      <c r="J43" s="151"/>
      <c r="K43" s="151"/>
      <c r="L43" s="152"/>
      <c r="M43" s="151"/>
      <c r="N43" s="142">
        <v>40</v>
      </c>
      <c r="P43" s="140" t="s">
        <v>623</v>
      </c>
      <c r="Q43" s="140" t="s">
        <v>624</v>
      </c>
      <c r="R43" s="140" t="s">
        <v>623</v>
      </c>
      <c r="S43" s="140" t="s">
        <v>623</v>
      </c>
      <c r="T43" s="140" t="s">
        <v>623</v>
      </c>
      <c r="U43" s="140" t="s">
        <v>623</v>
      </c>
      <c r="V43" s="140" t="s">
        <v>624</v>
      </c>
      <c r="W43" s="140" t="s">
        <v>623</v>
      </c>
      <c r="X43" s="140" t="s">
        <v>623</v>
      </c>
      <c r="Y43" s="140" t="s">
        <v>623</v>
      </c>
      <c r="Z43" s="140" t="s">
        <v>623</v>
      </c>
      <c r="AA43" s="140" t="s">
        <v>623</v>
      </c>
      <c r="AB43" s="140" t="s">
        <v>623</v>
      </c>
      <c r="AL43" s="144"/>
      <c r="AM43" s="144"/>
      <c r="DL43" s="140" t="s">
        <v>624</v>
      </c>
      <c r="DM43" s="140" t="s">
        <v>623</v>
      </c>
      <c r="DN43" s="140" t="s">
        <v>623</v>
      </c>
    </row>
    <row r="44" spans="1:118" ht="15" customHeight="1" x14ac:dyDescent="0.2">
      <c r="A44" s="35">
        <v>1095</v>
      </c>
      <c r="B44" s="35" t="s">
        <v>303</v>
      </c>
      <c r="C44" s="35" t="s">
        <v>300</v>
      </c>
      <c r="D44" s="36">
        <v>37358</v>
      </c>
      <c r="E44" s="149">
        <v>39.367040000000003</v>
      </c>
      <c r="F44" s="149">
        <v>-76.653999999999996</v>
      </c>
      <c r="G44" s="149">
        <v>39.367049999999999</v>
      </c>
      <c r="H44" s="149">
        <v>-76.654849999999996</v>
      </c>
      <c r="I44" s="150"/>
      <c r="J44" s="151"/>
      <c r="K44" s="151"/>
      <c r="L44" s="152"/>
      <c r="M44" s="151"/>
      <c r="N44" s="142">
        <v>6</v>
      </c>
      <c r="P44" s="140" t="s">
        <v>623</v>
      </c>
      <c r="Q44" s="140" t="s">
        <v>623</v>
      </c>
      <c r="R44" s="140" t="s">
        <v>623</v>
      </c>
      <c r="S44" s="140" t="s">
        <v>623</v>
      </c>
      <c r="T44" s="140" t="s">
        <v>623</v>
      </c>
      <c r="U44" s="140" t="s">
        <v>623</v>
      </c>
      <c r="V44" s="140" t="s">
        <v>624</v>
      </c>
      <c r="W44" s="140" t="s">
        <v>624</v>
      </c>
      <c r="X44" s="140" t="s">
        <v>623</v>
      </c>
      <c r="Y44" s="140" t="s">
        <v>623</v>
      </c>
      <c r="Z44" s="140" t="s">
        <v>624</v>
      </c>
      <c r="AA44" s="140" t="s">
        <v>623</v>
      </c>
      <c r="AB44" s="140" t="s">
        <v>623</v>
      </c>
      <c r="AL44" s="144"/>
      <c r="AM44" s="144"/>
      <c r="DL44" s="140" t="s">
        <v>624</v>
      </c>
      <c r="DM44" s="140" t="s">
        <v>623</v>
      </c>
      <c r="DN44" s="140" t="s">
        <v>623</v>
      </c>
    </row>
    <row r="45" spans="1:118" ht="15" customHeight="1" x14ac:dyDescent="0.2">
      <c r="A45" s="35">
        <v>850</v>
      </c>
      <c r="B45" s="35" t="s">
        <v>303</v>
      </c>
      <c r="C45" s="35" t="s">
        <v>300</v>
      </c>
      <c r="D45" s="36">
        <v>37364</v>
      </c>
      <c r="E45" s="149">
        <v>39.367870000000003</v>
      </c>
      <c r="F45" s="149">
        <v>-76.651709999999994</v>
      </c>
      <c r="G45" s="149">
        <v>39.367649999999998</v>
      </c>
      <c r="H45" s="149">
        <v>-76.652529999999999</v>
      </c>
      <c r="I45" s="150"/>
      <c r="J45" s="151"/>
      <c r="K45" s="151"/>
      <c r="L45" s="152"/>
      <c r="M45" s="151"/>
      <c r="N45" s="142">
        <v>5</v>
      </c>
      <c r="P45" s="140" t="s">
        <v>623</v>
      </c>
      <c r="Q45" s="140" t="s">
        <v>623</v>
      </c>
      <c r="R45" s="140" t="s">
        <v>623</v>
      </c>
      <c r="S45" s="140" t="s">
        <v>623</v>
      </c>
      <c r="T45" s="140" t="s">
        <v>623</v>
      </c>
      <c r="U45" s="140" t="s">
        <v>623</v>
      </c>
      <c r="V45" s="140" t="s">
        <v>623</v>
      </c>
      <c r="W45" s="140" t="s">
        <v>624</v>
      </c>
      <c r="X45" s="140" t="s">
        <v>623</v>
      </c>
      <c r="Y45" s="140" t="s">
        <v>623</v>
      </c>
      <c r="Z45" s="140" t="s">
        <v>623</v>
      </c>
      <c r="AA45" s="140" t="s">
        <v>623</v>
      </c>
      <c r="AB45" s="140" t="s">
        <v>623</v>
      </c>
      <c r="AL45" s="144"/>
      <c r="AM45" s="144"/>
      <c r="DL45" s="140" t="s">
        <v>624</v>
      </c>
      <c r="DM45" s="140" t="s">
        <v>623</v>
      </c>
      <c r="DN45" s="140" t="s">
        <v>623</v>
      </c>
    </row>
    <row r="46" spans="1:118" ht="15" customHeight="1" x14ac:dyDescent="0.2">
      <c r="A46" s="35">
        <v>1014</v>
      </c>
      <c r="B46" s="35" t="s">
        <v>303</v>
      </c>
      <c r="C46" s="35" t="s">
        <v>300</v>
      </c>
      <c r="D46" s="36">
        <v>37357</v>
      </c>
      <c r="E46" s="149">
        <v>39.365079999999999</v>
      </c>
      <c r="F46" s="149">
        <v>-76.699640000000002</v>
      </c>
      <c r="G46" s="149">
        <v>39.365270000000002</v>
      </c>
      <c r="H46" s="149">
        <v>-76.700190000000006</v>
      </c>
      <c r="I46" s="150"/>
      <c r="J46" s="151"/>
      <c r="K46" s="151"/>
      <c r="L46" s="152"/>
      <c r="M46" s="151"/>
      <c r="N46" s="142">
        <v>11</v>
      </c>
      <c r="P46" s="140" t="s">
        <v>623</v>
      </c>
      <c r="Q46" s="140" t="s">
        <v>623</v>
      </c>
      <c r="R46" s="140" t="s">
        <v>623</v>
      </c>
      <c r="S46" s="140" t="s">
        <v>623</v>
      </c>
      <c r="T46" s="140" t="s">
        <v>623</v>
      </c>
      <c r="U46" s="140" t="s">
        <v>623</v>
      </c>
      <c r="V46" s="140" t="s">
        <v>624</v>
      </c>
      <c r="W46" s="140" t="s">
        <v>623</v>
      </c>
      <c r="X46" s="140" t="s">
        <v>623</v>
      </c>
      <c r="Y46" s="140" t="s">
        <v>623</v>
      </c>
      <c r="Z46" s="140" t="s">
        <v>623</v>
      </c>
      <c r="AA46" s="140" t="s">
        <v>623</v>
      </c>
      <c r="AB46" s="140" t="s">
        <v>623</v>
      </c>
      <c r="AL46" s="144"/>
      <c r="AM46" s="144"/>
      <c r="AR46" s="140" t="s">
        <v>624</v>
      </c>
      <c r="DL46" s="140" t="s">
        <v>624</v>
      </c>
      <c r="DM46" s="140" t="s">
        <v>624</v>
      </c>
      <c r="DN46" s="140" t="s">
        <v>623</v>
      </c>
    </row>
    <row r="47" spans="1:118" ht="15" customHeight="1" x14ac:dyDescent="0.2">
      <c r="A47" s="35">
        <v>866</v>
      </c>
      <c r="B47" s="35" t="s">
        <v>303</v>
      </c>
      <c r="C47" s="35" t="s">
        <v>300</v>
      </c>
      <c r="D47" s="36">
        <v>37363</v>
      </c>
      <c r="E47" s="149">
        <v>39.362099999999998</v>
      </c>
      <c r="F47" s="149">
        <v>-76.681049999999999</v>
      </c>
      <c r="G47" s="149">
        <v>39.362209999999997</v>
      </c>
      <c r="H47" s="149">
        <v>-76.681899999999999</v>
      </c>
      <c r="I47" s="150"/>
      <c r="J47" s="151"/>
      <c r="K47" s="151"/>
      <c r="L47" s="152"/>
      <c r="M47" s="151"/>
      <c r="N47" s="142">
        <v>7</v>
      </c>
      <c r="P47" s="140" t="s">
        <v>623</v>
      </c>
      <c r="Q47" s="140" t="s">
        <v>623</v>
      </c>
      <c r="R47" s="140" t="s">
        <v>623</v>
      </c>
      <c r="S47" s="140" t="s">
        <v>623</v>
      </c>
      <c r="T47" s="140" t="s">
        <v>623</v>
      </c>
      <c r="U47" s="140" t="s">
        <v>623</v>
      </c>
      <c r="V47" s="140" t="s">
        <v>624</v>
      </c>
      <c r="W47" s="140" t="s">
        <v>623</v>
      </c>
      <c r="X47" s="140" t="s">
        <v>623</v>
      </c>
      <c r="Y47" s="140" t="s">
        <v>623</v>
      </c>
      <c r="Z47" s="140" t="s">
        <v>623</v>
      </c>
      <c r="AA47" s="140" t="s">
        <v>623</v>
      </c>
      <c r="AB47" s="140" t="s">
        <v>623</v>
      </c>
      <c r="AL47" s="144"/>
      <c r="AM47" s="144"/>
      <c r="DL47" s="140" t="s">
        <v>624</v>
      </c>
      <c r="DM47" s="140" t="s">
        <v>624</v>
      </c>
      <c r="DN47" s="140" t="s">
        <v>623</v>
      </c>
    </row>
    <row r="48" spans="1:118" ht="15" customHeight="1" x14ac:dyDescent="0.2">
      <c r="A48" s="156">
        <v>425</v>
      </c>
      <c r="B48" s="40" t="s">
        <v>310</v>
      </c>
      <c r="C48" s="35" t="s">
        <v>300</v>
      </c>
      <c r="D48" s="41">
        <v>37706</v>
      </c>
      <c r="E48" s="149">
        <v>39.338889999999999</v>
      </c>
      <c r="F48" s="149">
        <v>-76.710189999999997</v>
      </c>
      <c r="G48" s="149">
        <v>39.339509999999997</v>
      </c>
      <c r="H48" s="149">
        <v>-76.710149999999999</v>
      </c>
      <c r="I48" s="157">
        <v>0.41180555555555554</v>
      </c>
      <c r="J48" s="154">
        <v>11.44</v>
      </c>
      <c r="K48" s="154">
        <v>7.43</v>
      </c>
      <c r="L48" s="141">
        <v>690</v>
      </c>
      <c r="M48" s="154">
        <v>11.43</v>
      </c>
      <c r="N48" s="142">
        <v>150</v>
      </c>
      <c r="P48" s="140" t="s">
        <v>623</v>
      </c>
      <c r="Q48" s="140" t="s">
        <v>624</v>
      </c>
      <c r="R48" s="140" t="s">
        <v>623</v>
      </c>
      <c r="S48" s="140" t="s">
        <v>623</v>
      </c>
      <c r="T48" s="140" t="s">
        <v>623</v>
      </c>
      <c r="U48" s="140" t="s">
        <v>623</v>
      </c>
      <c r="V48" s="140" t="s">
        <v>623</v>
      </c>
      <c r="W48" s="140" t="s">
        <v>624</v>
      </c>
      <c r="X48" s="140" t="s">
        <v>623</v>
      </c>
      <c r="Y48" s="140" t="s">
        <v>623</v>
      </c>
      <c r="Z48" s="140" t="s">
        <v>623</v>
      </c>
      <c r="AA48" s="140" t="s">
        <v>623</v>
      </c>
      <c r="AB48" s="140" t="s">
        <v>623</v>
      </c>
      <c r="AL48" s="144"/>
      <c r="AM48" s="144"/>
      <c r="DL48" s="140" t="s">
        <v>624</v>
      </c>
      <c r="DM48" s="140" t="s">
        <v>624</v>
      </c>
      <c r="DN48" s="140" t="s">
        <v>624</v>
      </c>
    </row>
    <row r="49" spans="1:118" ht="15" customHeight="1" x14ac:dyDescent="0.2">
      <c r="A49" s="158">
        <v>302</v>
      </c>
      <c r="B49" s="40" t="s">
        <v>310</v>
      </c>
      <c r="C49" s="35" t="s">
        <v>300</v>
      </c>
      <c r="D49" s="36">
        <v>37727</v>
      </c>
      <c r="E49" s="149">
        <v>39.342010000000002</v>
      </c>
      <c r="F49" s="149">
        <v>-76.71163</v>
      </c>
      <c r="G49" s="149">
        <v>39.342480000000002</v>
      </c>
      <c r="H49" s="149">
        <v>-76.711240000000004</v>
      </c>
      <c r="I49" s="153">
        <v>0.48680555555555555</v>
      </c>
      <c r="J49" s="154">
        <v>14.08</v>
      </c>
      <c r="K49" s="154">
        <v>8.02</v>
      </c>
      <c r="L49" s="141">
        <v>692</v>
      </c>
      <c r="M49" s="154">
        <v>13.36</v>
      </c>
      <c r="N49" s="142">
        <v>96</v>
      </c>
      <c r="P49" s="140" t="s">
        <v>623</v>
      </c>
      <c r="Q49" s="140" t="s">
        <v>624</v>
      </c>
      <c r="R49" s="140" t="s">
        <v>623</v>
      </c>
      <c r="S49" s="140" t="s">
        <v>623</v>
      </c>
      <c r="T49" s="140" t="s">
        <v>623</v>
      </c>
      <c r="U49" s="140" t="s">
        <v>623</v>
      </c>
      <c r="V49" s="140" t="s">
        <v>623</v>
      </c>
      <c r="W49" s="140" t="s">
        <v>624</v>
      </c>
      <c r="X49" s="140" t="s">
        <v>623</v>
      </c>
      <c r="Y49" s="140" t="s">
        <v>623</v>
      </c>
      <c r="Z49" s="140" t="s">
        <v>623</v>
      </c>
      <c r="AA49" s="140" t="s">
        <v>623</v>
      </c>
      <c r="AB49" s="140" t="s">
        <v>623</v>
      </c>
      <c r="AL49" s="144"/>
      <c r="AM49" s="144"/>
      <c r="DL49" s="140" t="s">
        <v>624</v>
      </c>
      <c r="DM49" s="140" t="s">
        <v>623</v>
      </c>
      <c r="DN49" s="140" t="s">
        <v>624</v>
      </c>
    </row>
    <row r="50" spans="1:118" ht="15" customHeight="1" x14ac:dyDescent="0.2">
      <c r="A50" s="158">
        <v>614</v>
      </c>
      <c r="B50" s="40" t="s">
        <v>310</v>
      </c>
      <c r="C50" s="35" t="s">
        <v>300</v>
      </c>
      <c r="D50" s="36">
        <v>37711</v>
      </c>
      <c r="E50" s="149">
        <v>39.340649999999997</v>
      </c>
      <c r="F50" s="149">
        <v>-76.707300000000004</v>
      </c>
      <c r="G50" s="149">
        <v>39.341209999999997</v>
      </c>
      <c r="H50" s="149">
        <v>-76.706819999999993</v>
      </c>
      <c r="I50" s="153">
        <v>0.4826388888888889</v>
      </c>
      <c r="J50" s="154">
        <v>8.1</v>
      </c>
      <c r="K50" s="154">
        <v>6.97</v>
      </c>
      <c r="L50" s="141">
        <v>924</v>
      </c>
      <c r="M50" s="154">
        <v>12.83</v>
      </c>
      <c r="N50" s="142">
        <v>34</v>
      </c>
      <c r="P50" s="140" t="s">
        <v>623</v>
      </c>
      <c r="Q50" s="140" t="s">
        <v>624</v>
      </c>
      <c r="R50" s="140" t="s">
        <v>623</v>
      </c>
      <c r="S50" s="140" t="s">
        <v>623</v>
      </c>
      <c r="T50" s="140" t="s">
        <v>623</v>
      </c>
      <c r="U50" s="140" t="s">
        <v>623</v>
      </c>
      <c r="V50" s="140" t="s">
        <v>623</v>
      </c>
      <c r="W50" s="140" t="s">
        <v>624</v>
      </c>
      <c r="X50" s="140" t="s">
        <v>623</v>
      </c>
      <c r="Y50" s="140" t="s">
        <v>623</v>
      </c>
      <c r="Z50" s="140" t="s">
        <v>623</v>
      </c>
      <c r="AA50" s="140" t="s">
        <v>623</v>
      </c>
      <c r="AB50" s="140" t="s">
        <v>623</v>
      </c>
      <c r="AL50" s="144"/>
      <c r="AM50" s="144"/>
      <c r="DL50" s="140" t="s">
        <v>624</v>
      </c>
      <c r="DM50" s="140" t="s">
        <v>624</v>
      </c>
      <c r="DN50" s="140" t="s">
        <v>624</v>
      </c>
    </row>
    <row r="51" spans="1:118" ht="15" customHeight="1" x14ac:dyDescent="0.2">
      <c r="A51" s="158">
        <v>467</v>
      </c>
      <c r="B51" s="40" t="s">
        <v>310</v>
      </c>
      <c r="C51" s="35" t="s">
        <v>300</v>
      </c>
      <c r="D51" s="36">
        <v>37711</v>
      </c>
      <c r="E51" s="149">
        <v>39.341209999999997</v>
      </c>
      <c r="F51" s="149">
        <v>-76.706819999999993</v>
      </c>
      <c r="G51" s="149">
        <v>39.341709999999999</v>
      </c>
      <c r="H51" s="149">
        <v>-76.706339999999997</v>
      </c>
      <c r="I51" s="153">
        <v>0.51180555555555551</v>
      </c>
      <c r="J51" s="154">
        <v>8.61</v>
      </c>
      <c r="K51" s="154">
        <v>7.79</v>
      </c>
      <c r="L51" s="141">
        <v>1006</v>
      </c>
      <c r="M51" s="154">
        <v>13.89</v>
      </c>
      <c r="N51" s="142">
        <v>45</v>
      </c>
      <c r="P51" s="140" t="s">
        <v>623</v>
      </c>
      <c r="Q51" s="140" t="s">
        <v>624</v>
      </c>
      <c r="R51" s="140" t="s">
        <v>623</v>
      </c>
      <c r="S51" s="140" t="s">
        <v>623</v>
      </c>
      <c r="T51" s="140" t="s">
        <v>623</v>
      </c>
      <c r="U51" s="140" t="s">
        <v>623</v>
      </c>
      <c r="V51" s="140" t="s">
        <v>623</v>
      </c>
      <c r="W51" s="140" t="s">
        <v>624</v>
      </c>
      <c r="X51" s="140" t="s">
        <v>623</v>
      </c>
      <c r="Y51" s="140" t="s">
        <v>623</v>
      </c>
      <c r="Z51" s="140" t="s">
        <v>623</v>
      </c>
      <c r="AA51" s="140" t="s">
        <v>623</v>
      </c>
      <c r="AB51" s="140" t="s">
        <v>623</v>
      </c>
      <c r="AL51" s="144"/>
      <c r="AM51" s="144"/>
      <c r="DL51" s="140" t="s">
        <v>624</v>
      </c>
      <c r="DM51" s="140" t="s">
        <v>624</v>
      </c>
      <c r="DN51" s="140" t="s">
        <v>624</v>
      </c>
    </row>
    <row r="52" spans="1:118" ht="15" customHeight="1" x14ac:dyDescent="0.2">
      <c r="A52" s="158">
        <v>627</v>
      </c>
      <c r="B52" s="40" t="s">
        <v>301</v>
      </c>
      <c r="C52" s="35" t="s">
        <v>300</v>
      </c>
      <c r="D52" s="36">
        <v>37699</v>
      </c>
      <c r="E52" s="149">
        <v>39.302729999999997</v>
      </c>
      <c r="F52" s="149">
        <v>-76.705950000000001</v>
      </c>
      <c r="G52" s="149">
        <v>39.303019999999997</v>
      </c>
      <c r="H52" s="149">
        <v>-76.706729999999993</v>
      </c>
      <c r="I52" s="153">
        <v>0.54097222222222219</v>
      </c>
      <c r="J52" s="154">
        <v>9.6199999999999992</v>
      </c>
      <c r="K52" s="154">
        <v>8.24</v>
      </c>
      <c r="L52" s="141">
        <v>1304</v>
      </c>
      <c r="M52" s="154">
        <v>15.26</v>
      </c>
      <c r="N52" s="142">
        <v>41</v>
      </c>
      <c r="P52" s="140" t="s">
        <v>623</v>
      </c>
      <c r="Q52" s="140" t="s">
        <v>624</v>
      </c>
      <c r="R52" s="140" t="s">
        <v>623</v>
      </c>
      <c r="S52" s="140" t="s">
        <v>623</v>
      </c>
      <c r="T52" s="140" t="s">
        <v>623</v>
      </c>
      <c r="U52" s="140" t="s">
        <v>623</v>
      </c>
      <c r="V52" s="140" t="s">
        <v>624</v>
      </c>
      <c r="W52" s="140" t="s">
        <v>623</v>
      </c>
      <c r="X52" s="140" t="s">
        <v>623</v>
      </c>
      <c r="Y52" s="140" t="s">
        <v>623</v>
      </c>
      <c r="Z52" s="140" t="s">
        <v>623</v>
      </c>
      <c r="AA52" s="140" t="s">
        <v>623</v>
      </c>
      <c r="AB52" s="140" t="s">
        <v>623</v>
      </c>
      <c r="AL52" s="144"/>
      <c r="AM52" s="144"/>
      <c r="DL52" s="140" t="s">
        <v>624</v>
      </c>
      <c r="DM52" s="140" t="s">
        <v>624</v>
      </c>
      <c r="DN52" s="140" t="s">
        <v>624</v>
      </c>
    </row>
    <row r="53" spans="1:118" ht="15" customHeight="1" x14ac:dyDescent="0.2">
      <c r="A53" s="158">
        <v>440</v>
      </c>
      <c r="B53" s="40" t="s">
        <v>301</v>
      </c>
      <c r="C53" s="35" t="s">
        <v>300</v>
      </c>
      <c r="D53" s="36">
        <v>37699</v>
      </c>
      <c r="E53" s="149">
        <v>39.301189999999998</v>
      </c>
      <c r="F53" s="149">
        <v>-76.706339999999997</v>
      </c>
      <c r="G53" s="149">
        <v>39.30171</v>
      </c>
      <c r="H53" s="149">
        <v>-76.705789999999993</v>
      </c>
      <c r="I53" s="153">
        <v>0.45208333333333334</v>
      </c>
      <c r="J53" s="154">
        <v>9.59</v>
      </c>
      <c r="K53" s="154">
        <v>8.02</v>
      </c>
      <c r="L53" s="141">
        <v>1336</v>
      </c>
      <c r="M53" s="154">
        <v>15.13</v>
      </c>
      <c r="N53" s="142">
        <v>30</v>
      </c>
      <c r="P53" s="140" t="s">
        <v>623</v>
      </c>
      <c r="Q53" s="140" t="s">
        <v>624</v>
      </c>
      <c r="R53" s="140" t="s">
        <v>623</v>
      </c>
      <c r="S53" s="140" t="s">
        <v>623</v>
      </c>
      <c r="T53" s="140" t="s">
        <v>623</v>
      </c>
      <c r="U53" s="140" t="s">
        <v>623</v>
      </c>
      <c r="V53" s="140" t="s">
        <v>623</v>
      </c>
      <c r="W53" s="140" t="s">
        <v>623</v>
      </c>
      <c r="X53" s="140" t="s">
        <v>623</v>
      </c>
      <c r="Y53" s="140" t="s">
        <v>623</v>
      </c>
      <c r="Z53" s="140" t="s">
        <v>623</v>
      </c>
      <c r="AA53" s="140" t="s">
        <v>623</v>
      </c>
      <c r="AB53" s="140" t="s">
        <v>623</v>
      </c>
      <c r="AL53" s="144"/>
      <c r="AM53" s="144"/>
      <c r="DL53" s="140" t="s">
        <v>624</v>
      </c>
      <c r="DM53" s="140" t="s">
        <v>624</v>
      </c>
      <c r="DN53" s="140" t="s">
        <v>624</v>
      </c>
    </row>
    <row r="54" spans="1:118" ht="15" customHeight="1" x14ac:dyDescent="0.2">
      <c r="A54" s="158">
        <v>263</v>
      </c>
      <c r="B54" s="40" t="s">
        <v>301</v>
      </c>
      <c r="C54" s="35" t="s">
        <v>300</v>
      </c>
      <c r="D54" s="36">
        <v>37739</v>
      </c>
      <c r="E54" s="149">
        <v>39.299630000000001</v>
      </c>
      <c r="F54" s="149">
        <v>-76.705100000000002</v>
      </c>
      <c r="G54" s="149">
        <v>39.299430000000001</v>
      </c>
      <c r="H54" s="149">
        <v>-76.705849999999998</v>
      </c>
      <c r="I54" s="153">
        <v>0.40625</v>
      </c>
      <c r="J54" s="154">
        <v>14.86</v>
      </c>
      <c r="K54" s="154">
        <v>8.36</v>
      </c>
      <c r="L54" s="141">
        <v>897</v>
      </c>
      <c r="M54" s="154">
        <v>12.77</v>
      </c>
      <c r="N54" s="142">
        <v>7</v>
      </c>
      <c r="P54" s="140" t="s">
        <v>623</v>
      </c>
      <c r="Q54" s="140" t="s">
        <v>624</v>
      </c>
      <c r="R54" s="140" t="s">
        <v>623</v>
      </c>
      <c r="S54" s="140" t="s">
        <v>623</v>
      </c>
      <c r="T54" s="140" t="s">
        <v>623</v>
      </c>
      <c r="U54" s="140" t="s">
        <v>623</v>
      </c>
      <c r="V54" s="140" t="s">
        <v>623</v>
      </c>
      <c r="W54" s="140" t="s">
        <v>623</v>
      </c>
      <c r="X54" s="140" t="s">
        <v>623</v>
      </c>
      <c r="Y54" s="140" t="s">
        <v>623</v>
      </c>
      <c r="Z54" s="140" t="s">
        <v>623</v>
      </c>
      <c r="AA54" s="140" t="s">
        <v>623</v>
      </c>
      <c r="AB54" s="140" t="s">
        <v>623</v>
      </c>
      <c r="AL54" s="144"/>
      <c r="AM54" s="144"/>
      <c r="DL54" s="140" t="s">
        <v>624</v>
      </c>
      <c r="DM54" s="140" t="s">
        <v>624</v>
      </c>
      <c r="DN54" s="140" t="s">
        <v>624</v>
      </c>
    </row>
    <row r="55" spans="1:118" ht="15" customHeight="1" x14ac:dyDescent="0.2">
      <c r="A55" s="156">
        <v>542</v>
      </c>
      <c r="B55" s="40" t="s">
        <v>301</v>
      </c>
      <c r="C55" s="35" t="s">
        <v>300</v>
      </c>
      <c r="D55" s="41">
        <v>37693</v>
      </c>
      <c r="E55" s="149">
        <v>39.304929999999999</v>
      </c>
      <c r="F55" s="149">
        <v>-76.693460000000002</v>
      </c>
      <c r="G55" s="149">
        <v>39.304920000000003</v>
      </c>
      <c r="H55" s="149">
        <v>-76.694320000000005</v>
      </c>
      <c r="I55" s="157">
        <v>0.48958333333333331</v>
      </c>
      <c r="J55" s="154">
        <v>6.97</v>
      </c>
      <c r="K55" s="154">
        <v>8.1300000000000008</v>
      </c>
      <c r="L55" s="141">
        <v>1305</v>
      </c>
      <c r="M55" s="154">
        <v>13.48</v>
      </c>
      <c r="N55" s="142">
        <v>23</v>
      </c>
      <c r="P55" s="140" t="s">
        <v>623</v>
      </c>
      <c r="Q55" s="140" t="s">
        <v>624</v>
      </c>
      <c r="R55" s="140" t="s">
        <v>623</v>
      </c>
      <c r="S55" s="140" t="s">
        <v>623</v>
      </c>
      <c r="T55" s="140" t="s">
        <v>623</v>
      </c>
      <c r="U55" s="140" t="s">
        <v>623</v>
      </c>
      <c r="V55" s="140" t="s">
        <v>623</v>
      </c>
      <c r="W55" s="140" t="s">
        <v>623</v>
      </c>
      <c r="X55" s="140" t="s">
        <v>623</v>
      </c>
      <c r="Y55" s="140" t="s">
        <v>623</v>
      </c>
      <c r="Z55" s="140" t="s">
        <v>623</v>
      </c>
      <c r="AA55" s="140" t="s">
        <v>623</v>
      </c>
      <c r="AB55" s="140" t="s">
        <v>623</v>
      </c>
      <c r="AL55" s="144"/>
      <c r="AM55" s="144"/>
      <c r="DL55" s="140" t="s">
        <v>624</v>
      </c>
      <c r="DM55" s="140" t="s">
        <v>624</v>
      </c>
      <c r="DN55" s="140" t="s">
        <v>624</v>
      </c>
    </row>
    <row r="56" spans="1:118" ht="15" customHeight="1" x14ac:dyDescent="0.2">
      <c r="A56" s="158">
        <v>151</v>
      </c>
      <c r="B56" s="40" t="s">
        <v>301</v>
      </c>
      <c r="C56" s="35" t="s">
        <v>300</v>
      </c>
      <c r="D56" s="36">
        <v>37693</v>
      </c>
      <c r="E56" s="149">
        <v>39.304720000000003</v>
      </c>
      <c r="F56" s="149">
        <v>-76.692639999999997</v>
      </c>
      <c r="G56" s="149">
        <v>39.304929999999999</v>
      </c>
      <c r="H56" s="149">
        <v>-76.693460000000002</v>
      </c>
      <c r="I56" s="153">
        <v>0.45763888888888887</v>
      </c>
      <c r="J56" s="154">
        <v>6.97</v>
      </c>
      <c r="K56" s="154">
        <v>8.1300000000000008</v>
      </c>
      <c r="L56" s="141">
        <v>1315</v>
      </c>
      <c r="M56" s="154">
        <v>14.91</v>
      </c>
      <c r="N56" s="142">
        <v>34</v>
      </c>
      <c r="P56" s="140" t="s">
        <v>623</v>
      </c>
      <c r="Q56" s="140" t="s">
        <v>624</v>
      </c>
      <c r="R56" s="140" t="s">
        <v>623</v>
      </c>
      <c r="S56" s="140" t="s">
        <v>623</v>
      </c>
      <c r="T56" s="140" t="s">
        <v>623</v>
      </c>
      <c r="U56" s="140" t="s">
        <v>623</v>
      </c>
      <c r="V56" s="140" t="s">
        <v>623</v>
      </c>
      <c r="W56" s="140" t="s">
        <v>623</v>
      </c>
      <c r="X56" s="140" t="s">
        <v>623</v>
      </c>
      <c r="Y56" s="140" t="s">
        <v>623</v>
      </c>
      <c r="Z56" s="140" t="s">
        <v>623</v>
      </c>
      <c r="AA56" s="140" t="s">
        <v>623</v>
      </c>
      <c r="AB56" s="140" t="s">
        <v>623</v>
      </c>
      <c r="AL56" s="144"/>
      <c r="AM56" s="144"/>
      <c r="DL56" s="140" t="s">
        <v>624</v>
      </c>
      <c r="DM56" s="140" t="s">
        <v>624</v>
      </c>
      <c r="DN56" s="140" t="s">
        <v>624</v>
      </c>
    </row>
    <row r="57" spans="1:118" ht="15" customHeight="1" x14ac:dyDescent="0.2">
      <c r="A57" s="158">
        <v>281</v>
      </c>
      <c r="B57" s="40" t="s">
        <v>302</v>
      </c>
      <c r="C57" s="35" t="s">
        <v>300</v>
      </c>
      <c r="D57" s="36">
        <v>37736</v>
      </c>
      <c r="E57" s="149">
        <v>39.282110000000003</v>
      </c>
      <c r="F57" s="149">
        <v>-76.708960000000005</v>
      </c>
      <c r="G57" s="149">
        <v>39.282499999999999</v>
      </c>
      <c r="H57" s="149">
        <v>-76.709649999999996</v>
      </c>
      <c r="I57" s="153">
        <v>0.52777777777777779</v>
      </c>
      <c r="J57" s="154">
        <v>14.15</v>
      </c>
      <c r="K57" s="154">
        <v>8.16</v>
      </c>
      <c r="L57" s="141">
        <v>638</v>
      </c>
      <c r="M57" s="154">
        <v>13.76</v>
      </c>
      <c r="N57" s="142">
        <v>13</v>
      </c>
      <c r="P57" s="140" t="s">
        <v>623</v>
      </c>
      <c r="Q57" s="140" t="s">
        <v>623</v>
      </c>
      <c r="R57" s="140" t="s">
        <v>623</v>
      </c>
      <c r="S57" s="140" t="s">
        <v>623</v>
      </c>
      <c r="T57" s="140" t="s">
        <v>623</v>
      </c>
      <c r="U57" s="140" t="s">
        <v>623</v>
      </c>
      <c r="V57" s="140" t="s">
        <v>624</v>
      </c>
      <c r="W57" s="140" t="s">
        <v>623</v>
      </c>
      <c r="X57" s="140" t="s">
        <v>623</v>
      </c>
      <c r="Y57" s="140" t="s">
        <v>623</v>
      </c>
      <c r="Z57" s="140" t="s">
        <v>623</v>
      </c>
      <c r="AA57" s="140" t="s">
        <v>623</v>
      </c>
      <c r="AB57" s="140" t="s">
        <v>623</v>
      </c>
      <c r="AL57" s="144"/>
      <c r="AM57" s="144"/>
      <c r="DL57" s="140" t="s">
        <v>624</v>
      </c>
      <c r="DM57" s="140" t="s">
        <v>623</v>
      </c>
      <c r="DN57" s="140" t="s">
        <v>624</v>
      </c>
    </row>
    <row r="58" spans="1:118" ht="15" customHeight="1" x14ac:dyDescent="0.2">
      <c r="A58" s="158">
        <v>430</v>
      </c>
      <c r="B58" s="40" t="s">
        <v>302</v>
      </c>
      <c r="C58" s="35" t="s">
        <v>300</v>
      </c>
      <c r="D58" s="36">
        <v>37755</v>
      </c>
      <c r="E58" s="149">
        <v>39.278849999999998</v>
      </c>
      <c r="F58" s="149">
        <v>-76.692729999999997</v>
      </c>
      <c r="G58" s="149">
        <v>39.279319999999998</v>
      </c>
      <c r="H58" s="149">
        <v>-76.693309999999997</v>
      </c>
      <c r="I58" s="153">
        <v>0.44236111111111115</v>
      </c>
      <c r="J58" s="154">
        <v>14.78</v>
      </c>
      <c r="K58" s="154">
        <v>8.24</v>
      </c>
      <c r="L58" s="141">
        <v>528</v>
      </c>
      <c r="M58" s="154">
        <v>12.44</v>
      </c>
      <c r="N58" s="142">
        <v>56</v>
      </c>
      <c r="P58" s="140" t="s">
        <v>623</v>
      </c>
      <c r="Q58" s="140" t="s">
        <v>623</v>
      </c>
      <c r="R58" s="140" t="s">
        <v>623</v>
      </c>
      <c r="S58" s="140" t="s">
        <v>623</v>
      </c>
      <c r="T58" s="140" t="s">
        <v>623</v>
      </c>
      <c r="U58" s="140" t="s">
        <v>623</v>
      </c>
      <c r="V58" s="140" t="s">
        <v>624</v>
      </c>
      <c r="W58" s="140" t="s">
        <v>623</v>
      </c>
      <c r="X58" s="140" t="s">
        <v>623</v>
      </c>
      <c r="Y58" s="140" t="s">
        <v>623</v>
      </c>
      <c r="Z58" s="140" t="s">
        <v>623</v>
      </c>
      <c r="AA58" s="140" t="s">
        <v>623</v>
      </c>
      <c r="AB58" s="140" t="s">
        <v>623</v>
      </c>
      <c r="AL58" s="144"/>
      <c r="AM58" s="144"/>
      <c r="DL58" s="140" t="s">
        <v>624</v>
      </c>
      <c r="DM58" s="140" t="s">
        <v>624</v>
      </c>
      <c r="DN58" s="140" t="s">
        <v>624</v>
      </c>
    </row>
    <row r="59" spans="1:118" ht="15" customHeight="1" x14ac:dyDescent="0.2">
      <c r="A59" s="156">
        <v>162</v>
      </c>
      <c r="B59" s="40" t="s">
        <v>302</v>
      </c>
      <c r="C59" s="35" t="s">
        <v>300</v>
      </c>
      <c r="D59" s="41">
        <v>37736</v>
      </c>
      <c r="E59" s="149">
        <v>39.278469999999999</v>
      </c>
      <c r="F59" s="149">
        <v>-76.69023</v>
      </c>
      <c r="G59" s="149">
        <v>39.278460000000003</v>
      </c>
      <c r="H59" s="149">
        <v>-76.691090000000003</v>
      </c>
      <c r="I59" s="157">
        <v>0.3833333333333333</v>
      </c>
      <c r="J59" s="154">
        <v>11.8</v>
      </c>
      <c r="K59" s="154">
        <v>8.02</v>
      </c>
      <c r="L59" s="141">
        <v>596</v>
      </c>
      <c r="M59" s="154">
        <v>13.64</v>
      </c>
      <c r="N59" s="142">
        <v>112</v>
      </c>
      <c r="P59" s="140" t="s">
        <v>623</v>
      </c>
      <c r="Q59" s="140" t="s">
        <v>623</v>
      </c>
      <c r="R59" s="140" t="s">
        <v>623</v>
      </c>
      <c r="S59" s="140" t="s">
        <v>623</v>
      </c>
      <c r="T59" s="140" t="s">
        <v>623</v>
      </c>
      <c r="U59" s="140" t="s">
        <v>623</v>
      </c>
      <c r="V59" s="140" t="s">
        <v>624</v>
      </c>
      <c r="W59" s="140" t="s">
        <v>624</v>
      </c>
      <c r="X59" s="140" t="s">
        <v>623</v>
      </c>
      <c r="Y59" s="140" t="s">
        <v>623</v>
      </c>
      <c r="Z59" s="140" t="s">
        <v>623</v>
      </c>
      <c r="AA59" s="140" t="s">
        <v>623</v>
      </c>
      <c r="AB59" s="140" t="s">
        <v>623</v>
      </c>
      <c r="AL59" s="144"/>
      <c r="AM59" s="144"/>
      <c r="DL59" s="140" t="s">
        <v>624</v>
      </c>
      <c r="DM59" s="140" t="s">
        <v>623</v>
      </c>
      <c r="DN59" s="140" t="s">
        <v>624</v>
      </c>
    </row>
    <row r="60" spans="1:118" ht="15" customHeight="1" x14ac:dyDescent="0.2">
      <c r="A60" s="158">
        <v>331</v>
      </c>
      <c r="B60" s="40" t="s">
        <v>302</v>
      </c>
      <c r="C60" s="35" t="s">
        <v>300</v>
      </c>
      <c r="D60" s="36">
        <v>37755</v>
      </c>
      <c r="E60" s="149">
        <v>39.277659999999997</v>
      </c>
      <c r="F60" s="149">
        <v>-76.685109999999995</v>
      </c>
      <c r="G60" s="149">
        <v>39.27805</v>
      </c>
      <c r="H60" s="149">
        <v>-76.6858</v>
      </c>
      <c r="I60" s="153">
        <v>0.375</v>
      </c>
      <c r="J60" s="154">
        <v>13.44</v>
      </c>
      <c r="K60" s="154">
        <v>7.85</v>
      </c>
      <c r="L60" s="141">
        <v>603</v>
      </c>
      <c r="M60" s="154">
        <v>11.36</v>
      </c>
      <c r="N60" s="142">
        <v>74</v>
      </c>
      <c r="P60" s="140" t="s">
        <v>623</v>
      </c>
      <c r="Q60" s="140" t="s">
        <v>623</v>
      </c>
      <c r="R60" s="140" t="s">
        <v>623</v>
      </c>
      <c r="S60" s="140" t="s">
        <v>623</v>
      </c>
      <c r="T60" s="140" t="s">
        <v>623</v>
      </c>
      <c r="U60" s="140" t="s">
        <v>623</v>
      </c>
      <c r="V60" s="140" t="s">
        <v>624</v>
      </c>
      <c r="W60" s="140" t="s">
        <v>623</v>
      </c>
      <c r="X60" s="140" t="s">
        <v>623</v>
      </c>
      <c r="Y60" s="140" t="s">
        <v>623</v>
      </c>
      <c r="Z60" s="140" t="s">
        <v>623</v>
      </c>
      <c r="AA60" s="140" t="s">
        <v>623</v>
      </c>
      <c r="AB60" s="140" t="s">
        <v>623</v>
      </c>
      <c r="AL60" s="144"/>
      <c r="AM60" s="144"/>
      <c r="DL60" s="140" t="s">
        <v>624</v>
      </c>
      <c r="DM60" s="140" t="s">
        <v>624</v>
      </c>
      <c r="DN60" s="140" t="s">
        <v>624</v>
      </c>
    </row>
    <row r="61" spans="1:118" ht="15" customHeight="1" x14ac:dyDescent="0.2">
      <c r="A61" s="158">
        <v>389</v>
      </c>
      <c r="B61" s="40" t="s">
        <v>302</v>
      </c>
      <c r="C61" s="35" t="s">
        <v>300</v>
      </c>
      <c r="D61" s="36">
        <v>37753</v>
      </c>
      <c r="E61" s="149">
        <v>39.277180000000001</v>
      </c>
      <c r="F61" s="149">
        <v>-76.684510000000003</v>
      </c>
      <c r="G61" s="149">
        <v>39.277659999999997</v>
      </c>
      <c r="H61" s="149">
        <v>-76.685109999999995</v>
      </c>
      <c r="I61" s="153">
        <v>0.5</v>
      </c>
      <c r="J61" s="154">
        <v>15.33</v>
      </c>
      <c r="K61" s="154">
        <v>8.1</v>
      </c>
      <c r="L61" s="141">
        <v>525</v>
      </c>
      <c r="M61" s="154">
        <v>11.81</v>
      </c>
      <c r="N61" s="142">
        <v>82</v>
      </c>
      <c r="P61" s="140" t="s">
        <v>623</v>
      </c>
      <c r="Q61" s="140" t="s">
        <v>624</v>
      </c>
      <c r="R61" s="140" t="s">
        <v>623</v>
      </c>
      <c r="S61" s="140" t="s">
        <v>623</v>
      </c>
      <c r="T61" s="140" t="s">
        <v>623</v>
      </c>
      <c r="U61" s="140" t="s">
        <v>623</v>
      </c>
      <c r="V61" s="140" t="s">
        <v>624</v>
      </c>
      <c r="W61" s="140" t="s">
        <v>623</v>
      </c>
      <c r="X61" s="140" t="s">
        <v>623</v>
      </c>
      <c r="Y61" s="140" t="s">
        <v>623</v>
      </c>
      <c r="Z61" s="140" t="s">
        <v>623</v>
      </c>
      <c r="AA61" s="140" t="s">
        <v>623</v>
      </c>
      <c r="AB61" s="140" t="s">
        <v>623</v>
      </c>
      <c r="AL61" s="144"/>
      <c r="AM61" s="144"/>
      <c r="DL61" s="140" t="s">
        <v>624</v>
      </c>
      <c r="DM61" s="140" t="s">
        <v>624</v>
      </c>
      <c r="DN61" s="140" t="s">
        <v>624</v>
      </c>
    </row>
    <row r="62" spans="1:118" ht="15" customHeight="1" x14ac:dyDescent="0.2">
      <c r="A62" s="158">
        <v>508</v>
      </c>
      <c r="B62" s="40" t="s">
        <v>302</v>
      </c>
      <c r="C62" s="35" t="s">
        <v>300</v>
      </c>
      <c r="D62" s="36">
        <v>37753</v>
      </c>
      <c r="E62" s="149">
        <v>39.276710000000001</v>
      </c>
      <c r="F62" s="149">
        <v>-76.683890000000005</v>
      </c>
      <c r="G62" s="149">
        <v>39.277180000000001</v>
      </c>
      <c r="H62" s="149">
        <v>-76.684510000000003</v>
      </c>
      <c r="I62" s="153">
        <v>0.52777777777777779</v>
      </c>
      <c r="J62" s="154">
        <v>15.27</v>
      </c>
      <c r="K62" s="154">
        <v>8.09</v>
      </c>
      <c r="L62" s="141">
        <v>524</v>
      </c>
      <c r="M62" s="154">
        <v>11.94</v>
      </c>
      <c r="N62" s="142">
        <v>30</v>
      </c>
      <c r="P62" s="140" t="s">
        <v>623</v>
      </c>
      <c r="Q62" s="140" t="s">
        <v>624</v>
      </c>
      <c r="R62" s="140" t="s">
        <v>623</v>
      </c>
      <c r="S62" s="140" t="s">
        <v>623</v>
      </c>
      <c r="T62" s="140" t="s">
        <v>623</v>
      </c>
      <c r="U62" s="140" t="s">
        <v>623</v>
      </c>
      <c r="V62" s="140" t="s">
        <v>624</v>
      </c>
      <c r="W62" s="140" t="s">
        <v>623</v>
      </c>
      <c r="X62" s="140" t="s">
        <v>623</v>
      </c>
      <c r="Y62" s="140" t="s">
        <v>623</v>
      </c>
      <c r="Z62" s="140" t="s">
        <v>623</v>
      </c>
      <c r="AA62" s="140" t="s">
        <v>623</v>
      </c>
      <c r="AB62" s="140" t="s">
        <v>623</v>
      </c>
      <c r="AL62" s="144"/>
      <c r="AM62" s="144"/>
      <c r="DL62" s="140" t="s">
        <v>624</v>
      </c>
      <c r="DM62" s="140" t="s">
        <v>624</v>
      </c>
      <c r="DN62" s="140" t="s">
        <v>624</v>
      </c>
    </row>
    <row r="63" spans="1:118" ht="15" customHeight="1" x14ac:dyDescent="0.2">
      <c r="A63" s="158">
        <v>329</v>
      </c>
      <c r="B63" s="40" t="s">
        <v>302</v>
      </c>
      <c r="C63" s="35" t="s">
        <v>300</v>
      </c>
      <c r="D63" s="36">
        <v>37754</v>
      </c>
      <c r="E63" s="149">
        <v>39.275840000000002</v>
      </c>
      <c r="F63" s="149">
        <v>-76.672280000000001</v>
      </c>
      <c r="G63" s="149">
        <v>39.275530000000003</v>
      </c>
      <c r="H63" s="149">
        <v>-76.67295</v>
      </c>
      <c r="I63" s="150"/>
      <c r="J63" s="154">
        <v>14.01</v>
      </c>
      <c r="K63" s="154">
        <v>7.38</v>
      </c>
      <c r="L63" s="141">
        <v>517</v>
      </c>
      <c r="M63" s="154">
        <v>10.44</v>
      </c>
      <c r="N63" s="142">
        <v>52</v>
      </c>
      <c r="P63" s="140" t="s">
        <v>623</v>
      </c>
      <c r="Q63" s="140" t="s">
        <v>624</v>
      </c>
      <c r="R63" s="140" t="s">
        <v>623</v>
      </c>
      <c r="S63" s="140" t="s">
        <v>623</v>
      </c>
      <c r="T63" s="140" t="s">
        <v>623</v>
      </c>
      <c r="U63" s="140" t="s">
        <v>623</v>
      </c>
      <c r="V63" s="140" t="s">
        <v>623</v>
      </c>
      <c r="W63" s="140" t="s">
        <v>624</v>
      </c>
      <c r="X63" s="140" t="s">
        <v>623</v>
      </c>
      <c r="Y63" s="140" t="s">
        <v>623</v>
      </c>
      <c r="Z63" s="140" t="s">
        <v>623</v>
      </c>
      <c r="AA63" s="140" t="s">
        <v>623</v>
      </c>
      <c r="AB63" s="140" t="s">
        <v>623</v>
      </c>
      <c r="AL63" s="144"/>
      <c r="AM63" s="144"/>
      <c r="DL63" s="140" t="s">
        <v>624</v>
      </c>
      <c r="DM63" s="140" t="s">
        <v>624</v>
      </c>
      <c r="DN63" s="140" t="s">
        <v>624</v>
      </c>
    </row>
    <row r="64" spans="1:118" ht="15" customHeight="1" x14ac:dyDescent="0.2">
      <c r="A64" s="156">
        <v>209</v>
      </c>
      <c r="B64" s="40" t="s">
        <v>299</v>
      </c>
      <c r="C64" s="35" t="s">
        <v>308</v>
      </c>
      <c r="D64" s="41">
        <v>37746</v>
      </c>
      <c r="E64" s="149">
        <v>39.272350000000003</v>
      </c>
      <c r="F64" s="149">
        <v>-76.652180000000001</v>
      </c>
      <c r="G64" s="149">
        <v>39.272730000000003</v>
      </c>
      <c r="H64" s="149">
        <v>-76.652889999999999</v>
      </c>
      <c r="I64" s="159"/>
      <c r="J64" s="151"/>
      <c r="K64" s="151"/>
      <c r="L64" s="152"/>
      <c r="M64" s="151"/>
      <c r="N64" s="142">
        <v>72</v>
      </c>
      <c r="P64" s="140" t="s">
        <v>623</v>
      </c>
      <c r="Q64" s="140" t="s">
        <v>623</v>
      </c>
      <c r="R64" s="140" t="s">
        <v>623</v>
      </c>
      <c r="S64" s="140" t="s">
        <v>623</v>
      </c>
      <c r="T64" s="140" t="s">
        <v>623</v>
      </c>
      <c r="U64" s="140" t="s">
        <v>623</v>
      </c>
      <c r="V64" s="140" t="s">
        <v>623</v>
      </c>
      <c r="W64" s="140" t="s">
        <v>624</v>
      </c>
      <c r="X64" s="140" t="s">
        <v>623</v>
      </c>
      <c r="Y64" s="140" t="s">
        <v>623</v>
      </c>
      <c r="Z64" s="140" t="s">
        <v>623</v>
      </c>
      <c r="AA64" s="140" t="s">
        <v>624</v>
      </c>
      <c r="AB64" s="140" t="s">
        <v>623</v>
      </c>
      <c r="AL64" s="144"/>
      <c r="AM64" s="144"/>
      <c r="DL64" s="140" t="s">
        <v>624</v>
      </c>
      <c r="DM64" s="140" t="s">
        <v>624</v>
      </c>
      <c r="DN64" s="140" t="s">
        <v>623</v>
      </c>
    </row>
    <row r="65" spans="1:118" ht="15" customHeight="1" x14ac:dyDescent="0.2">
      <c r="A65" s="158">
        <v>371</v>
      </c>
      <c r="B65" s="40" t="s">
        <v>299</v>
      </c>
      <c r="C65" s="35" t="s">
        <v>300</v>
      </c>
      <c r="D65" s="36">
        <v>37748</v>
      </c>
      <c r="E65" s="149">
        <v>39.274619999999999</v>
      </c>
      <c r="F65" s="149">
        <v>-76.659689999999998</v>
      </c>
      <c r="G65" s="149">
        <v>39.275080000000003</v>
      </c>
      <c r="H65" s="149">
        <v>-76.660309999999996</v>
      </c>
      <c r="I65" s="153">
        <v>0.46388888888888885</v>
      </c>
      <c r="J65" s="154">
        <v>15.29</v>
      </c>
      <c r="K65" s="154">
        <v>8.7200000000000006</v>
      </c>
      <c r="L65" s="141">
        <v>491</v>
      </c>
      <c r="M65" s="154">
        <v>14.94</v>
      </c>
      <c r="N65" s="142">
        <v>93</v>
      </c>
      <c r="P65" s="140" t="s">
        <v>623</v>
      </c>
      <c r="Q65" s="140" t="s">
        <v>624</v>
      </c>
      <c r="R65" s="140" t="s">
        <v>623</v>
      </c>
      <c r="S65" s="140" t="s">
        <v>623</v>
      </c>
      <c r="T65" s="140" t="s">
        <v>623</v>
      </c>
      <c r="U65" s="140" t="s">
        <v>623</v>
      </c>
      <c r="V65" s="140" t="s">
        <v>624</v>
      </c>
      <c r="W65" s="140" t="s">
        <v>624</v>
      </c>
      <c r="X65" s="140" t="s">
        <v>623</v>
      </c>
      <c r="Y65" s="140" t="s">
        <v>623</v>
      </c>
      <c r="Z65" s="140" t="s">
        <v>623</v>
      </c>
      <c r="AA65" s="140" t="s">
        <v>623</v>
      </c>
      <c r="AB65" s="140" t="s">
        <v>623</v>
      </c>
      <c r="AL65" s="144"/>
      <c r="AM65" s="144"/>
      <c r="DL65" s="140" t="s">
        <v>624</v>
      </c>
      <c r="DM65" s="140" t="s">
        <v>624</v>
      </c>
      <c r="DN65" s="140" t="s">
        <v>624</v>
      </c>
    </row>
    <row r="66" spans="1:118" ht="15" customHeight="1" x14ac:dyDescent="0.2">
      <c r="A66" s="158">
        <v>259</v>
      </c>
      <c r="B66" s="40" t="s">
        <v>299</v>
      </c>
      <c r="C66" s="35" t="s">
        <v>300</v>
      </c>
      <c r="D66" s="36">
        <v>37748</v>
      </c>
      <c r="E66" s="149">
        <v>39.275080000000003</v>
      </c>
      <c r="F66" s="149">
        <v>-76.660309999999996</v>
      </c>
      <c r="G66" s="149">
        <v>39.275649999999999</v>
      </c>
      <c r="H66" s="149">
        <v>-76.660759999999996</v>
      </c>
      <c r="I66" s="153">
        <v>0.48472222222222222</v>
      </c>
      <c r="J66" s="154">
        <v>15.73</v>
      </c>
      <c r="K66" s="154">
        <v>8.84</v>
      </c>
      <c r="L66" s="141">
        <v>488</v>
      </c>
      <c r="M66" s="154">
        <v>15.11</v>
      </c>
      <c r="N66" s="142">
        <v>93</v>
      </c>
      <c r="P66" s="140" t="s">
        <v>623</v>
      </c>
      <c r="Q66" s="140" t="s">
        <v>624</v>
      </c>
      <c r="R66" s="140" t="s">
        <v>623</v>
      </c>
      <c r="S66" s="140" t="s">
        <v>623</v>
      </c>
      <c r="T66" s="140" t="s">
        <v>623</v>
      </c>
      <c r="U66" s="140" t="s">
        <v>623</v>
      </c>
      <c r="V66" s="140" t="s">
        <v>624</v>
      </c>
      <c r="W66" s="140" t="s">
        <v>624</v>
      </c>
      <c r="X66" s="140" t="s">
        <v>623</v>
      </c>
      <c r="Y66" s="140" t="s">
        <v>623</v>
      </c>
      <c r="Z66" s="140" t="s">
        <v>623</v>
      </c>
      <c r="AA66" s="140" t="s">
        <v>623</v>
      </c>
      <c r="AB66" s="140" t="s">
        <v>623</v>
      </c>
      <c r="AL66" s="144"/>
      <c r="AM66" s="144"/>
      <c r="DL66" s="140" t="s">
        <v>624</v>
      </c>
      <c r="DM66" s="140" t="s">
        <v>624</v>
      </c>
      <c r="DN66" s="140" t="s">
        <v>624</v>
      </c>
    </row>
    <row r="67" spans="1:118" ht="15" customHeight="1" x14ac:dyDescent="0.2">
      <c r="A67" s="158">
        <v>232</v>
      </c>
      <c r="B67" s="40" t="s">
        <v>299</v>
      </c>
      <c r="C67" s="35" t="s">
        <v>300</v>
      </c>
      <c r="D67" s="36">
        <v>37746</v>
      </c>
      <c r="E67" s="149">
        <v>39.29457</v>
      </c>
      <c r="F67" s="149">
        <v>-76.670069999999996</v>
      </c>
      <c r="G67" s="149">
        <v>39.295209999999997</v>
      </c>
      <c r="H67" s="149">
        <v>-76.669790000000006</v>
      </c>
      <c r="I67" s="153">
        <v>0.37083333333333335</v>
      </c>
      <c r="J67" s="154">
        <v>16.03</v>
      </c>
      <c r="K67" s="154">
        <v>7.9</v>
      </c>
      <c r="L67" s="141">
        <v>502</v>
      </c>
      <c r="M67" s="154">
        <v>11.42</v>
      </c>
      <c r="N67" s="142">
        <v>22</v>
      </c>
      <c r="P67" s="140" t="s">
        <v>623</v>
      </c>
      <c r="Q67" s="140" t="s">
        <v>624</v>
      </c>
      <c r="R67" s="140" t="s">
        <v>623</v>
      </c>
      <c r="S67" s="140" t="s">
        <v>623</v>
      </c>
      <c r="T67" s="140" t="s">
        <v>623</v>
      </c>
      <c r="U67" s="140" t="s">
        <v>623</v>
      </c>
      <c r="V67" s="140" t="s">
        <v>624</v>
      </c>
      <c r="W67" s="140" t="s">
        <v>623</v>
      </c>
      <c r="X67" s="140" t="s">
        <v>623</v>
      </c>
      <c r="Y67" s="140" t="s">
        <v>623</v>
      </c>
      <c r="Z67" s="140" t="s">
        <v>623</v>
      </c>
      <c r="AA67" s="140" t="s">
        <v>623</v>
      </c>
      <c r="AB67" s="140" t="s">
        <v>623</v>
      </c>
      <c r="AL67" s="144"/>
      <c r="AM67" s="144"/>
      <c r="DL67" s="140" t="s">
        <v>624</v>
      </c>
      <c r="DM67" s="140" t="s">
        <v>624</v>
      </c>
      <c r="DN67" s="140" t="s">
        <v>624</v>
      </c>
    </row>
    <row r="68" spans="1:118" ht="15" customHeight="1" x14ac:dyDescent="0.2">
      <c r="A68" s="158">
        <v>341</v>
      </c>
      <c r="B68" s="40" t="s">
        <v>299</v>
      </c>
      <c r="C68" s="35" t="s">
        <v>300</v>
      </c>
      <c r="D68" s="36">
        <v>37714</v>
      </c>
      <c r="E68" s="149">
        <v>39.303100000000001</v>
      </c>
      <c r="F68" s="149">
        <v>-76.674800000000005</v>
      </c>
      <c r="G68" s="149">
        <v>39.303600000000003</v>
      </c>
      <c r="H68" s="149">
        <v>-76.675389999999993</v>
      </c>
      <c r="I68" s="153">
        <v>0.47083333333333338</v>
      </c>
      <c r="J68" s="154">
        <v>17.100000000000001</v>
      </c>
      <c r="K68" s="154">
        <v>8.1300000000000008</v>
      </c>
      <c r="L68" s="141">
        <v>488</v>
      </c>
      <c r="M68" s="154">
        <v>12.43</v>
      </c>
      <c r="N68" s="142">
        <v>15</v>
      </c>
      <c r="P68" s="140" t="s">
        <v>623</v>
      </c>
      <c r="Q68" s="140" t="s">
        <v>624</v>
      </c>
      <c r="R68" s="140" t="s">
        <v>623</v>
      </c>
      <c r="S68" s="140" t="s">
        <v>623</v>
      </c>
      <c r="T68" s="140" t="s">
        <v>623</v>
      </c>
      <c r="U68" s="140" t="s">
        <v>623</v>
      </c>
      <c r="V68" s="140" t="s">
        <v>623</v>
      </c>
      <c r="W68" s="140" t="s">
        <v>623</v>
      </c>
      <c r="X68" s="140" t="s">
        <v>623</v>
      </c>
      <c r="Y68" s="140" t="s">
        <v>623</v>
      </c>
      <c r="Z68" s="140" t="s">
        <v>623</v>
      </c>
      <c r="AA68" s="140" t="s">
        <v>623</v>
      </c>
      <c r="AB68" s="140" t="s">
        <v>623</v>
      </c>
      <c r="AL68" s="144"/>
      <c r="AM68" s="144"/>
      <c r="DL68" s="140" t="s">
        <v>624</v>
      </c>
      <c r="DM68" s="140" t="s">
        <v>624</v>
      </c>
      <c r="DN68" s="140" t="s">
        <v>624</v>
      </c>
    </row>
    <row r="69" spans="1:118" ht="15" customHeight="1" x14ac:dyDescent="0.2">
      <c r="A69" s="158">
        <v>234</v>
      </c>
      <c r="B69" s="40" t="s">
        <v>299</v>
      </c>
      <c r="C69" s="35" t="s">
        <v>300</v>
      </c>
      <c r="D69" s="36">
        <v>37727</v>
      </c>
      <c r="E69" s="149">
        <v>39.303600000000003</v>
      </c>
      <c r="F69" s="149">
        <v>-76.675389999999993</v>
      </c>
      <c r="G69" s="149">
        <v>39.30395</v>
      </c>
      <c r="H69" s="149">
        <v>-76.676119999999997</v>
      </c>
      <c r="I69" s="153">
        <v>0.51944444444444449</v>
      </c>
      <c r="J69" s="154">
        <v>18.75</v>
      </c>
      <c r="K69" s="154">
        <v>8.9499999999999993</v>
      </c>
      <c r="L69" s="141">
        <v>494</v>
      </c>
      <c r="M69" s="154">
        <v>16.61</v>
      </c>
      <c r="N69" s="142">
        <v>22</v>
      </c>
      <c r="P69" s="140" t="s">
        <v>623</v>
      </c>
      <c r="Q69" s="140" t="s">
        <v>624</v>
      </c>
      <c r="R69" s="140" t="s">
        <v>623</v>
      </c>
      <c r="S69" s="140" t="s">
        <v>623</v>
      </c>
      <c r="T69" s="140" t="s">
        <v>623</v>
      </c>
      <c r="U69" s="140" t="s">
        <v>623</v>
      </c>
      <c r="V69" s="140" t="s">
        <v>623</v>
      </c>
      <c r="W69" s="140" t="s">
        <v>623</v>
      </c>
      <c r="X69" s="140" t="s">
        <v>623</v>
      </c>
      <c r="Y69" s="140" t="s">
        <v>623</v>
      </c>
      <c r="Z69" s="140" t="s">
        <v>623</v>
      </c>
      <c r="AA69" s="140" t="s">
        <v>623</v>
      </c>
      <c r="AB69" s="140" t="s">
        <v>623</v>
      </c>
      <c r="AL69" s="144"/>
      <c r="AM69" s="144"/>
      <c r="DL69" s="140" t="s">
        <v>624</v>
      </c>
      <c r="DM69" s="140" t="s">
        <v>624</v>
      </c>
      <c r="DN69" s="140" t="s">
        <v>624</v>
      </c>
    </row>
    <row r="70" spans="1:118" ht="15" customHeight="1" x14ac:dyDescent="0.2">
      <c r="A70" s="156">
        <v>388</v>
      </c>
      <c r="B70" s="40" t="s">
        <v>299</v>
      </c>
      <c r="C70" s="35" t="s">
        <v>300</v>
      </c>
      <c r="D70" s="41">
        <v>37727</v>
      </c>
      <c r="E70" s="149">
        <v>39.306240000000003</v>
      </c>
      <c r="F70" s="149">
        <v>-76.683520000000001</v>
      </c>
      <c r="G70" s="149">
        <v>39.306159999999998</v>
      </c>
      <c r="H70" s="149">
        <v>-76.684380000000004</v>
      </c>
      <c r="I70" s="157">
        <v>0.4069444444444445</v>
      </c>
      <c r="J70" s="154">
        <v>15.67</v>
      </c>
      <c r="K70" s="154">
        <v>8.67</v>
      </c>
      <c r="L70" s="141">
        <v>498</v>
      </c>
      <c r="M70" s="154">
        <v>14.02</v>
      </c>
      <c r="N70" s="142">
        <v>95</v>
      </c>
      <c r="P70" s="140" t="s">
        <v>623</v>
      </c>
      <c r="Q70" s="140" t="s">
        <v>624</v>
      </c>
      <c r="R70" s="140" t="s">
        <v>623</v>
      </c>
      <c r="S70" s="140" t="s">
        <v>623</v>
      </c>
      <c r="T70" s="140" t="s">
        <v>623</v>
      </c>
      <c r="U70" s="140" t="s">
        <v>623</v>
      </c>
      <c r="V70" s="140" t="s">
        <v>623</v>
      </c>
      <c r="W70" s="140" t="s">
        <v>623</v>
      </c>
      <c r="X70" s="140" t="s">
        <v>623</v>
      </c>
      <c r="Y70" s="140" t="s">
        <v>623</v>
      </c>
      <c r="Z70" s="140" t="s">
        <v>623</v>
      </c>
      <c r="AA70" s="140" t="s">
        <v>623</v>
      </c>
      <c r="AB70" s="140" t="s">
        <v>623</v>
      </c>
      <c r="AL70" s="144"/>
      <c r="AM70" s="144"/>
      <c r="DL70" s="140" t="s">
        <v>624</v>
      </c>
      <c r="DM70" s="140" t="s">
        <v>624</v>
      </c>
      <c r="DN70" s="140" t="s">
        <v>624</v>
      </c>
    </row>
    <row r="71" spans="1:118" ht="15" customHeight="1" x14ac:dyDescent="0.2">
      <c r="A71" s="158">
        <v>272</v>
      </c>
      <c r="B71" s="40" t="s">
        <v>299</v>
      </c>
      <c r="C71" s="35" t="s">
        <v>300</v>
      </c>
      <c r="D71" s="36">
        <v>37727</v>
      </c>
      <c r="E71" s="149">
        <v>39.306159999999998</v>
      </c>
      <c r="F71" s="149">
        <v>-76.684380000000004</v>
      </c>
      <c r="G71" s="149">
        <v>39.306019999999997</v>
      </c>
      <c r="H71" s="149">
        <v>-76.685230000000004</v>
      </c>
      <c r="I71" s="153">
        <v>0.43958333333333338</v>
      </c>
      <c r="J71" s="154">
        <v>16.41</v>
      </c>
      <c r="K71" s="154">
        <v>8.4700000000000006</v>
      </c>
      <c r="L71" s="141">
        <v>498</v>
      </c>
      <c r="M71" s="154">
        <v>14.18</v>
      </c>
      <c r="N71" s="142">
        <v>53</v>
      </c>
      <c r="P71" s="140" t="s">
        <v>623</v>
      </c>
      <c r="Q71" s="140" t="s">
        <v>624</v>
      </c>
      <c r="R71" s="140" t="s">
        <v>623</v>
      </c>
      <c r="S71" s="140" t="s">
        <v>623</v>
      </c>
      <c r="T71" s="140" t="s">
        <v>623</v>
      </c>
      <c r="U71" s="140" t="s">
        <v>623</v>
      </c>
      <c r="V71" s="140" t="s">
        <v>623</v>
      </c>
      <c r="W71" s="140" t="s">
        <v>623</v>
      </c>
      <c r="X71" s="140" t="s">
        <v>623</v>
      </c>
      <c r="Y71" s="140" t="s">
        <v>623</v>
      </c>
      <c r="Z71" s="140" t="s">
        <v>623</v>
      </c>
      <c r="AA71" s="140" t="s">
        <v>623</v>
      </c>
      <c r="AB71" s="140" t="s">
        <v>623</v>
      </c>
      <c r="AL71" s="144"/>
      <c r="AM71" s="144"/>
      <c r="DL71" s="140" t="s">
        <v>624</v>
      </c>
      <c r="DM71" s="140" t="s">
        <v>624</v>
      </c>
      <c r="DN71" s="140" t="s">
        <v>624</v>
      </c>
    </row>
    <row r="72" spans="1:118" ht="15" customHeight="1" x14ac:dyDescent="0.2">
      <c r="A72" s="158">
        <v>163</v>
      </c>
      <c r="B72" s="40" t="s">
        <v>299</v>
      </c>
      <c r="C72" s="35" t="s">
        <v>300</v>
      </c>
      <c r="D72" s="36">
        <v>37739</v>
      </c>
      <c r="E72" s="149">
        <v>39.306019999999997</v>
      </c>
      <c r="F72" s="149">
        <v>-76.685230000000004</v>
      </c>
      <c r="G72" s="149">
        <v>39.305709999999998</v>
      </c>
      <c r="H72" s="149">
        <v>-76.686000000000007</v>
      </c>
      <c r="I72" s="153">
        <v>0.48819444444444443</v>
      </c>
      <c r="J72" s="154">
        <v>16.91</v>
      </c>
      <c r="K72" s="154">
        <v>8.68</v>
      </c>
      <c r="L72" s="141">
        <v>466</v>
      </c>
      <c r="M72" s="154">
        <v>11.88</v>
      </c>
      <c r="N72" s="142">
        <v>26</v>
      </c>
      <c r="P72" s="140" t="s">
        <v>623</v>
      </c>
      <c r="Q72" s="140" t="s">
        <v>624</v>
      </c>
      <c r="R72" s="140" t="s">
        <v>623</v>
      </c>
      <c r="S72" s="140" t="s">
        <v>623</v>
      </c>
      <c r="T72" s="140" t="s">
        <v>623</v>
      </c>
      <c r="U72" s="140" t="s">
        <v>623</v>
      </c>
      <c r="V72" s="140" t="s">
        <v>623</v>
      </c>
      <c r="W72" s="140" t="s">
        <v>623</v>
      </c>
      <c r="X72" s="140" t="s">
        <v>623</v>
      </c>
      <c r="Y72" s="140" t="s">
        <v>623</v>
      </c>
      <c r="Z72" s="140" t="s">
        <v>623</v>
      </c>
      <c r="AA72" s="140" t="s">
        <v>623</v>
      </c>
      <c r="AB72" s="140" t="s">
        <v>623</v>
      </c>
      <c r="AL72" s="144"/>
      <c r="AM72" s="144"/>
      <c r="DL72" s="140" t="s">
        <v>624</v>
      </c>
      <c r="DM72" s="140" t="s">
        <v>623</v>
      </c>
      <c r="DN72" s="140" t="s">
        <v>624</v>
      </c>
    </row>
    <row r="73" spans="1:118" ht="15" customHeight="1" x14ac:dyDescent="0.2">
      <c r="A73" s="158">
        <v>154</v>
      </c>
      <c r="B73" s="40" t="s">
        <v>299</v>
      </c>
      <c r="C73" s="35" t="s">
        <v>300</v>
      </c>
      <c r="D73" s="36">
        <v>37741</v>
      </c>
      <c r="E73" s="149">
        <v>39.312510000000003</v>
      </c>
      <c r="F73" s="149">
        <v>-76.689369999999997</v>
      </c>
      <c r="G73" s="149">
        <v>39.313160000000003</v>
      </c>
      <c r="H73" s="149">
        <v>-76.68956</v>
      </c>
      <c r="I73" s="150"/>
      <c r="J73" s="154">
        <v>16.36</v>
      </c>
      <c r="K73" s="154">
        <v>8.68</v>
      </c>
      <c r="L73" s="141">
        <v>435</v>
      </c>
      <c r="M73" s="154">
        <v>11.08</v>
      </c>
      <c r="N73" s="142">
        <v>12</v>
      </c>
      <c r="P73" s="140" t="s">
        <v>623</v>
      </c>
      <c r="Q73" s="140" t="s">
        <v>624</v>
      </c>
      <c r="R73" s="140" t="s">
        <v>623</v>
      </c>
      <c r="S73" s="140" t="s">
        <v>623</v>
      </c>
      <c r="T73" s="140" t="s">
        <v>623</v>
      </c>
      <c r="U73" s="140" t="s">
        <v>623</v>
      </c>
      <c r="V73" s="140" t="s">
        <v>623</v>
      </c>
      <c r="W73" s="140" t="s">
        <v>623</v>
      </c>
      <c r="X73" s="140" t="s">
        <v>623</v>
      </c>
      <c r="Y73" s="140" t="s">
        <v>623</v>
      </c>
      <c r="Z73" s="140" t="s">
        <v>623</v>
      </c>
      <c r="AA73" s="140" t="s">
        <v>623</v>
      </c>
      <c r="AB73" s="140" t="s">
        <v>623</v>
      </c>
      <c r="AL73" s="144"/>
      <c r="AM73" s="144"/>
      <c r="DL73" s="140" t="s">
        <v>624</v>
      </c>
      <c r="DM73" s="140" t="s">
        <v>624</v>
      </c>
      <c r="DN73" s="140" t="s">
        <v>624</v>
      </c>
    </row>
    <row r="74" spans="1:118" ht="15" customHeight="1" x14ac:dyDescent="0.2">
      <c r="A74" s="158">
        <v>525</v>
      </c>
      <c r="B74" s="40" t="s">
        <v>299</v>
      </c>
      <c r="C74" s="35" t="s">
        <v>300</v>
      </c>
      <c r="D74" s="36">
        <v>37740</v>
      </c>
      <c r="E74" s="149">
        <v>39.317619999999998</v>
      </c>
      <c r="F74" s="149">
        <v>-76.697190000000006</v>
      </c>
      <c r="G74" s="149">
        <v>39.31794</v>
      </c>
      <c r="H74" s="149">
        <v>-76.697940000000003</v>
      </c>
      <c r="I74" s="153">
        <v>0.39583333333333331</v>
      </c>
      <c r="J74" s="154">
        <v>16.14</v>
      </c>
      <c r="K74" s="154">
        <v>7.92</v>
      </c>
      <c r="L74" s="141">
        <v>433</v>
      </c>
      <c r="M74" s="154">
        <v>11.61</v>
      </c>
      <c r="N74" s="142">
        <v>13</v>
      </c>
      <c r="P74" s="140" t="s">
        <v>623</v>
      </c>
      <c r="Q74" s="140" t="s">
        <v>624</v>
      </c>
      <c r="R74" s="140" t="s">
        <v>623</v>
      </c>
      <c r="S74" s="140" t="s">
        <v>623</v>
      </c>
      <c r="T74" s="140" t="s">
        <v>623</v>
      </c>
      <c r="U74" s="140" t="s">
        <v>623</v>
      </c>
      <c r="V74" s="140" t="s">
        <v>624</v>
      </c>
      <c r="W74" s="140" t="s">
        <v>623</v>
      </c>
      <c r="X74" s="140" t="s">
        <v>623</v>
      </c>
      <c r="Y74" s="140" t="s">
        <v>623</v>
      </c>
      <c r="Z74" s="140" t="s">
        <v>623</v>
      </c>
      <c r="AA74" s="140" t="s">
        <v>623</v>
      </c>
      <c r="AB74" s="140" t="s">
        <v>623</v>
      </c>
      <c r="AL74" s="144"/>
      <c r="AM74" s="144"/>
      <c r="DL74" s="140" t="s">
        <v>624</v>
      </c>
      <c r="DM74" s="140" t="s">
        <v>624</v>
      </c>
      <c r="DN74" s="140" t="s">
        <v>624</v>
      </c>
    </row>
    <row r="75" spans="1:118" ht="15" customHeight="1" x14ac:dyDescent="0.2">
      <c r="A75" s="158">
        <v>494</v>
      </c>
      <c r="B75" s="40" t="s">
        <v>299</v>
      </c>
      <c r="C75" s="35" t="s">
        <v>300</v>
      </c>
      <c r="D75" s="36">
        <v>37753</v>
      </c>
      <c r="E75" s="149">
        <v>39.318089999999998</v>
      </c>
      <c r="F75" s="149">
        <v>-76.699489999999997</v>
      </c>
      <c r="G75" s="149">
        <v>39.317549999999997</v>
      </c>
      <c r="H75" s="149">
        <v>-76.699969999999993</v>
      </c>
      <c r="I75" s="153">
        <v>0.4381944444444445</v>
      </c>
      <c r="J75" s="154">
        <v>17.010000000000002</v>
      </c>
      <c r="K75" s="154">
        <v>8.02</v>
      </c>
      <c r="L75" s="141">
        <v>374</v>
      </c>
      <c r="M75" s="154">
        <v>11.06</v>
      </c>
      <c r="N75" s="142">
        <v>37</v>
      </c>
      <c r="P75" s="140" t="s">
        <v>623</v>
      </c>
      <c r="Q75" s="140" t="s">
        <v>624</v>
      </c>
      <c r="R75" s="140" t="s">
        <v>623</v>
      </c>
      <c r="S75" s="140" t="s">
        <v>623</v>
      </c>
      <c r="T75" s="140" t="s">
        <v>623</v>
      </c>
      <c r="U75" s="140" t="s">
        <v>623</v>
      </c>
      <c r="V75" s="140" t="s">
        <v>624</v>
      </c>
      <c r="W75" s="140" t="s">
        <v>623</v>
      </c>
      <c r="X75" s="140" t="s">
        <v>623</v>
      </c>
      <c r="Y75" s="140" t="s">
        <v>623</v>
      </c>
      <c r="Z75" s="140" t="s">
        <v>623</v>
      </c>
      <c r="AA75" s="140" t="s">
        <v>623</v>
      </c>
      <c r="AB75" s="140" t="s">
        <v>623</v>
      </c>
      <c r="AL75" s="144"/>
      <c r="AM75" s="144"/>
      <c r="DL75" s="140" t="s">
        <v>624</v>
      </c>
      <c r="DM75" s="140" t="s">
        <v>624</v>
      </c>
      <c r="DN75" s="140" t="s">
        <v>624</v>
      </c>
    </row>
    <row r="76" spans="1:118" ht="15" customHeight="1" x14ac:dyDescent="0.2">
      <c r="A76" s="158">
        <v>380</v>
      </c>
      <c r="B76" s="40" t="s">
        <v>299</v>
      </c>
      <c r="C76" s="35" t="s">
        <v>300</v>
      </c>
      <c r="D76" s="36">
        <v>37740</v>
      </c>
      <c r="E76" s="149">
        <v>39.315629999999999</v>
      </c>
      <c r="F76" s="149">
        <v>-76.701650000000001</v>
      </c>
      <c r="G76" s="149">
        <v>39.31579</v>
      </c>
      <c r="H76" s="149">
        <v>-76.702479999999994</v>
      </c>
      <c r="I76" s="153">
        <v>0.45833333333333331</v>
      </c>
      <c r="J76" s="154">
        <v>16.07</v>
      </c>
      <c r="K76" s="154">
        <v>7.97</v>
      </c>
      <c r="L76" s="141">
        <v>435</v>
      </c>
      <c r="M76" s="154">
        <v>10.91</v>
      </c>
      <c r="N76" s="142">
        <v>63</v>
      </c>
      <c r="P76" s="140" t="s">
        <v>623</v>
      </c>
      <c r="Q76" s="140" t="s">
        <v>624</v>
      </c>
      <c r="R76" s="140" t="s">
        <v>623</v>
      </c>
      <c r="S76" s="140" t="s">
        <v>623</v>
      </c>
      <c r="T76" s="140" t="s">
        <v>623</v>
      </c>
      <c r="U76" s="140" t="s">
        <v>623</v>
      </c>
      <c r="V76" s="140" t="s">
        <v>624</v>
      </c>
      <c r="W76" s="140" t="s">
        <v>623</v>
      </c>
      <c r="X76" s="140" t="s">
        <v>623</v>
      </c>
      <c r="Y76" s="140" t="s">
        <v>623</v>
      </c>
      <c r="Z76" s="140" t="s">
        <v>623</v>
      </c>
      <c r="AA76" s="140" t="s">
        <v>623</v>
      </c>
      <c r="AB76" s="140" t="s">
        <v>623</v>
      </c>
      <c r="AL76" s="144"/>
      <c r="AM76" s="144"/>
      <c r="DL76" s="140" t="s">
        <v>624</v>
      </c>
      <c r="DM76" s="140" t="s">
        <v>624</v>
      </c>
      <c r="DN76" s="140" t="s">
        <v>624</v>
      </c>
    </row>
    <row r="77" spans="1:118" ht="15" customHeight="1" x14ac:dyDescent="0.2">
      <c r="A77" s="156">
        <v>268</v>
      </c>
      <c r="B77" s="40" t="s">
        <v>299</v>
      </c>
      <c r="C77" s="35" t="s">
        <v>300</v>
      </c>
      <c r="D77" s="41">
        <v>37740</v>
      </c>
      <c r="E77" s="149">
        <v>39.31579</v>
      </c>
      <c r="F77" s="149">
        <v>-76.702479999999994</v>
      </c>
      <c r="G77" s="149">
        <v>39.316299999999998</v>
      </c>
      <c r="H77" s="149">
        <v>-76.703029999999998</v>
      </c>
      <c r="I77" s="157">
        <v>0.47916666666666669</v>
      </c>
      <c r="J77" s="154">
        <v>16.22</v>
      </c>
      <c r="K77" s="154">
        <v>7.97</v>
      </c>
      <c r="L77" s="141">
        <v>436</v>
      </c>
      <c r="M77" s="154">
        <v>10.93</v>
      </c>
      <c r="N77" s="142">
        <v>30</v>
      </c>
      <c r="P77" s="140" t="s">
        <v>623</v>
      </c>
      <c r="Q77" s="140" t="s">
        <v>624</v>
      </c>
      <c r="R77" s="140" t="s">
        <v>623</v>
      </c>
      <c r="S77" s="140" t="s">
        <v>623</v>
      </c>
      <c r="T77" s="140" t="s">
        <v>623</v>
      </c>
      <c r="U77" s="140" t="s">
        <v>623</v>
      </c>
      <c r="V77" s="140" t="s">
        <v>624</v>
      </c>
      <c r="W77" s="140" t="s">
        <v>623</v>
      </c>
      <c r="X77" s="140" t="s">
        <v>623</v>
      </c>
      <c r="Y77" s="140" t="s">
        <v>623</v>
      </c>
      <c r="Z77" s="140" t="s">
        <v>623</v>
      </c>
      <c r="AA77" s="140" t="s">
        <v>623</v>
      </c>
      <c r="AB77" s="140" t="s">
        <v>623</v>
      </c>
      <c r="AL77" s="144"/>
      <c r="AM77" s="144"/>
      <c r="DL77" s="140" t="s">
        <v>624</v>
      </c>
      <c r="DM77" s="140" t="s">
        <v>624</v>
      </c>
      <c r="DN77" s="140" t="s">
        <v>624</v>
      </c>
    </row>
    <row r="78" spans="1:118" ht="15" customHeight="1" x14ac:dyDescent="0.2">
      <c r="A78" s="66">
        <v>250</v>
      </c>
      <c r="B78" s="40" t="s">
        <v>301</v>
      </c>
      <c r="C78" s="35" t="s">
        <v>300</v>
      </c>
      <c r="D78" s="36">
        <v>37755</v>
      </c>
      <c r="E78" s="1">
        <v>39.305109999999999</v>
      </c>
      <c r="F78" s="1">
        <v>-76.687340000000006</v>
      </c>
      <c r="G78" s="140">
        <v>39.305129999999998</v>
      </c>
      <c r="H78" s="140">
        <v>-76.688130000000001</v>
      </c>
      <c r="I78" s="153">
        <v>0.52083333333333337</v>
      </c>
      <c r="J78" s="154">
        <v>16.190000000000001</v>
      </c>
      <c r="K78" s="154">
        <v>8.2899999999999991</v>
      </c>
      <c r="L78" s="141">
        <v>950</v>
      </c>
      <c r="M78" s="154">
        <v>12.13</v>
      </c>
      <c r="N78" s="142">
        <v>37</v>
      </c>
      <c r="P78" s="140" t="s">
        <v>623</v>
      </c>
      <c r="Q78" s="140" t="s">
        <v>624</v>
      </c>
      <c r="R78" s="140" t="s">
        <v>623</v>
      </c>
      <c r="S78" s="140" t="s">
        <v>623</v>
      </c>
      <c r="T78" s="140" t="s">
        <v>623</v>
      </c>
      <c r="U78" s="140" t="s">
        <v>623</v>
      </c>
      <c r="V78" s="140" t="s">
        <v>623</v>
      </c>
      <c r="W78" s="140" t="s">
        <v>623</v>
      </c>
      <c r="X78" s="140" t="s">
        <v>623</v>
      </c>
      <c r="Y78" s="140" t="s">
        <v>623</v>
      </c>
      <c r="Z78" s="140" t="s">
        <v>623</v>
      </c>
      <c r="AA78" s="140" t="s">
        <v>623</v>
      </c>
      <c r="AB78" s="140" t="s">
        <v>623</v>
      </c>
      <c r="AL78" s="144"/>
      <c r="AM78" s="144"/>
      <c r="DL78" s="140" t="s">
        <v>624</v>
      </c>
      <c r="DM78" s="140" t="s">
        <v>624</v>
      </c>
      <c r="DN78" s="140" t="s">
        <v>624</v>
      </c>
    </row>
    <row r="79" spans="1:118" ht="15" customHeight="1" x14ac:dyDescent="0.2">
      <c r="A79" s="26">
        <v>625</v>
      </c>
      <c r="B79" s="40" t="s">
        <v>302</v>
      </c>
      <c r="C79" s="35" t="s">
        <v>300</v>
      </c>
      <c r="D79" s="36">
        <v>37754</v>
      </c>
      <c r="E79" s="149">
        <v>39.275219999999997</v>
      </c>
      <c r="F79" s="149">
        <v>-76.673670000000001</v>
      </c>
      <c r="G79" s="149">
        <v>39.275060000000003</v>
      </c>
      <c r="H79" s="149">
        <v>-76.674499999999995</v>
      </c>
      <c r="I79" s="153">
        <v>0.4375</v>
      </c>
      <c r="J79" s="154">
        <v>13.81</v>
      </c>
      <c r="K79" s="154">
        <v>7.38</v>
      </c>
      <c r="L79" s="141">
        <v>516</v>
      </c>
      <c r="M79" s="154">
        <v>10</v>
      </c>
      <c r="N79" s="142">
        <v>48</v>
      </c>
      <c r="P79" s="140" t="s">
        <v>623</v>
      </c>
      <c r="Q79" s="140" t="s">
        <v>623</v>
      </c>
      <c r="R79" s="140" t="s">
        <v>623</v>
      </c>
      <c r="S79" s="140" t="s">
        <v>623</v>
      </c>
      <c r="T79" s="140" t="s">
        <v>623</v>
      </c>
      <c r="U79" s="140" t="s">
        <v>623</v>
      </c>
      <c r="V79" s="140" t="s">
        <v>624</v>
      </c>
      <c r="W79" s="140" t="s">
        <v>624</v>
      </c>
      <c r="X79" s="140" t="s">
        <v>623</v>
      </c>
      <c r="Y79" s="140" t="s">
        <v>623</v>
      </c>
      <c r="Z79" s="140" t="s">
        <v>623</v>
      </c>
      <c r="AA79" s="140" t="s">
        <v>623</v>
      </c>
      <c r="AB79" s="140" t="s">
        <v>623</v>
      </c>
      <c r="AL79" s="144"/>
      <c r="AM79" s="144"/>
      <c r="DL79" s="140" t="s">
        <v>624</v>
      </c>
      <c r="DM79" s="140" t="s">
        <v>624</v>
      </c>
      <c r="DN79" s="140" t="s">
        <v>624</v>
      </c>
    </row>
    <row r="80" spans="1:118" ht="15" customHeight="1" x14ac:dyDescent="0.2">
      <c r="A80" s="26">
        <v>964</v>
      </c>
      <c r="B80" s="40" t="s">
        <v>303</v>
      </c>
      <c r="C80" s="35" t="s">
        <v>300</v>
      </c>
      <c r="D80" s="36">
        <v>37756</v>
      </c>
      <c r="E80" s="149">
        <v>39.367249999999999</v>
      </c>
      <c r="F80" s="149">
        <v>-76.662980000000005</v>
      </c>
      <c r="G80" s="149">
        <v>39.367570000000001</v>
      </c>
      <c r="H80" s="149">
        <v>-76.663730000000001</v>
      </c>
      <c r="I80" s="153">
        <v>0.37777777777777777</v>
      </c>
      <c r="J80" s="154">
        <v>14.04</v>
      </c>
      <c r="K80" s="154">
        <v>7.99</v>
      </c>
      <c r="L80" s="141">
        <v>653</v>
      </c>
      <c r="M80" s="154">
        <v>11.83</v>
      </c>
      <c r="N80" s="142">
        <v>15</v>
      </c>
      <c r="P80" s="140" t="s">
        <v>623</v>
      </c>
      <c r="Q80" s="140" t="s">
        <v>624</v>
      </c>
      <c r="R80" s="140" t="s">
        <v>623</v>
      </c>
      <c r="S80" s="140" t="s">
        <v>623</v>
      </c>
      <c r="T80" s="140" t="s">
        <v>623</v>
      </c>
      <c r="U80" s="140" t="s">
        <v>623</v>
      </c>
      <c r="V80" s="140" t="s">
        <v>624</v>
      </c>
      <c r="W80" s="140" t="s">
        <v>623</v>
      </c>
      <c r="X80" s="140" t="s">
        <v>623</v>
      </c>
      <c r="Y80" s="140" t="s">
        <v>623</v>
      </c>
      <c r="Z80" s="140" t="s">
        <v>623</v>
      </c>
      <c r="AA80" s="140" t="s">
        <v>623</v>
      </c>
      <c r="AB80" s="140" t="s">
        <v>623</v>
      </c>
      <c r="AL80" s="144"/>
      <c r="AM80" s="144"/>
      <c r="DL80" s="140" t="s">
        <v>624</v>
      </c>
      <c r="DM80" s="140" t="s">
        <v>624</v>
      </c>
      <c r="DN80" s="140" t="s">
        <v>624</v>
      </c>
    </row>
    <row r="81" spans="1:125" ht="15" customHeight="1" x14ac:dyDescent="0.2">
      <c r="A81" s="26">
        <v>878</v>
      </c>
      <c r="B81" s="40" t="s">
        <v>304</v>
      </c>
      <c r="C81" s="35" t="s">
        <v>300</v>
      </c>
      <c r="D81" s="36">
        <v>37725</v>
      </c>
      <c r="E81" s="149">
        <v>39.352559999999997</v>
      </c>
      <c r="F81" s="149">
        <v>-76.629249999999999</v>
      </c>
      <c r="G81" s="149">
        <v>39.353189999999998</v>
      </c>
      <c r="H81" s="149">
        <v>-76.629549999999995</v>
      </c>
      <c r="I81" s="153">
        <v>0.52083333333333337</v>
      </c>
      <c r="J81" s="154">
        <v>13.92</v>
      </c>
      <c r="K81" s="154">
        <v>8.3800000000000008</v>
      </c>
      <c r="L81" s="141">
        <v>642</v>
      </c>
      <c r="M81" s="154">
        <v>13.78</v>
      </c>
      <c r="N81" s="142">
        <v>15</v>
      </c>
      <c r="P81" s="140" t="s">
        <v>623</v>
      </c>
      <c r="Q81" s="140" t="s">
        <v>623</v>
      </c>
      <c r="R81" s="140" t="s">
        <v>623</v>
      </c>
      <c r="S81" s="140" t="s">
        <v>623</v>
      </c>
      <c r="T81" s="140" t="s">
        <v>623</v>
      </c>
      <c r="U81" s="140" t="s">
        <v>623</v>
      </c>
      <c r="V81" s="140" t="s">
        <v>624</v>
      </c>
      <c r="W81" s="140" t="s">
        <v>624</v>
      </c>
      <c r="X81" s="140" t="s">
        <v>623</v>
      </c>
      <c r="Y81" s="140" t="s">
        <v>623</v>
      </c>
      <c r="Z81" s="140" t="s">
        <v>623</v>
      </c>
      <c r="AA81" s="140" t="s">
        <v>623</v>
      </c>
      <c r="AB81" s="140" t="s">
        <v>623</v>
      </c>
      <c r="AL81" s="144"/>
      <c r="AM81" s="144"/>
      <c r="DL81" s="140" t="s">
        <v>624</v>
      </c>
      <c r="DM81" s="140" t="s">
        <v>624</v>
      </c>
      <c r="DN81" s="140" t="s">
        <v>624</v>
      </c>
    </row>
    <row r="82" spans="1:125" ht="15" customHeight="1" x14ac:dyDescent="0.2">
      <c r="A82" s="26">
        <v>1053</v>
      </c>
      <c r="B82" s="40" t="s">
        <v>304</v>
      </c>
      <c r="C82" s="35" t="s">
        <v>300</v>
      </c>
      <c r="D82" s="36">
        <v>37756</v>
      </c>
      <c r="E82" s="149">
        <v>39.326770000000003</v>
      </c>
      <c r="F82" s="149">
        <v>-76.625200000000007</v>
      </c>
      <c r="G82" s="149">
        <v>39.32743</v>
      </c>
      <c r="H82" s="149">
        <v>-76.625119999999995</v>
      </c>
      <c r="I82" s="153">
        <v>0.43402777777777773</v>
      </c>
      <c r="J82" s="154">
        <v>14.76</v>
      </c>
      <c r="K82" s="154">
        <v>7.89</v>
      </c>
      <c r="L82" s="141">
        <v>485</v>
      </c>
      <c r="M82" s="154">
        <v>11.69</v>
      </c>
      <c r="N82" s="142">
        <v>41</v>
      </c>
      <c r="P82" s="140" t="s">
        <v>623</v>
      </c>
      <c r="Q82" s="140" t="s">
        <v>624</v>
      </c>
      <c r="R82" s="140" t="s">
        <v>623</v>
      </c>
      <c r="S82" s="140" t="s">
        <v>623</v>
      </c>
      <c r="T82" s="140" t="s">
        <v>623</v>
      </c>
      <c r="U82" s="140" t="s">
        <v>623</v>
      </c>
      <c r="V82" s="140" t="s">
        <v>624</v>
      </c>
      <c r="W82" s="140" t="s">
        <v>623</v>
      </c>
      <c r="X82" s="140" t="s">
        <v>623</v>
      </c>
      <c r="Y82" s="140" t="s">
        <v>623</v>
      </c>
      <c r="Z82" s="140" t="s">
        <v>623</v>
      </c>
      <c r="AA82" s="140" t="s">
        <v>623</v>
      </c>
      <c r="AB82" s="140" t="s">
        <v>623</v>
      </c>
      <c r="AL82" s="144"/>
      <c r="AM82" s="144"/>
      <c r="DL82" s="140" t="s">
        <v>624</v>
      </c>
      <c r="DM82" s="140" t="s">
        <v>624</v>
      </c>
      <c r="DN82" s="140" t="s">
        <v>624</v>
      </c>
    </row>
    <row r="83" spans="1:125" ht="15" customHeight="1" x14ac:dyDescent="0.2">
      <c r="A83" s="26">
        <v>1271</v>
      </c>
      <c r="B83" s="40" t="s">
        <v>305</v>
      </c>
      <c r="C83" s="35" t="s">
        <v>300</v>
      </c>
      <c r="D83" s="36">
        <v>37770</v>
      </c>
      <c r="E83" s="149">
        <v>39.356670000000001</v>
      </c>
      <c r="F83" s="149">
        <v>-76.572890000000001</v>
      </c>
      <c r="G83" s="149">
        <v>39.357329999999997</v>
      </c>
      <c r="H83" s="149">
        <v>-76.572900000000004</v>
      </c>
      <c r="I83" s="153">
        <v>0.43055555555555558</v>
      </c>
      <c r="J83" s="154">
        <v>14.2</v>
      </c>
      <c r="K83" s="154">
        <v>7.6</v>
      </c>
      <c r="L83" s="141">
        <v>515</v>
      </c>
      <c r="M83" s="154">
        <v>10.1</v>
      </c>
      <c r="N83" s="142">
        <v>12</v>
      </c>
      <c r="P83" s="140" t="s">
        <v>623</v>
      </c>
      <c r="Q83" s="140" t="s">
        <v>623</v>
      </c>
      <c r="R83" s="140" t="s">
        <v>623</v>
      </c>
      <c r="S83" s="140" t="s">
        <v>623</v>
      </c>
      <c r="T83" s="140" t="s">
        <v>623</v>
      </c>
      <c r="U83" s="140" t="s">
        <v>623</v>
      </c>
      <c r="V83" s="140" t="s">
        <v>624</v>
      </c>
      <c r="W83" s="140" t="s">
        <v>623</v>
      </c>
      <c r="X83" s="140" t="s">
        <v>623</v>
      </c>
      <c r="Y83" s="140" t="s">
        <v>623</v>
      </c>
      <c r="Z83" s="140" t="s">
        <v>623</v>
      </c>
      <c r="AA83" s="140" t="s">
        <v>623</v>
      </c>
      <c r="AB83" s="140" t="s">
        <v>623</v>
      </c>
      <c r="AL83" s="144"/>
      <c r="AM83" s="144"/>
      <c r="DL83" s="140" t="s">
        <v>624</v>
      </c>
      <c r="DM83" s="140" t="s">
        <v>624</v>
      </c>
      <c r="DN83" s="140" t="s">
        <v>624</v>
      </c>
    </row>
    <row r="84" spans="1:125" ht="15" customHeight="1" x14ac:dyDescent="0.2">
      <c r="A84" s="26">
        <v>1294</v>
      </c>
      <c r="B84" s="40" t="s">
        <v>305</v>
      </c>
      <c r="C84" s="35" t="s">
        <v>300</v>
      </c>
      <c r="D84" s="36">
        <v>37756</v>
      </c>
      <c r="E84" s="149">
        <v>39.324869999999997</v>
      </c>
      <c r="F84" s="149">
        <v>-76.563130000000001</v>
      </c>
      <c r="G84" s="149">
        <v>39.325060000000001</v>
      </c>
      <c r="H84" s="149">
        <v>-76.563959999999994</v>
      </c>
      <c r="I84" s="153">
        <v>0.57638888888888895</v>
      </c>
      <c r="J84" s="154">
        <v>17.989999999999998</v>
      </c>
      <c r="K84" s="154">
        <v>8.51</v>
      </c>
      <c r="L84" s="141">
        <v>375</v>
      </c>
      <c r="M84" s="154">
        <v>11.61</v>
      </c>
      <c r="N84" s="142">
        <v>37</v>
      </c>
      <c r="P84" s="140" t="s">
        <v>623</v>
      </c>
      <c r="Q84" s="140" t="s">
        <v>624</v>
      </c>
      <c r="R84" s="140" t="s">
        <v>623</v>
      </c>
      <c r="S84" s="140" t="s">
        <v>623</v>
      </c>
      <c r="T84" s="140" t="s">
        <v>623</v>
      </c>
      <c r="U84" s="140" t="s">
        <v>623</v>
      </c>
      <c r="V84" s="140" t="s">
        <v>624</v>
      </c>
      <c r="W84" s="140" t="s">
        <v>623</v>
      </c>
      <c r="X84" s="140" t="s">
        <v>623</v>
      </c>
      <c r="Y84" s="140" t="s">
        <v>623</v>
      </c>
      <c r="Z84" s="140" t="s">
        <v>623</v>
      </c>
      <c r="AA84" s="140" t="s">
        <v>623</v>
      </c>
      <c r="AB84" s="140" t="s">
        <v>623</v>
      </c>
      <c r="AL84" s="144"/>
      <c r="AM84" s="144"/>
      <c r="DL84" s="140" t="s">
        <v>624</v>
      </c>
      <c r="DM84" s="140" t="s">
        <v>624</v>
      </c>
      <c r="DN84" s="140" t="s">
        <v>624</v>
      </c>
    </row>
    <row r="85" spans="1:125" ht="15" customHeight="1" x14ac:dyDescent="0.2">
      <c r="A85" s="26">
        <v>1583</v>
      </c>
      <c r="B85" s="40" t="s">
        <v>306</v>
      </c>
      <c r="C85" s="35" t="s">
        <v>300</v>
      </c>
      <c r="D85" s="36">
        <v>37725</v>
      </c>
      <c r="E85" s="149">
        <v>39.365879999999997</v>
      </c>
      <c r="F85" s="149">
        <v>-76.599369999999993</v>
      </c>
      <c r="G85" s="149">
        <v>39.366529999999997</v>
      </c>
      <c r="H85" s="149">
        <v>-76.599590000000006</v>
      </c>
      <c r="I85" s="153">
        <v>0.39444444444444443</v>
      </c>
      <c r="J85" s="154">
        <v>10.77</v>
      </c>
      <c r="K85" s="151"/>
      <c r="L85" s="141">
        <v>528</v>
      </c>
      <c r="M85" s="154">
        <v>13.64</v>
      </c>
      <c r="N85" s="142">
        <v>0</v>
      </c>
      <c r="P85" s="140" t="s">
        <v>623</v>
      </c>
      <c r="Q85" s="140" t="s">
        <v>623</v>
      </c>
      <c r="R85" s="140" t="s">
        <v>623</v>
      </c>
      <c r="S85" s="140" t="s">
        <v>623</v>
      </c>
      <c r="T85" s="140" t="s">
        <v>623</v>
      </c>
      <c r="U85" s="140" t="s">
        <v>623</v>
      </c>
      <c r="V85" s="140" t="s">
        <v>624</v>
      </c>
      <c r="W85" s="140" t="s">
        <v>623</v>
      </c>
      <c r="X85" s="140" t="s">
        <v>623</v>
      </c>
      <c r="Y85" s="140" t="s">
        <v>623</v>
      </c>
      <c r="Z85" s="140" t="s">
        <v>623</v>
      </c>
      <c r="AA85" s="140" t="s">
        <v>623</v>
      </c>
      <c r="AB85" s="140" t="s">
        <v>623</v>
      </c>
      <c r="AL85" s="144"/>
      <c r="AM85" s="144"/>
      <c r="DL85" s="140" t="s">
        <v>624</v>
      </c>
      <c r="DM85" s="140" t="s">
        <v>624</v>
      </c>
      <c r="DN85" s="140" t="s">
        <v>624</v>
      </c>
    </row>
    <row r="86" spans="1:125" ht="15" customHeight="1" x14ac:dyDescent="0.2">
      <c r="A86" s="26">
        <v>1302</v>
      </c>
      <c r="B86" s="40" t="s">
        <v>305</v>
      </c>
      <c r="C86" s="35" t="s">
        <v>300</v>
      </c>
      <c r="D86" s="36">
        <v>37725</v>
      </c>
      <c r="E86" s="149">
        <v>39.354030000000002</v>
      </c>
      <c r="F86" s="149">
        <v>-76.572879999999998</v>
      </c>
      <c r="G86" s="149">
        <v>39.354700000000001</v>
      </c>
      <c r="H86" s="149">
        <v>-76.572730000000007</v>
      </c>
      <c r="I86" s="153">
        <v>0.4375</v>
      </c>
      <c r="J86" s="154">
        <v>13.15</v>
      </c>
      <c r="K86" s="154">
        <v>8.2200000000000006</v>
      </c>
      <c r="L86" s="141">
        <v>604</v>
      </c>
      <c r="M86" s="154">
        <v>15.83</v>
      </c>
      <c r="N86" s="142">
        <v>37</v>
      </c>
      <c r="P86" s="140" t="s">
        <v>623</v>
      </c>
      <c r="Q86" s="140" t="s">
        <v>623</v>
      </c>
      <c r="R86" s="140" t="s">
        <v>623</v>
      </c>
      <c r="S86" s="140" t="s">
        <v>623</v>
      </c>
      <c r="T86" s="140" t="s">
        <v>623</v>
      </c>
      <c r="U86" s="140" t="s">
        <v>623</v>
      </c>
      <c r="V86" s="140" t="s">
        <v>624</v>
      </c>
      <c r="W86" s="140" t="s">
        <v>623</v>
      </c>
      <c r="X86" s="140" t="s">
        <v>623</v>
      </c>
      <c r="Y86" s="140" t="s">
        <v>623</v>
      </c>
      <c r="Z86" s="140" t="s">
        <v>623</v>
      </c>
      <c r="AA86" s="140" t="s">
        <v>623</v>
      </c>
      <c r="AB86" s="140" t="s">
        <v>623</v>
      </c>
      <c r="AL86" s="144"/>
      <c r="AM86" s="144"/>
      <c r="DL86" s="140" t="s">
        <v>624</v>
      </c>
      <c r="DM86" s="140" t="s">
        <v>624</v>
      </c>
      <c r="DN86" s="140" t="s">
        <v>624</v>
      </c>
    </row>
    <row r="87" spans="1:125" ht="15" customHeight="1" x14ac:dyDescent="0.2">
      <c r="A87" s="67">
        <v>1367</v>
      </c>
      <c r="B87" s="40" t="s">
        <v>307</v>
      </c>
      <c r="C87" s="35" t="s">
        <v>300</v>
      </c>
      <c r="D87" s="41">
        <v>37713</v>
      </c>
      <c r="E87" s="1">
        <v>39.330759999999998</v>
      </c>
      <c r="F87" s="1">
        <v>-76.535079999999994</v>
      </c>
      <c r="G87" s="149">
        <v>39.33137</v>
      </c>
      <c r="H87" s="149">
        <v>-76.535430000000005</v>
      </c>
      <c r="I87" s="157">
        <v>0.47569444444444442</v>
      </c>
      <c r="J87" s="154">
        <v>12.2</v>
      </c>
      <c r="K87" s="154">
        <v>8.17</v>
      </c>
      <c r="L87" s="141">
        <v>529</v>
      </c>
      <c r="M87" s="154">
        <v>14.73</v>
      </c>
      <c r="N87" s="142">
        <v>40</v>
      </c>
      <c r="P87" s="140" t="s">
        <v>623</v>
      </c>
      <c r="Q87" s="140" t="s">
        <v>623</v>
      </c>
      <c r="R87" s="140" t="s">
        <v>623</v>
      </c>
      <c r="S87" s="140" t="s">
        <v>623</v>
      </c>
      <c r="T87" s="140" t="s">
        <v>623</v>
      </c>
      <c r="U87" s="140" t="s">
        <v>623</v>
      </c>
      <c r="V87" s="140" t="s">
        <v>624</v>
      </c>
      <c r="W87" s="140" t="s">
        <v>623</v>
      </c>
      <c r="X87" s="140" t="s">
        <v>623</v>
      </c>
      <c r="Y87" s="140" t="s">
        <v>623</v>
      </c>
      <c r="Z87" s="140" t="s">
        <v>623</v>
      </c>
      <c r="AA87" s="140" t="s">
        <v>623</v>
      </c>
      <c r="AB87" s="140" t="s">
        <v>623</v>
      </c>
      <c r="AL87" s="144"/>
      <c r="AM87" s="144"/>
      <c r="DL87" s="140" t="s">
        <v>624</v>
      </c>
      <c r="DM87" s="140" t="s">
        <v>624</v>
      </c>
      <c r="DN87" s="140" t="s">
        <v>624</v>
      </c>
    </row>
    <row r="88" spans="1:125" ht="15" customHeight="1" x14ac:dyDescent="0.2">
      <c r="A88" s="67">
        <v>1392</v>
      </c>
      <c r="B88" s="40" t="s">
        <v>307</v>
      </c>
      <c r="C88" s="40" t="s">
        <v>308</v>
      </c>
      <c r="D88" s="41">
        <v>37713</v>
      </c>
      <c r="E88" s="149">
        <v>39.323309999999999</v>
      </c>
      <c r="F88" s="149">
        <v>-76.533529999999999</v>
      </c>
      <c r="G88" s="149">
        <v>39.323900000000002</v>
      </c>
      <c r="H88" s="149">
        <v>-76.533190000000005</v>
      </c>
      <c r="I88" s="157">
        <v>0.4375</v>
      </c>
      <c r="J88" s="154">
        <v>10.050000000000001</v>
      </c>
      <c r="K88" s="154">
        <v>7.1</v>
      </c>
      <c r="L88" s="141">
        <v>604</v>
      </c>
      <c r="M88" s="154">
        <v>14.2</v>
      </c>
      <c r="N88" s="142">
        <v>37</v>
      </c>
      <c r="P88" s="140" t="s">
        <v>623</v>
      </c>
      <c r="Q88" s="140" t="s">
        <v>624</v>
      </c>
      <c r="R88" s="140" t="s">
        <v>623</v>
      </c>
      <c r="S88" s="140" t="s">
        <v>623</v>
      </c>
      <c r="T88" s="140" t="s">
        <v>623</v>
      </c>
      <c r="U88" s="140" t="s">
        <v>623</v>
      </c>
      <c r="V88" s="140" t="s">
        <v>624</v>
      </c>
      <c r="W88" s="140" t="s">
        <v>623</v>
      </c>
      <c r="X88" s="140" t="s">
        <v>623</v>
      </c>
      <c r="Y88" s="140" t="s">
        <v>623</v>
      </c>
      <c r="Z88" s="140" t="s">
        <v>623</v>
      </c>
      <c r="AA88" s="140" t="s">
        <v>623</v>
      </c>
      <c r="AB88" s="140" t="s">
        <v>623</v>
      </c>
      <c r="AL88" s="144"/>
      <c r="AM88" s="144"/>
      <c r="DL88" s="140" t="s">
        <v>624</v>
      </c>
      <c r="DM88" s="140" t="s">
        <v>624</v>
      </c>
      <c r="DN88" s="140" t="s">
        <v>624</v>
      </c>
    </row>
    <row r="89" spans="1:125" ht="15" customHeight="1" x14ac:dyDescent="0.2">
      <c r="A89" s="67">
        <v>1659</v>
      </c>
      <c r="B89" s="40" t="s">
        <v>505</v>
      </c>
      <c r="C89" s="40" t="s">
        <v>300</v>
      </c>
      <c r="D89" s="41">
        <v>37713</v>
      </c>
      <c r="E89" s="1">
        <v>39.336779999999997</v>
      </c>
      <c r="F89" s="1">
        <v>-76.539709999999999</v>
      </c>
      <c r="G89" s="1">
        <v>39.336790000000001</v>
      </c>
      <c r="H89" s="1">
        <v>-76.540509999999998</v>
      </c>
      <c r="I89" s="157">
        <v>0.53263888888888888</v>
      </c>
      <c r="J89" s="154">
        <v>14.03</v>
      </c>
      <c r="K89" s="154">
        <v>8.11</v>
      </c>
      <c r="L89" s="141">
        <v>518</v>
      </c>
      <c r="M89" s="154">
        <v>13.77</v>
      </c>
      <c r="N89" s="142">
        <v>10</v>
      </c>
      <c r="P89" s="140" t="s">
        <v>623</v>
      </c>
      <c r="Q89" s="140" t="s">
        <v>623</v>
      </c>
      <c r="R89" s="140" t="s">
        <v>623</v>
      </c>
      <c r="S89" s="140" t="s">
        <v>623</v>
      </c>
      <c r="T89" s="140" t="s">
        <v>623</v>
      </c>
      <c r="U89" s="140" t="s">
        <v>623</v>
      </c>
      <c r="V89" s="140" t="s">
        <v>624</v>
      </c>
      <c r="W89" s="140" t="s">
        <v>623</v>
      </c>
      <c r="X89" s="140" t="s">
        <v>623</v>
      </c>
      <c r="Y89" s="140" t="s">
        <v>623</v>
      </c>
      <c r="Z89" s="140" t="s">
        <v>623</v>
      </c>
      <c r="AA89" s="140" t="s">
        <v>623</v>
      </c>
      <c r="AB89" s="140" t="s">
        <v>623</v>
      </c>
      <c r="AL89" s="144"/>
      <c r="AM89" s="144"/>
      <c r="DL89" s="140" t="s">
        <v>624</v>
      </c>
      <c r="DM89" s="140" t="s">
        <v>624</v>
      </c>
      <c r="DN89" s="140" t="s">
        <v>624</v>
      </c>
    </row>
    <row r="90" spans="1:125" ht="15" customHeight="1" x14ac:dyDescent="0.2">
      <c r="A90" s="67">
        <v>1634</v>
      </c>
      <c r="B90" s="40" t="s">
        <v>307</v>
      </c>
      <c r="C90" s="40" t="s">
        <v>300</v>
      </c>
      <c r="D90" s="41">
        <v>37770</v>
      </c>
      <c r="E90" s="149">
        <v>39.361020000000003</v>
      </c>
      <c r="F90" s="149">
        <v>-76.534859999999995</v>
      </c>
      <c r="G90" s="149">
        <v>39.361649999999997</v>
      </c>
      <c r="H90" s="149">
        <v>-76.534899999999993</v>
      </c>
      <c r="I90" s="157">
        <v>0.40416666666666662</v>
      </c>
      <c r="J90" s="154">
        <v>13.77</v>
      </c>
      <c r="K90" s="154">
        <v>7.61</v>
      </c>
      <c r="L90" s="141">
        <v>401</v>
      </c>
      <c r="M90" s="154">
        <v>8.6999999999999993</v>
      </c>
      <c r="N90" s="142">
        <v>100</v>
      </c>
      <c r="P90" s="140" t="s">
        <v>624</v>
      </c>
      <c r="Q90" s="140" t="s">
        <v>623</v>
      </c>
      <c r="R90" s="140" t="s">
        <v>623</v>
      </c>
      <c r="S90" s="140" t="s">
        <v>623</v>
      </c>
      <c r="T90" s="140" t="s">
        <v>623</v>
      </c>
      <c r="U90" s="140" t="s">
        <v>623</v>
      </c>
      <c r="V90" s="140" t="s">
        <v>624</v>
      </c>
      <c r="W90" s="140" t="s">
        <v>624</v>
      </c>
      <c r="X90" s="140" t="s">
        <v>623</v>
      </c>
      <c r="Y90" s="140" t="s">
        <v>623</v>
      </c>
      <c r="Z90" s="140" t="s">
        <v>623</v>
      </c>
      <c r="AA90" s="140" t="s">
        <v>623</v>
      </c>
      <c r="AB90" s="140" t="s">
        <v>623</v>
      </c>
      <c r="AL90" s="144"/>
      <c r="AM90" s="144"/>
      <c r="DL90" s="140" t="s">
        <v>624</v>
      </c>
      <c r="DM90" s="140" t="s">
        <v>624</v>
      </c>
      <c r="DN90" s="140" t="s">
        <v>624</v>
      </c>
    </row>
    <row r="91" spans="1:125" ht="15" customHeight="1" x14ac:dyDescent="0.2">
      <c r="A91" s="67">
        <v>1235</v>
      </c>
      <c r="B91" s="40" t="s">
        <v>311</v>
      </c>
      <c r="C91" s="40" t="s">
        <v>308</v>
      </c>
      <c r="D91" s="41">
        <v>37761</v>
      </c>
      <c r="E91" s="160">
        <v>39.312350000000002</v>
      </c>
      <c r="F91" s="160">
        <v>-76.554590000000005</v>
      </c>
      <c r="G91" s="160">
        <v>39.312640000000002</v>
      </c>
      <c r="H91" s="160">
        <v>-76.543909999999997</v>
      </c>
      <c r="I91" s="157">
        <v>0.43194444444444446</v>
      </c>
      <c r="J91" s="154">
        <v>13.39</v>
      </c>
      <c r="K91" s="154">
        <v>7.61</v>
      </c>
      <c r="L91" s="141">
        <v>488</v>
      </c>
      <c r="M91" s="154">
        <v>10.46</v>
      </c>
      <c r="N91" s="142">
        <v>13</v>
      </c>
      <c r="P91" s="140" t="s">
        <v>623</v>
      </c>
      <c r="Q91" s="140" t="s">
        <v>624</v>
      </c>
      <c r="R91" s="140" t="s">
        <v>623</v>
      </c>
      <c r="S91" s="140" t="s">
        <v>623</v>
      </c>
      <c r="T91" s="140" t="s">
        <v>623</v>
      </c>
      <c r="U91" s="140" t="s">
        <v>624</v>
      </c>
      <c r="V91" s="140" t="s">
        <v>623</v>
      </c>
      <c r="W91" s="140" t="s">
        <v>624</v>
      </c>
      <c r="X91" s="140" t="s">
        <v>623</v>
      </c>
      <c r="Y91" s="140" t="s">
        <v>623</v>
      </c>
      <c r="Z91" s="140" t="s">
        <v>623</v>
      </c>
      <c r="AA91" s="140" t="s">
        <v>623</v>
      </c>
      <c r="AB91" s="140" t="s">
        <v>623</v>
      </c>
      <c r="AL91" s="144"/>
      <c r="AM91" s="144"/>
      <c r="DL91" s="140" t="s">
        <v>624</v>
      </c>
      <c r="DM91" s="140" t="s">
        <v>624</v>
      </c>
      <c r="DN91" s="140" t="s">
        <v>624</v>
      </c>
    </row>
    <row r="92" spans="1:125" ht="15" customHeight="1" x14ac:dyDescent="0.2">
      <c r="A92" s="67">
        <v>1231</v>
      </c>
      <c r="B92" s="40" t="s">
        <v>311</v>
      </c>
      <c r="C92" s="40" t="s">
        <v>308</v>
      </c>
      <c r="D92" s="41">
        <v>37761</v>
      </c>
      <c r="E92" s="149">
        <v>39.31082</v>
      </c>
      <c r="F92" s="149">
        <v>-76.546999999999997</v>
      </c>
      <c r="G92" s="149">
        <v>39.311410000000002</v>
      </c>
      <c r="H92" s="149">
        <v>-76.546769999999995</v>
      </c>
      <c r="I92" s="157">
        <v>0.3611111111111111</v>
      </c>
      <c r="J92" s="154">
        <v>12.82</v>
      </c>
      <c r="K92" s="154">
        <v>7.45</v>
      </c>
      <c r="L92" s="141">
        <v>551</v>
      </c>
      <c r="M92" s="154">
        <v>10.33</v>
      </c>
      <c r="N92" s="142">
        <v>296</v>
      </c>
      <c r="P92" s="140" t="s">
        <v>623</v>
      </c>
      <c r="Q92" s="140" t="s">
        <v>624</v>
      </c>
      <c r="R92" s="140" t="s">
        <v>623</v>
      </c>
      <c r="S92" s="140" t="s">
        <v>623</v>
      </c>
      <c r="T92" s="140" t="s">
        <v>623</v>
      </c>
      <c r="U92" s="140" t="s">
        <v>624</v>
      </c>
      <c r="V92" s="140" t="s">
        <v>623</v>
      </c>
      <c r="W92" s="140" t="s">
        <v>624</v>
      </c>
      <c r="X92" s="140" t="s">
        <v>623</v>
      </c>
      <c r="Y92" s="140" t="s">
        <v>623</v>
      </c>
      <c r="Z92" s="140" t="s">
        <v>623</v>
      </c>
      <c r="AA92" s="140" t="s">
        <v>623</v>
      </c>
      <c r="AB92" s="140" t="s">
        <v>623</v>
      </c>
      <c r="AL92" s="144"/>
      <c r="AM92" s="144"/>
      <c r="DL92" s="140" t="s">
        <v>624</v>
      </c>
      <c r="DM92" s="140" t="s">
        <v>624</v>
      </c>
      <c r="DN92" s="140" t="s">
        <v>624</v>
      </c>
    </row>
    <row r="93" spans="1:125" ht="15" customHeight="1" x14ac:dyDescent="0.2">
      <c r="A93" s="1">
        <v>1193</v>
      </c>
      <c r="B93" s="40" t="s">
        <v>312</v>
      </c>
      <c r="C93" s="40" t="s">
        <v>308</v>
      </c>
      <c r="D93" s="36">
        <v>38058</v>
      </c>
      <c r="E93" s="149">
        <v>39.311489999999999</v>
      </c>
      <c r="F93" s="149">
        <v>-76.55086</v>
      </c>
      <c r="G93" s="149">
        <v>39.311309999999999</v>
      </c>
      <c r="H93" s="149">
        <v>-76.551699999999997</v>
      </c>
      <c r="I93" s="153">
        <v>0.57291666666666663</v>
      </c>
      <c r="J93" s="154">
        <v>9.6300000000000008</v>
      </c>
      <c r="K93" s="154">
        <v>7.35</v>
      </c>
      <c r="L93" s="141">
        <v>640</v>
      </c>
      <c r="M93" s="154">
        <v>13.37</v>
      </c>
      <c r="N93" s="142">
        <v>1000</v>
      </c>
      <c r="O93" s="142">
        <v>10</v>
      </c>
      <c r="P93" s="140" t="s">
        <v>624</v>
      </c>
      <c r="Q93" s="140" t="s">
        <v>624</v>
      </c>
      <c r="R93" s="140" t="s">
        <v>623</v>
      </c>
      <c r="S93" s="140" t="s">
        <v>623</v>
      </c>
      <c r="T93" s="140" t="s">
        <v>623</v>
      </c>
      <c r="U93" s="140" t="s">
        <v>624</v>
      </c>
      <c r="V93" s="140" t="s">
        <v>624</v>
      </c>
      <c r="W93" s="140" t="s">
        <v>624</v>
      </c>
      <c r="X93" s="140" t="s">
        <v>623</v>
      </c>
      <c r="Y93" s="140" t="s">
        <v>623</v>
      </c>
      <c r="Z93" s="140" t="s">
        <v>623</v>
      </c>
      <c r="AA93" s="140" t="s">
        <v>623</v>
      </c>
      <c r="AB93" s="140" t="s">
        <v>623</v>
      </c>
      <c r="AL93" s="144"/>
      <c r="AM93" s="144"/>
      <c r="AR93" s="140" t="s">
        <v>624</v>
      </c>
      <c r="AV93" s="140">
        <v>60</v>
      </c>
      <c r="BI93" s="140">
        <v>50</v>
      </c>
      <c r="BJ93" s="140">
        <v>50</v>
      </c>
      <c r="BK93" s="140" t="s">
        <v>625</v>
      </c>
      <c r="BL93" s="140" t="s">
        <v>625</v>
      </c>
      <c r="BM93" s="140" t="s">
        <v>626</v>
      </c>
      <c r="BN93" s="140" t="s">
        <v>626</v>
      </c>
      <c r="BO93" s="140" t="s">
        <v>624</v>
      </c>
      <c r="BP93" s="140" t="s">
        <v>624</v>
      </c>
      <c r="BW93" s="140" t="s">
        <v>627</v>
      </c>
      <c r="BX93" s="140" t="s">
        <v>627</v>
      </c>
      <c r="CO93" s="140">
        <v>1.22</v>
      </c>
      <c r="CP93" s="140">
        <v>0.91</v>
      </c>
      <c r="CQ93" s="140">
        <v>75</v>
      </c>
      <c r="DL93" s="140" t="s">
        <v>624</v>
      </c>
      <c r="DM93" s="140" t="s">
        <v>623</v>
      </c>
      <c r="DN93" s="140" t="s">
        <v>624</v>
      </c>
      <c r="DP93" s="140">
        <v>7</v>
      </c>
      <c r="DQ93" s="140">
        <v>5</v>
      </c>
      <c r="DS93" s="140">
        <v>5</v>
      </c>
      <c r="DU93" s="140">
        <v>3</v>
      </c>
    </row>
    <row r="94" spans="1:125" ht="15" customHeight="1" x14ac:dyDescent="0.2">
      <c r="A94" s="1">
        <v>1204</v>
      </c>
      <c r="B94" s="40" t="s">
        <v>312</v>
      </c>
      <c r="C94" s="40" t="s">
        <v>308</v>
      </c>
      <c r="D94" s="36">
        <v>38058</v>
      </c>
      <c r="E94" s="149">
        <v>39.307389999999998</v>
      </c>
      <c r="F94" s="149">
        <v>-76.557720000000003</v>
      </c>
      <c r="G94" s="149">
        <v>39.306919999999998</v>
      </c>
      <c r="H94" s="149">
        <v>-76.558310000000006</v>
      </c>
      <c r="I94" s="153">
        <v>0.61805555555555558</v>
      </c>
      <c r="J94" s="154">
        <v>8.01</v>
      </c>
      <c r="K94" s="154">
        <v>7.38</v>
      </c>
      <c r="L94" s="141">
        <v>747</v>
      </c>
      <c r="M94" s="154">
        <v>10.76</v>
      </c>
      <c r="N94" s="142">
        <v>15</v>
      </c>
      <c r="O94" s="142">
        <v>2</v>
      </c>
      <c r="P94" s="140" t="s">
        <v>623</v>
      </c>
      <c r="Q94" s="140" t="s">
        <v>623</v>
      </c>
      <c r="R94" s="140" t="s">
        <v>623</v>
      </c>
      <c r="S94" s="140" t="s">
        <v>623</v>
      </c>
      <c r="T94" s="140" t="s">
        <v>623</v>
      </c>
      <c r="U94" s="140" t="s">
        <v>623</v>
      </c>
      <c r="V94" s="140" t="s">
        <v>624</v>
      </c>
      <c r="W94" s="140" t="s">
        <v>624</v>
      </c>
      <c r="X94" s="140" t="s">
        <v>623</v>
      </c>
      <c r="Y94" s="140" t="s">
        <v>623</v>
      </c>
      <c r="Z94" s="140" t="s">
        <v>623</v>
      </c>
      <c r="AA94" s="140" t="s">
        <v>623</v>
      </c>
      <c r="AB94" s="140" t="s">
        <v>623</v>
      </c>
      <c r="AF94" s="140">
        <v>0</v>
      </c>
      <c r="AG94" s="140">
        <v>1.45</v>
      </c>
      <c r="AH94" s="140">
        <v>75</v>
      </c>
      <c r="AI94" s="140">
        <v>0.72</v>
      </c>
      <c r="AL94" s="144"/>
      <c r="AM94" s="144"/>
      <c r="AR94" s="140" t="s">
        <v>624</v>
      </c>
      <c r="AW94" s="140">
        <v>40</v>
      </c>
      <c r="AX94" s="140">
        <v>40</v>
      </c>
      <c r="BI94" s="140">
        <v>5</v>
      </c>
      <c r="BJ94" s="140">
        <v>5</v>
      </c>
      <c r="BK94" s="140" t="s">
        <v>628</v>
      </c>
      <c r="BL94" s="140" t="s">
        <v>628</v>
      </c>
      <c r="BM94" s="140" t="s">
        <v>629</v>
      </c>
      <c r="BN94" s="140" t="s">
        <v>629</v>
      </c>
      <c r="BO94" s="140" t="s">
        <v>623</v>
      </c>
      <c r="BP94" s="140" t="s">
        <v>623</v>
      </c>
      <c r="CO94" s="140">
        <v>2.29</v>
      </c>
      <c r="CP94" s="140">
        <v>4.2699999999999996</v>
      </c>
      <c r="DL94" s="140" t="s">
        <v>624</v>
      </c>
      <c r="DM94" s="140" t="s">
        <v>623</v>
      </c>
      <c r="DN94" s="140" t="s">
        <v>624</v>
      </c>
      <c r="DP94" s="140">
        <v>16</v>
      </c>
      <c r="DS94" s="140">
        <v>2</v>
      </c>
      <c r="DU94" s="140">
        <v>2</v>
      </c>
    </row>
    <row r="95" spans="1:125" ht="15" customHeight="1" x14ac:dyDescent="0.2">
      <c r="A95" s="1">
        <v>1174</v>
      </c>
      <c r="B95" s="40" t="s">
        <v>311</v>
      </c>
      <c r="C95" s="40" t="s">
        <v>308</v>
      </c>
      <c r="D95" s="36">
        <v>38049</v>
      </c>
      <c r="E95" s="149">
        <v>39.312640000000002</v>
      </c>
      <c r="F95" s="149">
        <v>-76.543899999999994</v>
      </c>
      <c r="G95" s="149">
        <v>39.312049999999999</v>
      </c>
      <c r="H95" s="149">
        <v>-76.543599999999998</v>
      </c>
      <c r="I95" s="150"/>
      <c r="J95" s="154">
        <v>10.09</v>
      </c>
      <c r="K95" s="154">
        <v>8.0399999999999991</v>
      </c>
      <c r="L95" s="141">
        <v>591</v>
      </c>
      <c r="M95" s="154">
        <v>13.33</v>
      </c>
      <c r="N95" s="142">
        <v>80</v>
      </c>
      <c r="O95" s="142">
        <v>1</v>
      </c>
      <c r="P95" s="140" t="s">
        <v>624</v>
      </c>
      <c r="Q95" s="140" t="s">
        <v>624</v>
      </c>
      <c r="R95" s="140" t="s">
        <v>623</v>
      </c>
      <c r="S95" s="140" t="s">
        <v>623</v>
      </c>
      <c r="T95" s="140" t="s">
        <v>623</v>
      </c>
      <c r="U95" s="140" t="s">
        <v>624</v>
      </c>
      <c r="V95" s="140" t="s">
        <v>623</v>
      </c>
      <c r="W95" s="140" t="s">
        <v>623</v>
      </c>
      <c r="X95" s="140" t="s">
        <v>623</v>
      </c>
      <c r="Y95" s="140" t="s">
        <v>623</v>
      </c>
      <c r="Z95" s="140" t="s">
        <v>623</v>
      </c>
      <c r="AA95" s="140" t="s">
        <v>623</v>
      </c>
      <c r="AB95" s="140" t="s">
        <v>624</v>
      </c>
      <c r="AC95" s="140" t="s">
        <v>624</v>
      </c>
      <c r="AD95" s="140">
        <v>3.66</v>
      </c>
      <c r="AE95" s="140">
        <v>21.34</v>
      </c>
      <c r="AL95" s="144"/>
      <c r="AM95" s="144"/>
      <c r="AR95" s="140" t="s">
        <v>624</v>
      </c>
      <c r="AS95" s="140">
        <v>70</v>
      </c>
      <c r="AT95" s="140">
        <v>70</v>
      </c>
      <c r="AU95" s="140">
        <v>70</v>
      </c>
      <c r="BI95" s="140">
        <v>50</v>
      </c>
      <c r="BJ95" s="140">
        <v>50</v>
      </c>
      <c r="BK95" s="140" t="s">
        <v>625</v>
      </c>
      <c r="BL95" s="140" t="s">
        <v>625</v>
      </c>
      <c r="BM95" s="140" t="s">
        <v>630</v>
      </c>
      <c r="BN95" s="140" t="s">
        <v>630</v>
      </c>
      <c r="BO95" s="140" t="s">
        <v>624</v>
      </c>
      <c r="BP95" s="140" t="s">
        <v>624</v>
      </c>
      <c r="CG95" s="140" t="s">
        <v>627</v>
      </c>
      <c r="CH95" s="140" t="s">
        <v>627</v>
      </c>
      <c r="CO95" s="140">
        <v>3.47</v>
      </c>
      <c r="CP95" s="140">
        <v>2.4700000000000002</v>
      </c>
      <c r="CQ95" s="140">
        <v>75</v>
      </c>
      <c r="DL95" s="140" t="s">
        <v>624</v>
      </c>
      <c r="DM95" s="140" t="s">
        <v>623</v>
      </c>
      <c r="DN95" s="140" t="s">
        <v>624</v>
      </c>
      <c r="DP95" s="140">
        <v>4</v>
      </c>
      <c r="DQ95" s="140">
        <v>3</v>
      </c>
      <c r="DS95" s="140">
        <v>13</v>
      </c>
    </row>
    <row r="96" spans="1:125" ht="15" customHeight="1" x14ac:dyDescent="0.2">
      <c r="A96" s="1">
        <v>1243</v>
      </c>
      <c r="B96" s="40" t="s">
        <v>311</v>
      </c>
      <c r="C96" s="40" t="s">
        <v>308</v>
      </c>
      <c r="D96" s="36">
        <v>38049</v>
      </c>
      <c r="E96" s="149">
        <v>39.316890000000001</v>
      </c>
      <c r="F96" s="149">
        <v>-76.544139999999999</v>
      </c>
      <c r="G96" s="149">
        <v>39.317450000000001</v>
      </c>
      <c r="H96" s="149">
        <v>-76.544079999999994</v>
      </c>
      <c r="I96" s="153">
        <v>0.5</v>
      </c>
      <c r="J96" s="154">
        <v>10.26</v>
      </c>
      <c r="K96" s="154">
        <v>7.19</v>
      </c>
      <c r="L96" s="141">
        <v>1022</v>
      </c>
      <c r="M96" s="154">
        <v>12.6</v>
      </c>
      <c r="N96" s="142">
        <v>60</v>
      </c>
      <c r="O96" s="142">
        <v>6</v>
      </c>
      <c r="P96" s="140" t="s">
        <v>624</v>
      </c>
      <c r="Q96" s="140" t="s">
        <v>624</v>
      </c>
      <c r="R96" s="140" t="s">
        <v>623</v>
      </c>
      <c r="S96" s="140" t="s">
        <v>623</v>
      </c>
      <c r="T96" s="140" t="s">
        <v>623</v>
      </c>
      <c r="U96" s="140" t="s">
        <v>623</v>
      </c>
      <c r="V96" s="140" t="s">
        <v>624</v>
      </c>
      <c r="W96" s="140" t="s">
        <v>624</v>
      </c>
      <c r="X96" s="140" t="s">
        <v>623</v>
      </c>
      <c r="Y96" s="140" t="s">
        <v>623</v>
      </c>
      <c r="Z96" s="140" t="s">
        <v>623</v>
      </c>
      <c r="AA96" s="140" t="s">
        <v>623</v>
      </c>
      <c r="AB96" s="140" t="s">
        <v>623</v>
      </c>
      <c r="AL96" s="144"/>
      <c r="AM96" s="144"/>
      <c r="AR96" s="140" t="s">
        <v>623</v>
      </c>
      <c r="BI96" s="140">
        <v>30</v>
      </c>
      <c r="BJ96" s="140">
        <v>30</v>
      </c>
      <c r="BK96" s="140" t="s">
        <v>625</v>
      </c>
      <c r="BL96" s="140" t="s">
        <v>625</v>
      </c>
      <c r="BM96" s="140" t="s">
        <v>631</v>
      </c>
      <c r="BN96" s="140" t="s">
        <v>631</v>
      </c>
      <c r="BO96" s="140" t="s">
        <v>623</v>
      </c>
      <c r="BP96" s="140" t="s">
        <v>624</v>
      </c>
      <c r="BX96" s="140" t="s">
        <v>632</v>
      </c>
      <c r="CO96" s="140">
        <v>4.2300000000000004</v>
      </c>
      <c r="CP96" s="140">
        <v>3.54</v>
      </c>
      <c r="CQ96" s="140">
        <v>62.8</v>
      </c>
      <c r="DL96" s="140" t="s">
        <v>624</v>
      </c>
      <c r="DM96" s="140" t="s">
        <v>623</v>
      </c>
      <c r="DN96" s="140" t="s">
        <v>624</v>
      </c>
      <c r="DP96" s="140">
        <v>8</v>
      </c>
      <c r="DQ96" s="140">
        <v>5</v>
      </c>
      <c r="DS96" s="140">
        <v>7</v>
      </c>
    </row>
    <row r="97" spans="1:125" ht="15" customHeight="1" x14ac:dyDescent="0.2">
      <c r="A97" s="1">
        <v>1257</v>
      </c>
      <c r="B97" s="40" t="s">
        <v>311</v>
      </c>
      <c r="C97" s="40" t="s">
        <v>308</v>
      </c>
      <c r="D97" s="36">
        <v>38049</v>
      </c>
      <c r="E97" s="149">
        <v>39.324759999999998</v>
      </c>
      <c r="F97" s="149">
        <v>-76.543300000000002</v>
      </c>
      <c r="G97" s="149">
        <v>39.325279999999999</v>
      </c>
      <c r="H97" s="149">
        <v>-76.54307</v>
      </c>
      <c r="I97" s="153">
        <v>0.57638888888888895</v>
      </c>
      <c r="J97" s="154">
        <v>13.02</v>
      </c>
      <c r="K97" s="154">
        <v>8.94</v>
      </c>
      <c r="L97" s="141">
        <v>594</v>
      </c>
      <c r="M97" s="154">
        <v>17.16</v>
      </c>
      <c r="N97" s="142">
        <v>30</v>
      </c>
      <c r="O97" s="142">
        <v>6</v>
      </c>
      <c r="P97" s="140" t="s">
        <v>623</v>
      </c>
      <c r="Q97" s="140" t="s">
        <v>624</v>
      </c>
      <c r="R97" s="140" t="s">
        <v>623</v>
      </c>
      <c r="S97" s="140" t="s">
        <v>623</v>
      </c>
      <c r="T97" s="140" t="s">
        <v>623</v>
      </c>
      <c r="U97" s="140" t="s">
        <v>623</v>
      </c>
      <c r="V97" s="140" t="s">
        <v>624</v>
      </c>
      <c r="W97" s="140" t="s">
        <v>623</v>
      </c>
      <c r="X97" s="140" t="s">
        <v>623</v>
      </c>
      <c r="Y97" s="140" t="s">
        <v>623</v>
      </c>
      <c r="Z97" s="140" t="s">
        <v>623</v>
      </c>
      <c r="AA97" s="140" t="s">
        <v>623</v>
      </c>
      <c r="AB97" s="140" t="s">
        <v>623</v>
      </c>
      <c r="AL97" s="144"/>
      <c r="AM97" s="144"/>
      <c r="AR97" s="140" t="s">
        <v>623</v>
      </c>
      <c r="BI97" s="140">
        <v>30</v>
      </c>
      <c r="BJ97" s="140">
        <v>50</v>
      </c>
      <c r="BK97" s="140" t="s">
        <v>625</v>
      </c>
      <c r="BL97" s="140" t="s">
        <v>625</v>
      </c>
      <c r="BM97" s="140" t="s">
        <v>633</v>
      </c>
      <c r="BN97" s="140" t="s">
        <v>633</v>
      </c>
      <c r="BO97" s="140" t="s">
        <v>624</v>
      </c>
      <c r="BP97" s="140" t="s">
        <v>623</v>
      </c>
      <c r="BQ97" s="140" t="s">
        <v>627</v>
      </c>
      <c r="BW97" s="140" t="s">
        <v>627</v>
      </c>
      <c r="CK97" s="140" t="s">
        <v>627</v>
      </c>
      <c r="CO97" s="140">
        <v>3.35</v>
      </c>
      <c r="CP97" s="140">
        <v>4.66</v>
      </c>
      <c r="CQ97" s="140">
        <v>63.7</v>
      </c>
      <c r="DL97" s="140" t="s">
        <v>624</v>
      </c>
      <c r="DM97" s="140" t="s">
        <v>623</v>
      </c>
      <c r="DN97" s="140" t="s">
        <v>624</v>
      </c>
      <c r="DP97" s="140">
        <v>14</v>
      </c>
      <c r="DQ97" s="140">
        <v>1</v>
      </c>
      <c r="DS97" s="140">
        <v>5</v>
      </c>
    </row>
    <row r="98" spans="1:125" ht="15" customHeight="1" x14ac:dyDescent="0.2">
      <c r="A98" s="1">
        <v>1284</v>
      </c>
      <c r="B98" s="40" t="s">
        <v>306</v>
      </c>
      <c r="C98" s="40" t="s">
        <v>300</v>
      </c>
      <c r="D98" s="36">
        <v>38050</v>
      </c>
      <c r="E98" s="149">
        <v>39.347700000000003</v>
      </c>
      <c r="F98" s="149">
        <v>-76.583460000000002</v>
      </c>
      <c r="G98" s="149">
        <v>39.348089999999999</v>
      </c>
      <c r="H98" s="149">
        <v>-76.584149999999994</v>
      </c>
      <c r="I98" s="153">
        <v>0.48680555555555555</v>
      </c>
      <c r="J98" s="154">
        <v>10</v>
      </c>
      <c r="K98" s="154">
        <v>7.87</v>
      </c>
      <c r="L98" s="141">
        <v>549</v>
      </c>
      <c r="M98" s="154">
        <v>11.83</v>
      </c>
      <c r="N98" s="142">
        <v>75</v>
      </c>
      <c r="O98" s="142">
        <v>1</v>
      </c>
      <c r="P98" s="140" t="s">
        <v>623</v>
      </c>
      <c r="Q98" s="140" t="s">
        <v>624</v>
      </c>
      <c r="R98" s="140" t="s">
        <v>623</v>
      </c>
      <c r="S98" s="140" t="s">
        <v>623</v>
      </c>
      <c r="T98" s="140" t="s">
        <v>623</v>
      </c>
      <c r="U98" s="140" t="s">
        <v>623</v>
      </c>
      <c r="V98" s="140" t="s">
        <v>623</v>
      </c>
      <c r="W98" s="140" t="s">
        <v>624</v>
      </c>
      <c r="X98" s="140" t="s">
        <v>623</v>
      </c>
      <c r="Y98" s="140" t="s">
        <v>623</v>
      </c>
      <c r="Z98" s="140" t="s">
        <v>623</v>
      </c>
      <c r="AA98" s="140" t="s">
        <v>623</v>
      </c>
      <c r="AB98" s="140" t="s">
        <v>623</v>
      </c>
      <c r="AF98" s="140">
        <v>0</v>
      </c>
      <c r="AG98" s="140">
        <v>2.89</v>
      </c>
      <c r="AH98" s="140">
        <v>75</v>
      </c>
      <c r="AI98" s="140">
        <v>1.33</v>
      </c>
      <c r="AL98" s="144"/>
      <c r="AM98" s="144"/>
      <c r="AR98" s="140" t="s">
        <v>624</v>
      </c>
      <c r="AV98" s="140">
        <v>75</v>
      </c>
      <c r="BI98" s="140">
        <v>25</v>
      </c>
      <c r="BJ98" s="140">
        <v>50</v>
      </c>
      <c r="BK98" s="140" t="s">
        <v>634</v>
      </c>
      <c r="BL98" s="140" t="s">
        <v>625</v>
      </c>
      <c r="BM98" s="140" t="s">
        <v>635</v>
      </c>
      <c r="BN98" s="140" t="s">
        <v>636</v>
      </c>
      <c r="BO98" s="140" t="s">
        <v>623</v>
      </c>
      <c r="BP98" s="140" t="s">
        <v>623</v>
      </c>
      <c r="CO98" s="140">
        <v>2.44</v>
      </c>
      <c r="CP98" s="140">
        <v>8.08</v>
      </c>
      <c r="CQ98" s="140">
        <v>75</v>
      </c>
      <c r="DL98" s="140" t="s">
        <v>624</v>
      </c>
      <c r="DM98" s="140" t="s">
        <v>623</v>
      </c>
      <c r="DN98" s="140" t="s">
        <v>624</v>
      </c>
      <c r="DP98" s="140">
        <v>17</v>
      </c>
      <c r="DQ98" s="140">
        <v>3</v>
      </c>
    </row>
    <row r="99" spans="1:125" ht="15" customHeight="1" x14ac:dyDescent="0.2">
      <c r="A99" s="1">
        <v>1375</v>
      </c>
      <c r="B99" s="40" t="s">
        <v>306</v>
      </c>
      <c r="C99" s="40" t="s">
        <v>300</v>
      </c>
      <c r="D99" s="36">
        <v>38050</v>
      </c>
      <c r="E99" s="149">
        <v>39.354320000000001</v>
      </c>
      <c r="F99" s="149">
        <v>-76.594830000000002</v>
      </c>
      <c r="G99" s="149">
        <v>39.354959999999998</v>
      </c>
      <c r="H99" s="149">
        <v>-76.594989999999996</v>
      </c>
      <c r="I99" s="153">
        <v>0.52083333333333337</v>
      </c>
      <c r="J99" s="154">
        <v>10.53</v>
      </c>
      <c r="K99" s="154">
        <v>8.5399999999999991</v>
      </c>
      <c r="L99" s="141">
        <v>534</v>
      </c>
      <c r="M99" s="154">
        <v>12.88</v>
      </c>
      <c r="N99" s="142">
        <v>40</v>
      </c>
      <c r="O99" s="142">
        <v>10</v>
      </c>
      <c r="P99" s="140" t="s">
        <v>623</v>
      </c>
      <c r="Q99" s="140" t="s">
        <v>623</v>
      </c>
      <c r="R99" s="140" t="s">
        <v>623</v>
      </c>
      <c r="S99" s="140" t="s">
        <v>623</v>
      </c>
      <c r="T99" s="140" t="s">
        <v>623</v>
      </c>
      <c r="U99" s="140" t="s">
        <v>623</v>
      </c>
      <c r="V99" s="140" t="s">
        <v>624</v>
      </c>
      <c r="W99" s="140" t="s">
        <v>623</v>
      </c>
      <c r="X99" s="140" t="s">
        <v>623</v>
      </c>
      <c r="Y99" s="140" t="s">
        <v>623</v>
      </c>
      <c r="Z99" s="140" t="s">
        <v>623</v>
      </c>
      <c r="AA99" s="140" t="s">
        <v>623</v>
      </c>
      <c r="AB99" s="140" t="s">
        <v>623</v>
      </c>
      <c r="AL99" s="144"/>
      <c r="AM99" s="144"/>
      <c r="AR99" s="140" t="s">
        <v>623</v>
      </c>
      <c r="BI99" s="140">
        <v>50</v>
      </c>
      <c r="BJ99" s="140">
        <v>10</v>
      </c>
      <c r="BK99" s="140" t="s">
        <v>625</v>
      </c>
      <c r="BL99" s="140" t="s">
        <v>625</v>
      </c>
      <c r="BM99" s="140" t="s">
        <v>637</v>
      </c>
      <c r="BN99" s="140" t="s">
        <v>638</v>
      </c>
      <c r="BO99" s="140" t="s">
        <v>624</v>
      </c>
      <c r="BP99" s="140" t="s">
        <v>624</v>
      </c>
      <c r="BQ99" s="140" t="s">
        <v>627</v>
      </c>
      <c r="BR99" s="140" t="s">
        <v>627</v>
      </c>
      <c r="CO99" s="140">
        <v>2.59</v>
      </c>
      <c r="CP99" s="140">
        <v>1.06</v>
      </c>
      <c r="CQ99" s="140">
        <v>75</v>
      </c>
      <c r="DL99" s="140" t="s">
        <v>624</v>
      </c>
      <c r="DM99" s="140" t="s">
        <v>623</v>
      </c>
      <c r="DN99" s="140" t="s">
        <v>624</v>
      </c>
      <c r="DP99" s="140">
        <v>20</v>
      </c>
    </row>
    <row r="100" spans="1:125" ht="15" customHeight="1" x14ac:dyDescent="0.2">
      <c r="A100" s="1">
        <v>1702</v>
      </c>
      <c r="B100" s="40" t="s">
        <v>306</v>
      </c>
      <c r="C100" s="40" t="s">
        <v>300</v>
      </c>
      <c r="D100" s="36">
        <v>38050</v>
      </c>
      <c r="E100" s="149">
        <v>39.354959999999998</v>
      </c>
      <c r="F100" s="149">
        <v>-76.594989999999996</v>
      </c>
      <c r="G100" s="149">
        <v>39.355539999999998</v>
      </c>
      <c r="H100" s="149">
        <v>-76.595389999999995</v>
      </c>
      <c r="I100" s="153">
        <v>0.53541666666666665</v>
      </c>
      <c r="J100" s="154">
        <v>10.52</v>
      </c>
      <c r="K100" s="154">
        <v>8.6</v>
      </c>
      <c r="L100" s="141">
        <v>535</v>
      </c>
      <c r="M100" s="154">
        <v>11.75</v>
      </c>
      <c r="N100" s="142">
        <v>40</v>
      </c>
      <c r="O100" s="142">
        <v>10</v>
      </c>
      <c r="P100" s="140" t="s">
        <v>623</v>
      </c>
      <c r="Q100" s="140" t="s">
        <v>624</v>
      </c>
      <c r="R100" s="140" t="s">
        <v>623</v>
      </c>
      <c r="S100" s="140" t="s">
        <v>623</v>
      </c>
      <c r="T100" s="140" t="s">
        <v>623</v>
      </c>
      <c r="U100" s="140" t="s">
        <v>623</v>
      </c>
      <c r="V100" s="140" t="s">
        <v>624</v>
      </c>
      <c r="W100" s="140" t="s">
        <v>623</v>
      </c>
      <c r="X100" s="140" t="s">
        <v>623</v>
      </c>
      <c r="Y100" s="140" t="s">
        <v>623</v>
      </c>
      <c r="Z100" s="140" t="s">
        <v>623</v>
      </c>
      <c r="AA100" s="140" t="s">
        <v>623</v>
      </c>
      <c r="AB100" s="140" t="s">
        <v>623</v>
      </c>
      <c r="AL100" s="144"/>
      <c r="AM100" s="144"/>
      <c r="AR100" s="140" t="s">
        <v>623</v>
      </c>
      <c r="BI100" s="140">
        <v>50</v>
      </c>
      <c r="BJ100" s="140">
        <v>10</v>
      </c>
      <c r="BK100" s="140" t="s">
        <v>625</v>
      </c>
      <c r="BL100" s="140" t="s">
        <v>625</v>
      </c>
      <c r="BM100" s="140" t="s">
        <v>639</v>
      </c>
      <c r="BN100" s="140" t="s">
        <v>640</v>
      </c>
      <c r="BO100" s="140" t="s">
        <v>623</v>
      </c>
      <c r="BP100" s="140" t="s">
        <v>623</v>
      </c>
      <c r="CO100" s="140">
        <v>1.06</v>
      </c>
      <c r="CP100" s="140">
        <v>5.94</v>
      </c>
      <c r="CQ100" s="140">
        <v>75</v>
      </c>
      <c r="DL100" s="140" t="s">
        <v>624</v>
      </c>
      <c r="DM100" s="140" t="s">
        <v>623</v>
      </c>
      <c r="DN100" s="140" t="s">
        <v>624</v>
      </c>
      <c r="DP100" s="140">
        <v>13</v>
      </c>
      <c r="DQ100" s="140">
        <v>1</v>
      </c>
      <c r="DS100" s="140">
        <v>5</v>
      </c>
      <c r="DU100" s="140">
        <v>1</v>
      </c>
    </row>
    <row r="101" spans="1:125" ht="15" customHeight="1" x14ac:dyDescent="0.2">
      <c r="A101" s="1">
        <v>1343</v>
      </c>
      <c r="B101" s="40" t="s">
        <v>306</v>
      </c>
      <c r="C101" s="40" t="s">
        <v>300</v>
      </c>
      <c r="D101" s="36">
        <v>38050</v>
      </c>
      <c r="E101" s="149">
        <v>39.362250000000003</v>
      </c>
      <c r="F101" s="149">
        <v>-76.598110000000005</v>
      </c>
      <c r="G101" s="149">
        <v>39.362900000000003</v>
      </c>
      <c r="H101" s="149">
        <v>-76.597899999999996</v>
      </c>
      <c r="I101" s="153">
        <v>0.55555555555555558</v>
      </c>
      <c r="J101" s="154">
        <v>10.78</v>
      </c>
      <c r="K101" s="154">
        <v>8.4</v>
      </c>
      <c r="L101" s="141">
        <v>502</v>
      </c>
      <c r="M101" s="154">
        <v>12.32</v>
      </c>
      <c r="N101" s="142">
        <v>30</v>
      </c>
      <c r="O101" s="142">
        <v>8</v>
      </c>
      <c r="P101" s="140" t="s">
        <v>623</v>
      </c>
      <c r="Q101" s="140" t="s">
        <v>624</v>
      </c>
      <c r="R101" s="140" t="s">
        <v>623</v>
      </c>
      <c r="S101" s="140" t="s">
        <v>623</v>
      </c>
      <c r="T101" s="140" t="s">
        <v>623</v>
      </c>
      <c r="U101" s="140" t="s">
        <v>623</v>
      </c>
      <c r="V101" s="140" t="s">
        <v>624</v>
      </c>
      <c r="W101" s="140" t="s">
        <v>623</v>
      </c>
      <c r="X101" s="140" t="s">
        <v>623</v>
      </c>
      <c r="Y101" s="140" t="s">
        <v>623</v>
      </c>
      <c r="Z101" s="140" t="s">
        <v>623</v>
      </c>
      <c r="AA101" s="140" t="s">
        <v>623</v>
      </c>
      <c r="AB101" s="140" t="s">
        <v>623</v>
      </c>
      <c r="AL101" s="144"/>
      <c r="AM101" s="144"/>
      <c r="AR101" s="140" t="s">
        <v>623</v>
      </c>
      <c r="BI101" s="140">
        <v>15</v>
      </c>
      <c r="BJ101" s="140">
        <v>10</v>
      </c>
      <c r="BK101" s="140" t="s">
        <v>625</v>
      </c>
      <c r="BL101" s="140" t="s">
        <v>625</v>
      </c>
      <c r="BM101" s="140" t="s">
        <v>631</v>
      </c>
      <c r="BN101" s="140" t="s">
        <v>641</v>
      </c>
      <c r="BO101" s="140" t="s">
        <v>624</v>
      </c>
      <c r="BP101" s="140" t="s">
        <v>624</v>
      </c>
      <c r="BQ101" s="140" t="s">
        <v>627</v>
      </c>
      <c r="BX101" s="140" t="s">
        <v>632</v>
      </c>
      <c r="CO101" s="140">
        <v>4.9400000000000004</v>
      </c>
      <c r="CP101" s="140">
        <v>2.9</v>
      </c>
      <c r="CQ101" s="140">
        <v>70.099999999999994</v>
      </c>
      <c r="DL101" s="140" t="s">
        <v>624</v>
      </c>
      <c r="DM101" s="140" t="s">
        <v>623</v>
      </c>
      <c r="DN101" s="140" t="s">
        <v>624</v>
      </c>
      <c r="DP101" s="140">
        <v>16</v>
      </c>
      <c r="DQ101" s="140">
        <v>3</v>
      </c>
      <c r="DS101" s="140">
        <v>1</v>
      </c>
    </row>
    <row r="102" spans="1:125" ht="15" customHeight="1" x14ac:dyDescent="0.2">
      <c r="A102" s="1">
        <v>1340</v>
      </c>
      <c r="B102" s="40" t="s">
        <v>305</v>
      </c>
      <c r="C102" s="40" t="s">
        <v>308</v>
      </c>
      <c r="D102" s="36">
        <v>38047</v>
      </c>
      <c r="E102" s="149">
        <v>39.30791</v>
      </c>
      <c r="F102" s="149">
        <v>-76.543840000000003</v>
      </c>
      <c r="G102" s="149">
        <v>39.308459999999997</v>
      </c>
      <c r="H102" s="149">
        <v>-76.544290000000004</v>
      </c>
      <c r="I102" s="153">
        <v>0.5</v>
      </c>
      <c r="J102" s="154">
        <v>13.2</v>
      </c>
      <c r="K102" s="154">
        <v>7.26</v>
      </c>
      <c r="L102" s="141">
        <v>441</v>
      </c>
      <c r="M102" s="154">
        <v>15.73</v>
      </c>
      <c r="N102" s="142">
        <v>100</v>
      </c>
      <c r="O102" s="142">
        <v>10</v>
      </c>
      <c r="P102" s="140" t="s">
        <v>624</v>
      </c>
      <c r="Q102" s="140" t="s">
        <v>624</v>
      </c>
      <c r="R102" s="140" t="s">
        <v>623</v>
      </c>
      <c r="S102" s="140" t="s">
        <v>623</v>
      </c>
      <c r="T102" s="140" t="s">
        <v>623</v>
      </c>
      <c r="U102" s="140" t="s">
        <v>624</v>
      </c>
      <c r="V102" s="140" t="s">
        <v>624</v>
      </c>
      <c r="W102" s="140" t="s">
        <v>623</v>
      </c>
      <c r="X102" s="140" t="s">
        <v>623</v>
      </c>
      <c r="Y102" s="140" t="s">
        <v>623</v>
      </c>
      <c r="Z102" s="140" t="s">
        <v>623</v>
      </c>
      <c r="AA102" s="140" t="s">
        <v>623</v>
      </c>
      <c r="AB102" s="140" t="s">
        <v>623</v>
      </c>
      <c r="AF102" s="140">
        <v>0</v>
      </c>
      <c r="AG102" s="140">
        <v>1.79</v>
      </c>
      <c r="AH102" s="140">
        <v>75</v>
      </c>
      <c r="AI102" s="140">
        <v>1.34</v>
      </c>
      <c r="AL102" s="144"/>
      <c r="AM102" s="144"/>
      <c r="AR102" s="140" t="s">
        <v>623</v>
      </c>
      <c r="BI102" s="140">
        <v>50</v>
      </c>
      <c r="BJ102" s="140">
        <v>50</v>
      </c>
      <c r="BK102" s="140" t="s">
        <v>625</v>
      </c>
      <c r="BL102" s="140" t="s">
        <v>625</v>
      </c>
      <c r="BM102" s="140" t="s">
        <v>642</v>
      </c>
      <c r="BN102" s="140" t="s">
        <v>636</v>
      </c>
      <c r="BO102" s="140" t="s">
        <v>623</v>
      </c>
      <c r="BP102" s="140" t="s">
        <v>623</v>
      </c>
      <c r="CO102" s="140">
        <v>11.86</v>
      </c>
      <c r="CP102" s="140">
        <v>10.91</v>
      </c>
      <c r="CQ102" s="140">
        <v>75</v>
      </c>
      <c r="DL102" s="140" t="s">
        <v>624</v>
      </c>
      <c r="DM102" s="140" t="s">
        <v>623</v>
      </c>
      <c r="DN102" s="140" t="s">
        <v>624</v>
      </c>
      <c r="DP102" s="140">
        <v>15</v>
      </c>
      <c r="DS102" s="140">
        <v>5</v>
      </c>
    </row>
    <row r="103" spans="1:125" ht="15" customHeight="1" x14ac:dyDescent="0.2">
      <c r="A103" s="1">
        <v>1474</v>
      </c>
      <c r="B103" s="40" t="s">
        <v>305</v>
      </c>
      <c r="C103" s="40" t="s">
        <v>308</v>
      </c>
      <c r="D103" s="36">
        <v>38084</v>
      </c>
      <c r="E103" s="149">
        <v>39.309130000000003</v>
      </c>
      <c r="F103" s="149">
        <v>-76.5458</v>
      </c>
      <c r="G103" s="149">
        <v>39.309440000000002</v>
      </c>
      <c r="H103" s="149">
        <v>-76.546570000000003</v>
      </c>
      <c r="I103" s="153">
        <v>0.39513888888888887</v>
      </c>
      <c r="J103" s="154">
        <v>10.18</v>
      </c>
      <c r="K103" s="154">
        <v>7.28</v>
      </c>
      <c r="L103" s="141">
        <v>422</v>
      </c>
      <c r="M103" s="154">
        <v>14.48</v>
      </c>
      <c r="N103" s="142">
        <v>150</v>
      </c>
      <c r="O103" s="142">
        <v>1</v>
      </c>
      <c r="P103" s="140" t="s">
        <v>624</v>
      </c>
      <c r="Q103" s="140" t="s">
        <v>623</v>
      </c>
      <c r="R103" s="140" t="s">
        <v>623</v>
      </c>
      <c r="S103" s="140" t="s">
        <v>623</v>
      </c>
      <c r="T103" s="140" t="s">
        <v>623</v>
      </c>
      <c r="U103" s="140" t="s">
        <v>623</v>
      </c>
      <c r="V103" s="140" t="s">
        <v>624</v>
      </c>
      <c r="W103" s="140" t="s">
        <v>623</v>
      </c>
      <c r="X103" s="140" t="s">
        <v>623</v>
      </c>
      <c r="Y103" s="140" t="s">
        <v>623</v>
      </c>
      <c r="Z103" s="140" t="s">
        <v>623</v>
      </c>
      <c r="AA103" s="140" t="s">
        <v>623</v>
      </c>
      <c r="AB103" s="140" t="s">
        <v>623</v>
      </c>
      <c r="AF103" s="140">
        <v>0</v>
      </c>
      <c r="AG103" s="140">
        <v>2.04</v>
      </c>
      <c r="AH103" s="140">
        <v>75</v>
      </c>
      <c r="AI103" s="140">
        <v>1.65</v>
      </c>
      <c r="AL103" s="144"/>
      <c r="AM103" s="144"/>
      <c r="AR103" s="140" t="s">
        <v>624</v>
      </c>
      <c r="AV103" s="140">
        <v>75</v>
      </c>
      <c r="AX103" s="140">
        <v>5</v>
      </c>
      <c r="BO103" s="140" t="s">
        <v>623</v>
      </c>
      <c r="BP103" s="140" t="s">
        <v>623</v>
      </c>
      <c r="CO103" s="140">
        <v>16.89</v>
      </c>
      <c r="CP103" s="140">
        <v>16.149999999999999</v>
      </c>
      <c r="CQ103" s="140">
        <v>75</v>
      </c>
      <c r="DL103" s="140" t="s">
        <v>624</v>
      </c>
      <c r="DM103" s="140" t="s">
        <v>623</v>
      </c>
      <c r="DN103" s="140" t="s">
        <v>624</v>
      </c>
      <c r="DP103" s="140">
        <v>15</v>
      </c>
      <c r="DQ103" s="140">
        <v>1</v>
      </c>
      <c r="DS103" s="140">
        <v>4</v>
      </c>
    </row>
    <row r="104" spans="1:125" ht="15" customHeight="1" x14ac:dyDescent="0.2">
      <c r="A104" s="1">
        <v>1561</v>
      </c>
      <c r="B104" s="40" t="s">
        <v>305</v>
      </c>
      <c r="C104" s="40" t="s">
        <v>308</v>
      </c>
      <c r="D104" s="36">
        <v>38084</v>
      </c>
      <c r="E104" s="149">
        <v>39.318390000000001</v>
      </c>
      <c r="F104" s="149">
        <v>-76.555459999999997</v>
      </c>
      <c r="G104" s="149">
        <v>39.31906</v>
      </c>
      <c r="H104" s="149">
        <v>-76.55556</v>
      </c>
      <c r="I104" s="153">
        <v>0.4236111111111111</v>
      </c>
      <c r="J104" s="154">
        <v>10.75</v>
      </c>
      <c r="K104" s="154">
        <v>8.57</v>
      </c>
      <c r="L104" s="141">
        <v>398</v>
      </c>
      <c r="M104" s="154">
        <v>15.95</v>
      </c>
      <c r="N104" s="142">
        <v>10</v>
      </c>
      <c r="O104" s="142">
        <v>13</v>
      </c>
      <c r="P104" s="140" t="s">
        <v>623</v>
      </c>
      <c r="Q104" s="140" t="s">
        <v>624</v>
      </c>
      <c r="R104" s="140" t="s">
        <v>623</v>
      </c>
      <c r="S104" s="140" t="s">
        <v>623</v>
      </c>
      <c r="T104" s="140" t="s">
        <v>623</v>
      </c>
      <c r="U104" s="140" t="s">
        <v>623</v>
      </c>
      <c r="V104" s="140" t="s">
        <v>624</v>
      </c>
      <c r="W104" s="140" t="s">
        <v>624</v>
      </c>
      <c r="X104" s="140" t="s">
        <v>623</v>
      </c>
      <c r="Y104" s="140" t="s">
        <v>623</v>
      </c>
      <c r="Z104" s="140" t="s">
        <v>623</v>
      </c>
      <c r="AA104" s="140" t="s">
        <v>623</v>
      </c>
      <c r="AB104" s="140" t="s">
        <v>623</v>
      </c>
      <c r="AF104" s="140">
        <v>0</v>
      </c>
      <c r="AG104" s="140">
        <v>1.08</v>
      </c>
      <c r="AH104" s="140">
        <v>75</v>
      </c>
      <c r="AI104" s="140">
        <v>0.89</v>
      </c>
      <c r="AL104" s="144"/>
      <c r="AM104" s="144"/>
      <c r="AR104" s="140" t="s">
        <v>623</v>
      </c>
      <c r="BI104" s="140">
        <v>10</v>
      </c>
      <c r="BJ104" s="140">
        <v>10</v>
      </c>
      <c r="BM104" s="140" t="s">
        <v>643</v>
      </c>
      <c r="BN104" s="140" t="s">
        <v>643</v>
      </c>
      <c r="BO104" s="140" t="s">
        <v>624</v>
      </c>
      <c r="BP104" s="140" t="s">
        <v>623</v>
      </c>
      <c r="BU104" s="140" t="s">
        <v>627</v>
      </c>
      <c r="CO104" s="140">
        <v>19.11</v>
      </c>
      <c r="CP104" s="140">
        <v>18.010000000000002</v>
      </c>
      <c r="CQ104" s="140">
        <v>75</v>
      </c>
      <c r="DL104" s="140" t="s">
        <v>624</v>
      </c>
      <c r="DM104" s="140" t="s">
        <v>623</v>
      </c>
      <c r="DN104" s="140" t="s">
        <v>624</v>
      </c>
      <c r="DP104" s="140">
        <v>18</v>
      </c>
      <c r="DS104" s="140">
        <v>2</v>
      </c>
    </row>
    <row r="105" spans="1:125" ht="15" customHeight="1" x14ac:dyDescent="0.2">
      <c r="A105" s="1">
        <v>1432</v>
      </c>
      <c r="B105" s="40" t="s">
        <v>305</v>
      </c>
      <c r="C105" s="40" t="s">
        <v>300</v>
      </c>
      <c r="D105" s="36">
        <v>38084</v>
      </c>
      <c r="E105" s="149">
        <v>39.323950000000004</v>
      </c>
      <c r="F105" s="149">
        <v>-76.561989999999994</v>
      </c>
      <c r="G105" s="149">
        <v>39.324469999999998</v>
      </c>
      <c r="H105" s="149">
        <v>-76.562510000000003</v>
      </c>
      <c r="I105" s="153">
        <v>0.5</v>
      </c>
      <c r="J105" s="154">
        <v>11.41</v>
      </c>
      <c r="K105" s="154">
        <v>8.4499999999999993</v>
      </c>
      <c r="L105" s="141">
        <v>370</v>
      </c>
      <c r="M105" s="154">
        <v>13.57</v>
      </c>
      <c r="N105" s="142">
        <v>10</v>
      </c>
      <c r="O105" s="142">
        <v>16</v>
      </c>
      <c r="P105" s="140" t="s">
        <v>623</v>
      </c>
      <c r="Q105" s="140" t="s">
        <v>624</v>
      </c>
      <c r="R105" s="140" t="s">
        <v>623</v>
      </c>
      <c r="S105" s="140" t="s">
        <v>623</v>
      </c>
      <c r="T105" s="140" t="s">
        <v>623</v>
      </c>
      <c r="U105" s="140" t="s">
        <v>623</v>
      </c>
      <c r="V105" s="140" t="s">
        <v>624</v>
      </c>
      <c r="W105" s="140" t="s">
        <v>624</v>
      </c>
      <c r="X105" s="140" t="s">
        <v>623</v>
      </c>
      <c r="Y105" s="140" t="s">
        <v>623</v>
      </c>
      <c r="Z105" s="140" t="s">
        <v>623</v>
      </c>
      <c r="AA105" s="140" t="s">
        <v>623</v>
      </c>
      <c r="AB105" s="140" t="s">
        <v>623</v>
      </c>
      <c r="AF105" s="140">
        <v>0</v>
      </c>
      <c r="AG105" s="140">
        <v>1.29</v>
      </c>
      <c r="AH105" s="140">
        <v>75</v>
      </c>
      <c r="AI105" s="140">
        <v>0.79</v>
      </c>
      <c r="AL105" s="144"/>
      <c r="AM105" s="144"/>
      <c r="AR105" s="140" t="s">
        <v>624</v>
      </c>
      <c r="BJ105" s="140">
        <v>10</v>
      </c>
      <c r="BK105" s="140" t="s">
        <v>625</v>
      </c>
      <c r="BL105" s="140" t="s">
        <v>625</v>
      </c>
      <c r="BM105" s="140" t="s">
        <v>633</v>
      </c>
      <c r="BN105" s="140" t="s">
        <v>644</v>
      </c>
      <c r="BO105" s="140" t="s">
        <v>623</v>
      </c>
      <c r="BP105" s="140" t="s">
        <v>623</v>
      </c>
      <c r="CO105" s="140">
        <v>17.37</v>
      </c>
      <c r="CP105" s="140">
        <v>14.63</v>
      </c>
      <c r="CQ105" s="140">
        <v>75</v>
      </c>
      <c r="DL105" s="140" t="s">
        <v>624</v>
      </c>
      <c r="DM105" s="140" t="s">
        <v>623</v>
      </c>
      <c r="DN105" s="140" t="s">
        <v>624</v>
      </c>
    </row>
    <row r="106" spans="1:125" ht="15" customHeight="1" x14ac:dyDescent="0.2">
      <c r="A106" s="1">
        <v>1695</v>
      </c>
      <c r="B106" s="40" t="s">
        <v>305</v>
      </c>
      <c r="C106" s="40" t="s">
        <v>300</v>
      </c>
      <c r="D106" s="36">
        <v>38058</v>
      </c>
      <c r="E106" s="149">
        <v>39.326990000000002</v>
      </c>
      <c r="F106" s="149">
        <v>-76.569310000000002</v>
      </c>
      <c r="G106" s="149">
        <v>39.326599999999999</v>
      </c>
      <c r="H106" s="149">
        <v>-76.570009999999996</v>
      </c>
      <c r="I106" s="153">
        <v>0.63541666666666663</v>
      </c>
      <c r="J106" s="154">
        <v>9.2100000000000009</v>
      </c>
      <c r="K106" s="154">
        <v>8.36</v>
      </c>
      <c r="L106" s="141">
        <v>398</v>
      </c>
      <c r="M106" s="154">
        <v>14.17</v>
      </c>
      <c r="N106" s="142">
        <v>100</v>
      </c>
      <c r="O106" s="142">
        <v>14</v>
      </c>
      <c r="P106" s="140" t="s">
        <v>623</v>
      </c>
      <c r="Q106" s="140" t="s">
        <v>624</v>
      </c>
      <c r="R106" s="140" t="s">
        <v>623</v>
      </c>
      <c r="S106" s="140" t="s">
        <v>623</v>
      </c>
      <c r="T106" s="140" t="s">
        <v>623</v>
      </c>
      <c r="U106" s="140" t="s">
        <v>623</v>
      </c>
      <c r="V106" s="140" t="s">
        <v>624</v>
      </c>
      <c r="W106" s="140" t="s">
        <v>624</v>
      </c>
      <c r="X106" s="140" t="s">
        <v>623</v>
      </c>
      <c r="Y106" s="140" t="s">
        <v>623</v>
      </c>
      <c r="Z106" s="140" t="s">
        <v>623</v>
      </c>
      <c r="AA106" s="140" t="s">
        <v>623</v>
      </c>
      <c r="AB106" s="140" t="s">
        <v>623</v>
      </c>
      <c r="AF106" s="140">
        <v>0</v>
      </c>
      <c r="AG106" s="140">
        <v>1.77</v>
      </c>
      <c r="AH106" s="140">
        <v>75</v>
      </c>
      <c r="AI106" s="140">
        <v>1.37</v>
      </c>
      <c r="AL106" s="144"/>
      <c r="AM106" s="144"/>
      <c r="AR106" s="140" t="s">
        <v>623</v>
      </c>
      <c r="BI106" s="140">
        <v>10</v>
      </c>
      <c r="BJ106" s="140">
        <v>50</v>
      </c>
      <c r="BK106" s="140" t="s">
        <v>645</v>
      </c>
      <c r="BL106" s="140" t="s">
        <v>625</v>
      </c>
      <c r="BM106" s="140" t="s">
        <v>646</v>
      </c>
      <c r="BN106" s="140" t="s">
        <v>633</v>
      </c>
      <c r="BO106" s="140" t="s">
        <v>623</v>
      </c>
      <c r="BP106" s="140" t="s">
        <v>623</v>
      </c>
      <c r="CO106" s="140">
        <v>9.14</v>
      </c>
      <c r="CP106" s="140">
        <v>6.71</v>
      </c>
      <c r="CQ106" s="140">
        <v>75</v>
      </c>
      <c r="DL106" s="140" t="s">
        <v>624</v>
      </c>
      <c r="DM106" s="140" t="s">
        <v>623</v>
      </c>
      <c r="DN106" s="140" t="s">
        <v>624</v>
      </c>
      <c r="DP106" s="140">
        <v>17</v>
      </c>
      <c r="DS106" s="140">
        <v>3</v>
      </c>
    </row>
    <row r="107" spans="1:125" ht="15" customHeight="1" x14ac:dyDescent="0.2">
      <c r="A107" s="1">
        <v>1476</v>
      </c>
      <c r="B107" s="40" t="s">
        <v>305</v>
      </c>
      <c r="C107" s="40" t="s">
        <v>300</v>
      </c>
      <c r="D107" s="36">
        <v>38055</v>
      </c>
      <c r="E107" s="149">
        <v>39.330739999999999</v>
      </c>
      <c r="F107" s="149">
        <v>-76.572569999999999</v>
      </c>
      <c r="G107" s="149">
        <v>39.331049999999998</v>
      </c>
      <c r="H107" s="149">
        <v>-76.573340000000002</v>
      </c>
      <c r="I107" s="153">
        <v>0.52083333333333337</v>
      </c>
      <c r="J107" s="154">
        <v>7.73</v>
      </c>
      <c r="K107" s="154">
        <v>7.95</v>
      </c>
      <c r="L107" s="141">
        <v>410</v>
      </c>
      <c r="M107" s="154">
        <v>12.86</v>
      </c>
      <c r="N107" s="142">
        <v>500</v>
      </c>
      <c r="O107" s="142">
        <v>1</v>
      </c>
      <c r="P107" s="140" t="s">
        <v>624</v>
      </c>
      <c r="Q107" s="140" t="s">
        <v>624</v>
      </c>
      <c r="R107" s="140" t="s">
        <v>623</v>
      </c>
      <c r="S107" s="140" t="s">
        <v>623</v>
      </c>
      <c r="T107" s="140" t="s">
        <v>623</v>
      </c>
      <c r="U107" s="140" t="s">
        <v>623</v>
      </c>
      <c r="V107" s="140" t="s">
        <v>624</v>
      </c>
      <c r="W107" s="140" t="s">
        <v>623</v>
      </c>
      <c r="X107" s="140" t="s">
        <v>623</v>
      </c>
      <c r="Y107" s="140" t="s">
        <v>623</v>
      </c>
      <c r="Z107" s="140" t="s">
        <v>623</v>
      </c>
      <c r="AA107" s="140" t="s">
        <v>623</v>
      </c>
      <c r="AB107" s="140" t="s">
        <v>623</v>
      </c>
      <c r="AF107" s="140">
        <v>0</v>
      </c>
      <c r="AG107" s="140">
        <v>1.62</v>
      </c>
      <c r="AH107" s="140">
        <v>75</v>
      </c>
      <c r="AI107" s="140">
        <v>0.97</v>
      </c>
      <c r="AL107" s="144"/>
      <c r="AM107" s="144"/>
      <c r="AR107" s="140" t="s">
        <v>623</v>
      </c>
      <c r="BK107" s="140" t="s">
        <v>645</v>
      </c>
      <c r="BL107" s="140" t="s">
        <v>645</v>
      </c>
      <c r="BM107" s="140" t="s">
        <v>647</v>
      </c>
      <c r="BN107" s="140" t="s">
        <v>647</v>
      </c>
      <c r="BO107" s="140" t="s">
        <v>623</v>
      </c>
      <c r="BP107" s="140" t="s">
        <v>623</v>
      </c>
      <c r="CO107" s="140">
        <v>14.05</v>
      </c>
      <c r="CP107" s="140">
        <v>25.76</v>
      </c>
      <c r="CQ107" s="140">
        <v>75</v>
      </c>
      <c r="DL107" s="140" t="s">
        <v>624</v>
      </c>
      <c r="DM107" s="140" t="s">
        <v>623</v>
      </c>
      <c r="DN107" s="140" t="s">
        <v>624</v>
      </c>
      <c r="DP107" s="140">
        <v>18</v>
      </c>
      <c r="DS107" s="140">
        <v>2</v>
      </c>
    </row>
    <row r="108" spans="1:125" ht="15" customHeight="1" x14ac:dyDescent="0.2">
      <c r="A108" s="1">
        <v>1476</v>
      </c>
      <c r="B108" s="40" t="s">
        <v>305</v>
      </c>
      <c r="C108" s="40" t="s">
        <v>300</v>
      </c>
      <c r="D108" s="36">
        <v>38058</v>
      </c>
      <c r="E108" s="149">
        <v>39.330739999999999</v>
      </c>
      <c r="F108" s="149">
        <v>-76.572569999999999</v>
      </c>
      <c r="G108" s="149">
        <v>39.331049999999998</v>
      </c>
      <c r="H108" s="149">
        <v>-76.573340000000002</v>
      </c>
      <c r="I108" s="153">
        <v>0.46875</v>
      </c>
      <c r="J108" s="154">
        <v>8.1199999999999992</v>
      </c>
      <c r="K108" s="154">
        <v>7.96</v>
      </c>
      <c r="L108" s="141">
        <v>402</v>
      </c>
      <c r="M108" s="154">
        <v>14.4</v>
      </c>
      <c r="N108" s="142">
        <v>150</v>
      </c>
      <c r="O108" s="142">
        <v>2</v>
      </c>
      <c r="P108" s="140" t="s">
        <v>624</v>
      </c>
      <c r="Q108" s="140" t="s">
        <v>624</v>
      </c>
      <c r="R108" s="140" t="s">
        <v>623</v>
      </c>
      <c r="S108" s="140" t="s">
        <v>623</v>
      </c>
      <c r="T108" s="140" t="s">
        <v>623</v>
      </c>
      <c r="U108" s="140" t="s">
        <v>623</v>
      </c>
      <c r="V108" s="140" t="s">
        <v>624</v>
      </c>
      <c r="W108" s="140" t="s">
        <v>623</v>
      </c>
      <c r="X108" s="140" t="s">
        <v>623</v>
      </c>
      <c r="Y108" s="140" t="s">
        <v>623</v>
      </c>
      <c r="Z108" s="140" t="s">
        <v>623</v>
      </c>
      <c r="AA108" s="140" t="s">
        <v>623</v>
      </c>
      <c r="AB108" s="140" t="s">
        <v>623</v>
      </c>
      <c r="AF108" s="140">
        <v>0</v>
      </c>
      <c r="AG108" s="140">
        <v>1.41</v>
      </c>
      <c r="AH108" s="140">
        <v>75</v>
      </c>
      <c r="AI108" s="140">
        <v>1.02</v>
      </c>
      <c r="AL108" s="144"/>
      <c r="AM108" s="144"/>
      <c r="AR108" s="140" t="s">
        <v>623</v>
      </c>
      <c r="BI108" s="140">
        <v>15</v>
      </c>
      <c r="BJ108" s="140">
        <v>7</v>
      </c>
      <c r="BK108" s="140" t="s">
        <v>645</v>
      </c>
      <c r="BL108" s="140" t="s">
        <v>645</v>
      </c>
      <c r="BM108" s="140" t="s">
        <v>648</v>
      </c>
      <c r="BN108" s="140" t="s">
        <v>648</v>
      </c>
      <c r="BO108" s="140" t="s">
        <v>623</v>
      </c>
      <c r="BP108" s="140" t="s">
        <v>624</v>
      </c>
      <c r="BX108" s="140" t="s">
        <v>632</v>
      </c>
      <c r="CO108" s="140">
        <v>13.87</v>
      </c>
      <c r="CP108" s="140">
        <v>20.12</v>
      </c>
      <c r="CQ108" s="140">
        <v>75</v>
      </c>
      <c r="DL108" s="140" t="s">
        <v>624</v>
      </c>
      <c r="DM108" s="140" t="s">
        <v>623</v>
      </c>
      <c r="DN108" s="140" t="s">
        <v>624</v>
      </c>
      <c r="DP108" s="140">
        <v>16</v>
      </c>
      <c r="DS108" s="140">
        <v>3</v>
      </c>
      <c r="DU108" s="140">
        <v>1</v>
      </c>
    </row>
    <row r="109" spans="1:125" ht="15" customHeight="1" x14ac:dyDescent="0.2">
      <c r="A109" s="1">
        <v>1373</v>
      </c>
      <c r="B109" s="40" t="s">
        <v>305</v>
      </c>
      <c r="C109" s="40" t="s">
        <v>300</v>
      </c>
      <c r="D109" s="36">
        <v>38055</v>
      </c>
      <c r="E109" s="149">
        <v>39.331049999999998</v>
      </c>
      <c r="F109" s="149">
        <v>-76.573340000000002</v>
      </c>
      <c r="G109" s="149">
        <v>39.331380000000003</v>
      </c>
      <c r="H109" s="149">
        <v>-76.574089999999998</v>
      </c>
      <c r="I109" s="153">
        <v>0.55208333333333337</v>
      </c>
      <c r="J109" s="154">
        <v>7.75</v>
      </c>
      <c r="K109" s="154">
        <v>7.99</v>
      </c>
      <c r="L109" s="141">
        <v>411</v>
      </c>
      <c r="M109" s="154">
        <v>12.84</v>
      </c>
      <c r="N109" s="142">
        <v>425</v>
      </c>
      <c r="O109" s="142">
        <v>1</v>
      </c>
      <c r="P109" s="140" t="s">
        <v>624</v>
      </c>
      <c r="Q109" s="140" t="s">
        <v>624</v>
      </c>
      <c r="R109" s="140" t="s">
        <v>623</v>
      </c>
      <c r="S109" s="140" t="s">
        <v>623</v>
      </c>
      <c r="T109" s="140" t="s">
        <v>623</v>
      </c>
      <c r="U109" s="140" t="s">
        <v>623</v>
      </c>
      <c r="V109" s="140" t="s">
        <v>624</v>
      </c>
      <c r="W109" s="140" t="s">
        <v>623</v>
      </c>
      <c r="X109" s="140" t="s">
        <v>623</v>
      </c>
      <c r="Y109" s="140" t="s">
        <v>623</v>
      </c>
      <c r="Z109" s="140" t="s">
        <v>623</v>
      </c>
      <c r="AA109" s="140" t="s">
        <v>623</v>
      </c>
      <c r="AB109" s="140" t="s">
        <v>623</v>
      </c>
      <c r="AF109" s="140">
        <v>0</v>
      </c>
      <c r="AG109" s="140">
        <v>0.97</v>
      </c>
      <c r="AH109" s="140">
        <v>75</v>
      </c>
      <c r="AI109" s="140">
        <v>0.75</v>
      </c>
      <c r="AL109" s="144"/>
      <c r="AM109" s="144"/>
      <c r="AR109" s="140" t="s">
        <v>623</v>
      </c>
      <c r="BI109" s="140">
        <v>10</v>
      </c>
      <c r="BJ109" s="140">
        <v>15</v>
      </c>
      <c r="BK109" s="140" t="s">
        <v>645</v>
      </c>
      <c r="BL109" s="140" t="s">
        <v>645</v>
      </c>
      <c r="BM109" s="140" t="s">
        <v>647</v>
      </c>
      <c r="BN109" s="140" t="s">
        <v>647</v>
      </c>
      <c r="BO109" s="140" t="s">
        <v>623</v>
      </c>
      <c r="BP109" s="140" t="s">
        <v>623</v>
      </c>
      <c r="CO109" s="140">
        <v>25.76</v>
      </c>
      <c r="CP109" s="140">
        <v>19.2</v>
      </c>
      <c r="CQ109" s="140">
        <v>75</v>
      </c>
      <c r="DL109" s="140" t="s">
        <v>624</v>
      </c>
      <c r="DM109" s="140" t="s">
        <v>623</v>
      </c>
      <c r="DN109" s="140" t="s">
        <v>624</v>
      </c>
      <c r="DP109" s="140">
        <v>20</v>
      </c>
    </row>
    <row r="110" spans="1:125" ht="15" customHeight="1" x14ac:dyDescent="0.2">
      <c r="A110" s="1">
        <v>1574</v>
      </c>
      <c r="B110" s="40" t="s">
        <v>305</v>
      </c>
      <c r="C110" s="40" t="s">
        <v>300</v>
      </c>
      <c r="D110" s="36">
        <v>38061</v>
      </c>
      <c r="E110" s="149">
        <v>39.349850000000004</v>
      </c>
      <c r="F110" s="149">
        <v>-76.580079999999995</v>
      </c>
      <c r="G110" s="149">
        <v>39.350349999999999</v>
      </c>
      <c r="H110" s="149">
        <v>-76.579549999999998</v>
      </c>
      <c r="I110" s="153">
        <v>0.59375</v>
      </c>
      <c r="J110" s="154">
        <v>11.91</v>
      </c>
      <c r="K110" s="154">
        <v>9.34</v>
      </c>
      <c r="L110" s="141">
        <v>585</v>
      </c>
      <c r="M110" s="154">
        <v>18.260000000000002</v>
      </c>
      <c r="N110" s="142">
        <v>40</v>
      </c>
      <c r="O110" s="142">
        <v>8</v>
      </c>
      <c r="P110" s="140" t="s">
        <v>623</v>
      </c>
      <c r="Q110" s="140" t="s">
        <v>624</v>
      </c>
      <c r="R110" s="140" t="s">
        <v>623</v>
      </c>
      <c r="S110" s="140" t="s">
        <v>623</v>
      </c>
      <c r="T110" s="140" t="s">
        <v>623</v>
      </c>
      <c r="U110" s="140" t="s">
        <v>623</v>
      </c>
      <c r="V110" s="140" t="s">
        <v>624</v>
      </c>
      <c r="W110" s="140" t="s">
        <v>623</v>
      </c>
      <c r="X110" s="140" t="s">
        <v>623</v>
      </c>
      <c r="Y110" s="140" t="s">
        <v>623</v>
      </c>
      <c r="Z110" s="140" t="s">
        <v>623</v>
      </c>
      <c r="AA110" s="140" t="s">
        <v>623</v>
      </c>
      <c r="AB110" s="140" t="s">
        <v>623</v>
      </c>
      <c r="AF110" s="140">
        <v>0</v>
      </c>
      <c r="AG110" s="140">
        <v>2.44</v>
      </c>
      <c r="AH110" s="140">
        <v>75</v>
      </c>
      <c r="AI110" s="140">
        <v>1.1599999999999999</v>
      </c>
      <c r="AL110" s="144"/>
      <c r="AM110" s="144"/>
      <c r="AR110" s="140" t="s">
        <v>623</v>
      </c>
      <c r="BI110" s="140">
        <v>35</v>
      </c>
      <c r="BJ110" s="140">
        <v>40</v>
      </c>
      <c r="BK110" s="140" t="s">
        <v>625</v>
      </c>
      <c r="BL110" s="140" t="s">
        <v>625</v>
      </c>
      <c r="BM110" s="140" t="s">
        <v>649</v>
      </c>
      <c r="BN110" s="140" t="s">
        <v>649</v>
      </c>
      <c r="BO110" s="140" t="s">
        <v>624</v>
      </c>
      <c r="BP110" s="140" t="s">
        <v>623</v>
      </c>
      <c r="BQ110" s="140" t="s">
        <v>627</v>
      </c>
      <c r="CG110" s="140" t="s">
        <v>632</v>
      </c>
      <c r="CO110" s="140">
        <v>5.64</v>
      </c>
      <c r="CP110" s="140">
        <v>10.55</v>
      </c>
      <c r="CQ110" s="140">
        <v>75</v>
      </c>
      <c r="DL110" s="140" t="s">
        <v>624</v>
      </c>
      <c r="DM110" s="140" t="s">
        <v>623</v>
      </c>
      <c r="DN110" s="140" t="s">
        <v>624</v>
      </c>
      <c r="DP110" s="140">
        <v>18</v>
      </c>
      <c r="DS110" s="140">
        <v>2</v>
      </c>
    </row>
    <row r="111" spans="1:125" ht="15" customHeight="1" x14ac:dyDescent="0.2">
      <c r="A111" s="1">
        <v>1502</v>
      </c>
      <c r="B111" s="40" t="s">
        <v>305</v>
      </c>
      <c r="C111" s="40" t="s">
        <v>300</v>
      </c>
      <c r="D111" s="36">
        <v>38055</v>
      </c>
      <c r="E111" s="149">
        <v>39.350340000000003</v>
      </c>
      <c r="F111" s="149">
        <v>-76.577119999999994</v>
      </c>
      <c r="G111" s="149">
        <v>39.351010000000002</v>
      </c>
      <c r="H111" s="149">
        <v>-76.577179999999998</v>
      </c>
      <c r="I111" s="153">
        <v>0.625</v>
      </c>
      <c r="J111" s="154">
        <v>8.02</v>
      </c>
      <c r="K111" s="154">
        <v>8.1300000000000008</v>
      </c>
      <c r="L111" s="141">
        <v>675</v>
      </c>
      <c r="M111" s="154">
        <v>12.22</v>
      </c>
      <c r="N111" s="142">
        <v>100</v>
      </c>
      <c r="O111" s="142">
        <v>1</v>
      </c>
      <c r="P111" s="140" t="s">
        <v>623</v>
      </c>
      <c r="Q111" s="140" t="s">
        <v>624</v>
      </c>
      <c r="R111" s="140" t="s">
        <v>623</v>
      </c>
      <c r="S111" s="140" t="s">
        <v>623</v>
      </c>
      <c r="T111" s="140" t="s">
        <v>623</v>
      </c>
      <c r="U111" s="140" t="s">
        <v>623</v>
      </c>
      <c r="V111" s="140" t="s">
        <v>624</v>
      </c>
      <c r="W111" s="140" t="s">
        <v>623</v>
      </c>
      <c r="X111" s="140" t="s">
        <v>623</v>
      </c>
      <c r="Y111" s="140" t="s">
        <v>623</v>
      </c>
      <c r="Z111" s="140" t="s">
        <v>623</v>
      </c>
      <c r="AA111" s="140" t="s">
        <v>623</v>
      </c>
      <c r="AB111" s="140" t="s">
        <v>623</v>
      </c>
      <c r="AF111" s="140">
        <v>0</v>
      </c>
      <c r="AG111" s="140">
        <v>1.56</v>
      </c>
      <c r="AH111" s="140">
        <v>75</v>
      </c>
      <c r="AI111" s="140">
        <v>1.46</v>
      </c>
      <c r="AL111" s="144"/>
      <c r="AM111" s="144"/>
      <c r="AR111" s="140" t="s">
        <v>623</v>
      </c>
      <c r="BI111" s="140">
        <v>50</v>
      </c>
      <c r="BJ111" s="140">
        <v>50</v>
      </c>
      <c r="BK111" s="140" t="s">
        <v>625</v>
      </c>
      <c r="BL111" s="140" t="s">
        <v>625</v>
      </c>
      <c r="BM111" s="140" t="s">
        <v>643</v>
      </c>
      <c r="BN111" s="140" t="s">
        <v>650</v>
      </c>
      <c r="BO111" s="140" t="s">
        <v>624</v>
      </c>
      <c r="BP111" s="140" t="s">
        <v>624</v>
      </c>
      <c r="CI111" s="140" t="s">
        <v>627</v>
      </c>
      <c r="CJ111" s="140" t="s">
        <v>627</v>
      </c>
      <c r="CO111" s="140">
        <v>13.62</v>
      </c>
      <c r="CP111" s="140">
        <v>11.09</v>
      </c>
      <c r="CQ111" s="140">
        <v>75</v>
      </c>
      <c r="DL111" s="140" t="s">
        <v>624</v>
      </c>
      <c r="DM111" s="140" t="s">
        <v>623</v>
      </c>
      <c r="DN111" s="140" t="s">
        <v>624</v>
      </c>
      <c r="DP111" s="140">
        <v>10</v>
      </c>
      <c r="DQ111" s="140">
        <v>2</v>
      </c>
      <c r="DS111" s="140">
        <v>8</v>
      </c>
    </row>
    <row r="112" spans="1:125" ht="15" customHeight="1" x14ac:dyDescent="0.2">
      <c r="A112" s="1">
        <v>1331</v>
      </c>
      <c r="B112" s="40" t="s">
        <v>305</v>
      </c>
      <c r="C112" s="40" t="s">
        <v>300</v>
      </c>
      <c r="D112" s="36">
        <v>38070</v>
      </c>
      <c r="E112" s="149">
        <v>39.352550000000001</v>
      </c>
      <c r="F112" s="149">
        <v>-76.577070000000006</v>
      </c>
      <c r="G112" s="149">
        <v>39.352550000000001</v>
      </c>
      <c r="H112" s="149">
        <v>-76.576210000000003</v>
      </c>
      <c r="I112" s="153">
        <v>0.47222222222222227</v>
      </c>
      <c r="J112" s="151"/>
      <c r="K112" s="151"/>
      <c r="L112" s="152"/>
      <c r="M112" s="151"/>
      <c r="N112" s="142">
        <v>17</v>
      </c>
      <c r="O112" s="142">
        <v>1</v>
      </c>
      <c r="P112" s="140" t="s">
        <v>623</v>
      </c>
      <c r="Q112" s="140" t="s">
        <v>624</v>
      </c>
      <c r="R112" s="140" t="s">
        <v>623</v>
      </c>
      <c r="S112" s="140" t="s">
        <v>623</v>
      </c>
      <c r="T112" s="140" t="s">
        <v>623</v>
      </c>
      <c r="U112" s="140" t="s">
        <v>623</v>
      </c>
      <c r="V112" s="140" t="s">
        <v>624</v>
      </c>
      <c r="W112" s="140" t="s">
        <v>623</v>
      </c>
      <c r="X112" s="140" t="s">
        <v>623</v>
      </c>
      <c r="Y112" s="140" t="s">
        <v>623</v>
      </c>
      <c r="Z112" s="140" t="s">
        <v>623</v>
      </c>
      <c r="AA112" s="140" t="s">
        <v>623</v>
      </c>
      <c r="AB112" s="140" t="s">
        <v>623</v>
      </c>
      <c r="AF112" s="140">
        <v>0</v>
      </c>
      <c r="AG112" s="140">
        <v>1.53</v>
      </c>
      <c r="AH112" s="140">
        <v>75</v>
      </c>
      <c r="AI112" s="140">
        <v>1.28</v>
      </c>
      <c r="AL112" s="144"/>
      <c r="AM112" s="144"/>
      <c r="AR112" s="140" t="s">
        <v>623</v>
      </c>
      <c r="BI112" s="140">
        <v>50</v>
      </c>
      <c r="BJ112" s="140">
        <v>17</v>
      </c>
      <c r="BK112" s="140" t="s">
        <v>625</v>
      </c>
      <c r="BL112" s="140" t="s">
        <v>625</v>
      </c>
      <c r="BM112" s="140" t="s">
        <v>651</v>
      </c>
      <c r="BN112" s="140" t="s">
        <v>652</v>
      </c>
      <c r="BO112" s="140" t="s">
        <v>623</v>
      </c>
      <c r="BP112" s="140" t="s">
        <v>623</v>
      </c>
      <c r="CO112" s="140">
        <v>12.04</v>
      </c>
      <c r="CP112" s="140">
        <v>9.6</v>
      </c>
      <c r="CQ112" s="140">
        <v>75</v>
      </c>
      <c r="DL112" s="140" t="s">
        <v>624</v>
      </c>
      <c r="DM112" s="140" t="s">
        <v>623</v>
      </c>
      <c r="DN112" s="140" t="s">
        <v>623</v>
      </c>
      <c r="DP112" s="140">
        <v>15</v>
      </c>
      <c r="DQ112" s="140">
        <v>1</v>
      </c>
      <c r="DS112" s="140">
        <v>4</v>
      </c>
    </row>
    <row r="113" spans="1:125" ht="15" customHeight="1" x14ac:dyDescent="0.2">
      <c r="A113" s="1">
        <v>1670</v>
      </c>
      <c r="B113" s="40" t="s">
        <v>305</v>
      </c>
      <c r="C113" s="40" t="s">
        <v>300</v>
      </c>
      <c r="D113" s="36">
        <v>38069</v>
      </c>
      <c r="E113" s="149">
        <v>39.352550000000001</v>
      </c>
      <c r="F113" s="149">
        <v>-76.576210000000003</v>
      </c>
      <c r="G113" s="149">
        <v>39.352600000000002</v>
      </c>
      <c r="H113" s="149">
        <v>-76.57535</v>
      </c>
      <c r="I113" s="153">
        <v>0.49305555555555558</v>
      </c>
      <c r="J113" s="151"/>
      <c r="K113" s="151"/>
      <c r="L113" s="152"/>
      <c r="M113" s="151"/>
      <c r="N113" s="142">
        <v>17</v>
      </c>
      <c r="O113" s="142">
        <v>1</v>
      </c>
      <c r="AB113" s="140" t="s">
        <v>623</v>
      </c>
      <c r="AF113" s="140">
        <v>0</v>
      </c>
      <c r="AG113" s="140">
        <v>1.7</v>
      </c>
      <c r="AH113" s="140">
        <v>75</v>
      </c>
      <c r="AI113" s="140">
        <v>1.44</v>
      </c>
      <c r="AL113" s="144"/>
      <c r="AM113" s="144"/>
      <c r="AR113" s="140" t="s">
        <v>623</v>
      </c>
      <c r="BI113" s="140">
        <v>6</v>
      </c>
      <c r="BJ113" s="140">
        <v>17</v>
      </c>
      <c r="BK113" s="140" t="s">
        <v>645</v>
      </c>
      <c r="BL113" s="140" t="s">
        <v>625</v>
      </c>
      <c r="BM113" s="140" t="s">
        <v>653</v>
      </c>
      <c r="BN113" s="140" t="s">
        <v>651</v>
      </c>
      <c r="BO113" s="140" t="s">
        <v>623</v>
      </c>
      <c r="BP113" s="140" t="s">
        <v>624</v>
      </c>
      <c r="BX113" s="140" t="s">
        <v>627</v>
      </c>
      <c r="CO113" s="140">
        <v>9.6</v>
      </c>
      <c r="CQ113" s="140">
        <v>66</v>
      </c>
      <c r="DL113" s="140" t="s">
        <v>624</v>
      </c>
      <c r="DM113" s="140" t="s">
        <v>623</v>
      </c>
      <c r="DN113" s="140" t="s">
        <v>623</v>
      </c>
    </row>
    <row r="114" spans="1:125" ht="15" customHeight="1" x14ac:dyDescent="0.2">
      <c r="A114" s="1">
        <v>1361</v>
      </c>
      <c r="B114" s="40" t="s">
        <v>305</v>
      </c>
      <c r="C114" s="40" t="s">
        <v>300</v>
      </c>
      <c r="D114" s="36">
        <v>38069</v>
      </c>
      <c r="E114" s="149">
        <v>39.353479999999998</v>
      </c>
      <c r="F114" s="149">
        <v>-76.573369999999997</v>
      </c>
      <c r="G114" s="149">
        <v>39.354030000000002</v>
      </c>
      <c r="H114" s="149">
        <v>-76.572879999999998</v>
      </c>
      <c r="I114" s="153">
        <v>0.53125</v>
      </c>
      <c r="J114" s="151"/>
      <c r="K114" s="151"/>
      <c r="L114" s="152"/>
      <c r="M114" s="151"/>
      <c r="N114" s="142">
        <v>10</v>
      </c>
      <c r="O114" s="142">
        <v>5</v>
      </c>
      <c r="P114" s="140" t="s">
        <v>624</v>
      </c>
      <c r="Q114" s="140" t="s">
        <v>624</v>
      </c>
      <c r="R114" s="140" t="s">
        <v>623</v>
      </c>
      <c r="S114" s="140" t="s">
        <v>623</v>
      </c>
      <c r="T114" s="140" t="s">
        <v>623</v>
      </c>
      <c r="U114" s="140" t="s">
        <v>623</v>
      </c>
      <c r="V114" s="140" t="s">
        <v>624</v>
      </c>
      <c r="W114" s="140" t="s">
        <v>623</v>
      </c>
      <c r="X114" s="140" t="s">
        <v>623</v>
      </c>
      <c r="Y114" s="140" t="s">
        <v>623</v>
      </c>
      <c r="Z114" s="140" t="s">
        <v>623</v>
      </c>
      <c r="AA114" s="140" t="s">
        <v>623</v>
      </c>
      <c r="AB114" s="140" t="s">
        <v>624</v>
      </c>
      <c r="AC114" s="140" t="s">
        <v>624</v>
      </c>
      <c r="AD114" s="140">
        <v>13.71</v>
      </c>
      <c r="AE114" s="140">
        <v>26.52</v>
      </c>
      <c r="AF114" s="140">
        <v>0</v>
      </c>
      <c r="AG114" s="140">
        <v>1.4</v>
      </c>
      <c r="AH114" s="140">
        <v>75</v>
      </c>
      <c r="AI114" s="140">
        <v>1.44</v>
      </c>
      <c r="AL114" s="144"/>
      <c r="AM114" s="144"/>
      <c r="AR114" s="140" t="s">
        <v>624</v>
      </c>
      <c r="AU114" s="140">
        <v>60</v>
      </c>
      <c r="AX114" s="140">
        <v>10</v>
      </c>
      <c r="BH114" s="140">
        <v>5</v>
      </c>
      <c r="BI114" s="140">
        <v>5</v>
      </c>
      <c r="BJ114" s="140">
        <v>5</v>
      </c>
      <c r="BK114" s="140" t="s">
        <v>645</v>
      </c>
      <c r="BL114" s="140" t="s">
        <v>645</v>
      </c>
      <c r="BM114" s="140" t="s">
        <v>653</v>
      </c>
      <c r="BN114" s="140" t="s">
        <v>653</v>
      </c>
      <c r="BO114" s="140" t="s">
        <v>624</v>
      </c>
      <c r="BP114" s="140" t="s">
        <v>624</v>
      </c>
      <c r="BR114" s="140" t="s">
        <v>627</v>
      </c>
      <c r="BV114" s="140" t="s">
        <v>627</v>
      </c>
      <c r="CO114" s="140">
        <v>17.37</v>
      </c>
      <c r="CP114" s="140">
        <v>10.88</v>
      </c>
      <c r="CQ114" s="140">
        <v>75</v>
      </c>
      <c r="DL114" s="140" t="s">
        <v>624</v>
      </c>
      <c r="DM114" s="140" t="s">
        <v>623</v>
      </c>
      <c r="DN114" s="140" t="s">
        <v>623</v>
      </c>
      <c r="DP114" s="140">
        <v>11</v>
      </c>
      <c r="DQ114" s="140">
        <v>1</v>
      </c>
      <c r="DS114" s="140">
        <v>6</v>
      </c>
      <c r="DU114" s="140">
        <v>2</v>
      </c>
    </row>
    <row r="115" spans="1:125" ht="15" customHeight="1" x14ac:dyDescent="0.2">
      <c r="A115" s="1">
        <v>1332</v>
      </c>
      <c r="B115" s="40" t="s">
        <v>305</v>
      </c>
      <c r="C115" s="40" t="s">
        <v>300</v>
      </c>
      <c r="D115" s="36">
        <v>38069</v>
      </c>
      <c r="E115" s="149">
        <v>39.356000000000002</v>
      </c>
      <c r="F115" s="149">
        <v>-76.572990000000004</v>
      </c>
      <c r="G115" s="149">
        <v>39.356670000000001</v>
      </c>
      <c r="H115" s="149">
        <v>-76.572890000000001</v>
      </c>
      <c r="I115" s="153">
        <v>0.57291666666666663</v>
      </c>
      <c r="J115" s="151"/>
      <c r="K115" s="151"/>
      <c r="L115" s="152"/>
      <c r="M115" s="151"/>
      <c r="N115" s="142">
        <v>6</v>
      </c>
      <c r="P115" s="140" t="s">
        <v>624</v>
      </c>
      <c r="Q115" s="140" t="s">
        <v>624</v>
      </c>
      <c r="R115" s="140" t="s">
        <v>623</v>
      </c>
      <c r="S115" s="140" t="s">
        <v>623</v>
      </c>
      <c r="T115" s="140" t="s">
        <v>623</v>
      </c>
      <c r="U115" s="140" t="s">
        <v>623</v>
      </c>
      <c r="V115" s="140" t="s">
        <v>624</v>
      </c>
      <c r="W115" s="140" t="s">
        <v>623</v>
      </c>
      <c r="X115" s="140" t="s">
        <v>623</v>
      </c>
      <c r="Y115" s="140" t="s">
        <v>623</v>
      </c>
      <c r="Z115" s="140" t="s">
        <v>623</v>
      </c>
      <c r="AA115" s="140" t="s">
        <v>623</v>
      </c>
      <c r="AB115" s="140" t="s">
        <v>623</v>
      </c>
      <c r="AF115" s="140">
        <v>0</v>
      </c>
      <c r="AG115" s="140">
        <v>1.22</v>
      </c>
      <c r="AH115" s="140">
        <v>75</v>
      </c>
      <c r="AI115" s="140">
        <v>1.19</v>
      </c>
      <c r="AL115" s="144"/>
      <c r="AM115" s="144"/>
      <c r="AR115" s="140" t="s">
        <v>624</v>
      </c>
      <c r="AU115" s="140">
        <v>75</v>
      </c>
      <c r="BI115" s="140">
        <v>20</v>
      </c>
      <c r="BJ115" s="140">
        <v>15</v>
      </c>
      <c r="BK115" s="140" t="s">
        <v>645</v>
      </c>
      <c r="BL115" s="140" t="s">
        <v>634</v>
      </c>
      <c r="BM115" s="140" t="s">
        <v>647</v>
      </c>
      <c r="BN115" s="140" t="s">
        <v>652</v>
      </c>
      <c r="BO115" s="140" t="s">
        <v>623</v>
      </c>
      <c r="BP115" s="140" t="s">
        <v>624</v>
      </c>
      <c r="BR115" s="140" t="s">
        <v>632</v>
      </c>
      <c r="BV115" s="140" t="s">
        <v>627</v>
      </c>
      <c r="CO115" s="140">
        <v>11.5</v>
      </c>
      <c r="CP115" s="140">
        <v>7.07</v>
      </c>
      <c r="CQ115" s="140">
        <v>75</v>
      </c>
      <c r="DL115" s="140" t="s">
        <v>624</v>
      </c>
      <c r="DM115" s="140" t="s">
        <v>623</v>
      </c>
      <c r="DN115" s="140" t="s">
        <v>624</v>
      </c>
      <c r="DP115" s="140">
        <v>11</v>
      </c>
      <c r="DS115" s="140">
        <v>9</v>
      </c>
    </row>
    <row r="116" spans="1:125" ht="15" customHeight="1" x14ac:dyDescent="0.2">
      <c r="A116" s="63">
        <v>1591</v>
      </c>
      <c r="B116" s="36" t="s">
        <v>305</v>
      </c>
      <c r="C116" s="40" t="s">
        <v>300</v>
      </c>
      <c r="D116" s="36">
        <v>38061</v>
      </c>
      <c r="E116" s="149">
        <v>39.357840000000003</v>
      </c>
      <c r="F116" s="149">
        <v>-76.573449999999994</v>
      </c>
      <c r="G116" s="149">
        <v>39.358469999999997</v>
      </c>
      <c r="H116" s="149">
        <v>-76.573710000000005</v>
      </c>
      <c r="I116" s="153">
        <v>0.51041666666666663</v>
      </c>
      <c r="J116" s="154">
        <v>11.31</v>
      </c>
      <c r="K116" s="154">
        <v>8.94</v>
      </c>
      <c r="L116" s="141">
        <v>505</v>
      </c>
      <c r="M116" s="154">
        <v>16</v>
      </c>
      <c r="N116" s="142">
        <v>2</v>
      </c>
      <c r="O116" s="142">
        <v>6</v>
      </c>
      <c r="P116" s="140" t="s">
        <v>623</v>
      </c>
      <c r="Q116" s="140" t="s">
        <v>624</v>
      </c>
      <c r="R116" s="140" t="s">
        <v>623</v>
      </c>
      <c r="S116" s="140" t="s">
        <v>623</v>
      </c>
      <c r="T116" s="140" t="s">
        <v>623</v>
      </c>
      <c r="U116" s="140" t="s">
        <v>623</v>
      </c>
      <c r="V116" s="140" t="s">
        <v>624</v>
      </c>
      <c r="W116" s="140" t="s">
        <v>623</v>
      </c>
      <c r="X116" s="140" t="s">
        <v>623</v>
      </c>
      <c r="Y116" s="140" t="s">
        <v>623</v>
      </c>
      <c r="Z116" s="140" t="s">
        <v>623</v>
      </c>
      <c r="AA116" s="140" t="s">
        <v>624</v>
      </c>
      <c r="AB116" s="140" t="s">
        <v>623</v>
      </c>
      <c r="AF116" s="140">
        <v>0</v>
      </c>
      <c r="AG116" s="140">
        <v>1.8</v>
      </c>
      <c r="AH116" s="140">
        <v>75</v>
      </c>
      <c r="AI116" s="140">
        <v>0.37</v>
      </c>
      <c r="AL116" s="144"/>
      <c r="AM116" s="144"/>
      <c r="AR116" s="140" t="s">
        <v>624</v>
      </c>
      <c r="AS116" s="140">
        <v>75</v>
      </c>
      <c r="AU116" s="140">
        <v>30</v>
      </c>
      <c r="AX116" s="140">
        <v>10</v>
      </c>
      <c r="BI116" s="140">
        <v>10</v>
      </c>
      <c r="BJ116" s="140">
        <v>20</v>
      </c>
      <c r="BK116" s="140" t="s">
        <v>645</v>
      </c>
      <c r="BL116" s="140" t="s">
        <v>625</v>
      </c>
      <c r="BM116" s="140" t="s">
        <v>654</v>
      </c>
      <c r="BN116" s="140" t="s">
        <v>646</v>
      </c>
      <c r="BO116" s="140" t="s">
        <v>624</v>
      </c>
      <c r="BP116" s="140" t="s">
        <v>623</v>
      </c>
      <c r="BQ116" s="140" t="s">
        <v>632</v>
      </c>
      <c r="CO116" s="140">
        <v>8.02</v>
      </c>
      <c r="CP116" s="140">
        <v>3.63</v>
      </c>
      <c r="CQ116" s="140">
        <v>75</v>
      </c>
      <c r="DL116" s="140" t="s">
        <v>624</v>
      </c>
      <c r="DM116" s="140" t="s">
        <v>623</v>
      </c>
      <c r="DN116" s="140" t="s">
        <v>624</v>
      </c>
      <c r="DP116" s="140">
        <v>14</v>
      </c>
      <c r="DQ116" s="140">
        <v>2</v>
      </c>
      <c r="DS116" s="140">
        <v>4</v>
      </c>
    </row>
    <row r="117" spans="1:125" ht="15" customHeight="1" x14ac:dyDescent="0.2">
      <c r="A117" s="1">
        <v>1697</v>
      </c>
      <c r="B117" s="40" t="s">
        <v>305</v>
      </c>
      <c r="C117" s="40" t="s">
        <v>300</v>
      </c>
      <c r="D117" s="36">
        <v>38061</v>
      </c>
      <c r="E117" s="149">
        <v>39.369309999999999</v>
      </c>
      <c r="F117" s="149">
        <v>-76.573260000000005</v>
      </c>
      <c r="G117" s="149">
        <v>39.369909999999997</v>
      </c>
      <c r="H117" s="149">
        <v>-76.572860000000006</v>
      </c>
      <c r="I117" s="153">
        <v>0.45833333333333331</v>
      </c>
      <c r="J117" s="154">
        <v>9.59</v>
      </c>
      <c r="K117" s="154">
        <v>8.1199999999999992</v>
      </c>
      <c r="L117" s="141">
        <v>711</v>
      </c>
      <c r="M117" s="154">
        <v>17.440000000000001</v>
      </c>
      <c r="N117" s="142">
        <v>0</v>
      </c>
      <c r="O117" s="142">
        <v>6</v>
      </c>
      <c r="P117" s="140" t="s">
        <v>623</v>
      </c>
      <c r="Q117" s="140" t="s">
        <v>624</v>
      </c>
      <c r="R117" s="140" t="s">
        <v>623</v>
      </c>
      <c r="S117" s="140" t="s">
        <v>623</v>
      </c>
      <c r="T117" s="140" t="s">
        <v>623</v>
      </c>
      <c r="U117" s="140" t="s">
        <v>623</v>
      </c>
      <c r="V117" s="140" t="s">
        <v>624</v>
      </c>
      <c r="W117" s="140" t="s">
        <v>624</v>
      </c>
      <c r="X117" s="140" t="s">
        <v>623</v>
      </c>
      <c r="Y117" s="140" t="s">
        <v>623</v>
      </c>
      <c r="Z117" s="140" t="s">
        <v>623</v>
      </c>
      <c r="AA117" s="140" t="s">
        <v>624</v>
      </c>
      <c r="AB117" s="140" t="s">
        <v>623</v>
      </c>
      <c r="AF117" s="140">
        <v>0</v>
      </c>
      <c r="AG117" s="140">
        <v>1.77</v>
      </c>
      <c r="AH117" s="140">
        <v>75</v>
      </c>
      <c r="AI117" s="140">
        <v>1.04</v>
      </c>
      <c r="AJ117" s="140">
        <v>10</v>
      </c>
      <c r="AK117" s="140">
        <v>1.06</v>
      </c>
      <c r="AL117" s="144"/>
      <c r="AM117" s="144"/>
      <c r="AP117" s="140">
        <v>10</v>
      </c>
      <c r="AQ117" s="140">
        <v>1.41</v>
      </c>
      <c r="AR117" s="140" t="s">
        <v>624</v>
      </c>
      <c r="AS117" s="140">
        <v>10</v>
      </c>
      <c r="AU117" s="140">
        <v>75</v>
      </c>
      <c r="BI117" s="140">
        <v>50</v>
      </c>
      <c r="BJ117" s="140">
        <v>10</v>
      </c>
      <c r="BK117" s="140" t="s">
        <v>625</v>
      </c>
      <c r="BL117" s="140" t="s">
        <v>634</v>
      </c>
      <c r="BM117" s="140" t="s">
        <v>633</v>
      </c>
      <c r="BN117" s="140" t="s">
        <v>643</v>
      </c>
      <c r="BO117" s="140" t="s">
        <v>624</v>
      </c>
      <c r="BP117" s="140" t="s">
        <v>624</v>
      </c>
      <c r="BU117" s="140" t="s">
        <v>627</v>
      </c>
      <c r="BV117" s="140" t="s">
        <v>627</v>
      </c>
      <c r="BW117" s="140" t="s">
        <v>627</v>
      </c>
      <c r="CK117" s="140" t="s">
        <v>627</v>
      </c>
      <c r="CL117" s="140" t="s">
        <v>627</v>
      </c>
      <c r="CO117" s="140">
        <v>4.97</v>
      </c>
      <c r="CP117" s="140">
        <v>4.08</v>
      </c>
      <c r="CQ117" s="140">
        <v>75</v>
      </c>
      <c r="DL117" s="140" t="s">
        <v>624</v>
      </c>
      <c r="DM117" s="140" t="s">
        <v>623</v>
      </c>
      <c r="DN117" s="140" t="s">
        <v>624</v>
      </c>
      <c r="DP117" s="140">
        <v>11</v>
      </c>
      <c r="DR117" s="140">
        <v>8</v>
      </c>
      <c r="DS117" s="140">
        <v>1</v>
      </c>
    </row>
    <row r="118" spans="1:125" ht="15" customHeight="1" x14ac:dyDescent="0.2">
      <c r="A118" s="1">
        <v>1520</v>
      </c>
      <c r="B118" s="40" t="s">
        <v>305</v>
      </c>
      <c r="C118" s="40" t="s">
        <v>300</v>
      </c>
      <c r="D118" s="36">
        <v>38061</v>
      </c>
      <c r="E118" s="149">
        <v>39.358469999999997</v>
      </c>
      <c r="F118" s="149">
        <v>-76.573710000000005</v>
      </c>
      <c r="G118" s="149">
        <v>39.359110000000001</v>
      </c>
      <c r="H118" s="149">
        <v>-76.573610000000002</v>
      </c>
      <c r="I118" s="153">
        <v>0.49652777777777773</v>
      </c>
      <c r="J118" s="154">
        <v>11.1</v>
      </c>
      <c r="K118" s="154">
        <v>8.76</v>
      </c>
      <c r="L118" s="141">
        <v>696</v>
      </c>
      <c r="M118" s="154">
        <v>16.84</v>
      </c>
      <c r="N118" s="142">
        <v>5</v>
      </c>
      <c r="O118" s="142">
        <v>1</v>
      </c>
      <c r="P118" s="140" t="s">
        <v>624</v>
      </c>
      <c r="Q118" s="140" t="s">
        <v>624</v>
      </c>
      <c r="R118" s="140" t="s">
        <v>623</v>
      </c>
      <c r="S118" s="140" t="s">
        <v>623</v>
      </c>
      <c r="T118" s="140" t="s">
        <v>623</v>
      </c>
      <c r="U118" s="140" t="s">
        <v>623</v>
      </c>
      <c r="V118" s="140" t="s">
        <v>624</v>
      </c>
      <c r="W118" s="140" t="s">
        <v>623</v>
      </c>
      <c r="X118" s="140" t="s">
        <v>623</v>
      </c>
      <c r="Y118" s="140" t="s">
        <v>623</v>
      </c>
      <c r="Z118" s="140" t="s">
        <v>623</v>
      </c>
      <c r="AA118" s="140" t="s">
        <v>624</v>
      </c>
      <c r="AB118" s="140" t="s">
        <v>623</v>
      </c>
      <c r="AF118" s="140">
        <v>0</v>
      </c>
      <c r="AG118" s="140">
        <v>1.05</v>
      </c>
      <c r="AH118" s="140">
        <v>75</v>
      </c>
      <c r="AI118" s="140">
        <v>0.54</v>
      </c>
      <c r="AL118" s="144"/>
      <c r="AM118" s="144"/>
      <c r="AR118" s="140" t="s">
        <v>624</v>
      </c>
      <c r="AW118" s="140">
        <v>1</v>
      </c>
      <c r="AX118" s="140">
        <v>75</v>
      </c>
      <c r="BI118" s="140">
        <v>13</v>
      </c>
      <c r="BJ118" s="140">
        <v>3</v>
      </c>
      <c r="BK118" s="140" t="s">
        <v>625</v>
      </c>
      <c r="BL118" s="140" t="s">
        <v>625</v>
      </c>
      <c r="BM118" s="140" t="s">
        <v>655</v>
      </c>
      <c r="BN118" s="140" t="s">
        <v>656</v>
      </c>
      <c r="BO118" s="140" t="s">
        <v>623</v>
      </c>
      <c r="BP118" s="140" t="s">
        <v>623</v>
      </c>
      <c r="CO118" s="140">
        <v>5.39</v>
      </c>
      <c r="CP118" s="140">
        <v>12.16</v>
      </c>
      <c r="CQ118" s="140">
        <v>75</v>
      </c>
      <c r="DL118" s="140" t="s">
        <v>624</v>
      </c>
      <c r="DM118" s="140" t="s">
        <v>623</v>
      </c>
      <c r="DN118" s="140" t="s">
        <v>624</v>
      </c>
      <c r="DP118" s="140">
        <v>10</v>
      </c>
      <c r="DQ118" s="140">
        <v>3</v>
      </c>
      <c r="DS118" s="140">
        <v>5</v>
      </c>
      <c r="DU118" s="140">
        <v>2</v>
      </c>
    </row>
    <row r="119" spans="1:125" ht="15" customHeight="1" x14ac:dyDescent="0.2">
      <c r="A119" s="1">
        <v>1513</v>
      </c>
      <c r="B119" s="40" t="s">
        <v>307</v>
      </c>
      <c r="C119" s="40" t="s">
        <v>308</v>
      </c>
      <c r="D119" s="36">
        <v>38054</v>
      </c>
      <c r="E119" s="149">
        <v>39.314430000000002</v>
      </c>
      <c r="F119" s="149">
        <v>-76.533479999999997</v>
      </c>
      <c r="G119" s="149">
        <v>39.314810000000001</v>
      </c>
      <c r="H119" s="149">
        <v>-76.534189999999995</v>
      </c>
      <c r="I119" s="153">
        <v>0.57291666666666663</v>
      </c>
      <c r="J119" s="154">
        <v>8.59</v>
      </c>
      <c r="K119" s="154">
        <v>8.39</v>
      </c>
      <c r="L119" s="141">
        <v>633</v>
      </c>
      <c r="M119" s="151"/>
      <c r="N119" s="142">
        <v>65</v>
      </c>
      <c r="O119" s="142">
        <v>2</v>
      </c>
      <c r="P119" s="140" t="s">
        <v>624</v>
      </c>
      <c r="Q119" s="140" t="s">
        <v>624</v>
      </c>
      <c r="R119" s="140" t="s">
        <v>623</v>
      </c>
      <c r="S119" s="140" t="s">
        <v>623</v>
      </c>
      <c r="T119" s="140" t="s">
        <v>623</v>
      </c>
      <c r="U119" s="140" t="s">
        <v>623</v>
      </c>
      <c r="V119" s="140" t="s">
        <v>623</v>
      </c>
      <c r="W119" s="140" t="s">
        <v>624</v>
      </c>
      <c r="X119" s="140" t="s">
        <v>623</v>
      </c>
      <c r="Y119" s="140" t="s">
        <v>623</v>
      </c>
      <c r="Z119" s="140" t="s">
        <v>623</v>
      </c>
      <c r="AA119" s="140" t="s">
        <v>623</v>
      </c>
      <c r="AB119" s="140" t="s">
        <v>623</v>
      </c>
      <c r="AF119" s="140">
        <v>0</v>
      </c>
      <c r="AG119" s="140">
        <v>1.44</v>
      </c>
      <c r="AH119" s="140">
        <v>75</v>
      </c>
      <c r="AI119" s="140">
        <v>1.08</v>
      </c>
      <c r="AL119" s="144"/>
      <c r="AM119" s="144"/>
      <c r="AR119" s="140" t="s">
        <v>624</v>
      </c>
      <c r="AV119" s="140">
        <v>8</v>
      </c>
      <c r="AX119" s="140">
        <v>10</v>
      </c>
      <c r="BI119" s="140">
        <v>50</v>
      </c>
      <c r="BJ119" s="140">
        <v>50</v>
      </c>
      <c r="BK119" s="140" t="s">
        <v>625</v>
      </c>
      <c r="BL119" s="140" t="s">
        <v>625</v>
      </c>
      <c r="BM119" s="140" t="s">
        <v>636</v>
      </c>
      <c r="BN119" s="140" t="s">
        <v>636</v>
      </c>
      <c r="BO119" s="140" t="s">
        <v>624</v>
      </c>
      <c r="BP119" s="140" t="s">
        <v>623</v>
      </c>
      <c r="BQ119" s="140" t="s">
        <v>632</v>
      </c>
      <c r="CO119" s="140">
        <v>8.5299999999999994</v>
      </c>
      <c r="CP119" s="140">
        <v>10.69</v>
      </c>
      <c r="CQ119" s="140">
        <v>75</v>
      </c>
      <c r="DL119" s="140" t="s">
        <v>624</v>
      </c>
      <c r="DM119" s="140" t="s">
        <v>623</v>
      </c>
      <c r="DN119" s="140" t="s">
        <v>624</v>
      </c>
      <c r="DP119" s="140">
        <v>4</v>
      </c>
      <c r="DR119" s="140">
        <v>9</v>
      </c>
      <c r="DS119" s="140">
        <v>7</v>
      </c>
    </row>
    <row r="120" spans="1:125" ht="15" customHeight="1" x14ac:dyDescent="0.2">
      <c r="A120" s="1">
        <v>1306</v>
      </c>
      <c r="B120" s="40" t="s">
        <v>307</v>
      </c>
      <c r="C120" s="40" t="s">
        <v>308</v>
      </c>
      <c r="D120" s="36">
        <v>38051</v>
      </c>
      <c r="E120" s="149">
        <v>39.319929999999999</v>
      </c>
      <c r="F120" s="149">
        <v>-76.535039999999995</v>
      </c>
      <c r="G120" s="149">
        <v>39.320410000000003</v>
      </c>
      <c r="H120" s="149">
        <v>-76.534639999999996</v>
      </c>
      <c r="I120" s="153">
        <v>0.47916666666666669</v>
      </c>
      <c r="J120" s="154">
        <v>8.4499999999999993</v>
      </c>
      <c r="K120" s="154">
        <v>8.44</v>
      </c>
      <c r="L120" s="141">
        <v>531</v>
      </c>
      <c r="M120" s="154">
        <v>10.68</v>
      </c>
      <c r="N120" s="142">
        <v>100</v>
      </c>
      <c r="O120" s="142">
        <v>0</v>
      </c>
      <c r="P120" s="140" t="s">
        <v>624</v>
      </c>
      <c r="Q120" s="140" t="s">
        <v>624</v>
      </c>
      <c r="R120" s="140" t="s">
        <v>623</v>
      </c>
      <c r="S120" s="140" t="s">
        <v>624</v>
      </c>
      <c r="T120" s="140" t="s">
        <v>623</v>
      </c>
      <c r="U120" s="140" t="s">
        <v>623</v>
      </c>
      <c r="V120" s="140" t="s">
        <v>624</v>
      </c>
      <c r="W120" s="140" t="s">
        <v>624</v>
      </c>
      <c r="X120" s="140" t="s">
        <v>623</v>
      </c>
      <c r="Y120" s="140" t="s">
        <v>623</v>
      </c>
      <c r="Z120" s="140" t="s">
        <v>623</v>
      </c>
      <c r="AA120" s="140" t="s">
        <v>623</v>
      </c>
      <c r="AB120" s="140" t="s">
        <v>623</v>
      </c>
      <c r="AF120" s="140">
        <v>0</v>
      </c>
      <c r="AG120" s="140">
        <v>1.75</v>
      </c>
      <c r="AH120" s="140">
        <v>75</v>
      </c>
      <c r="AI120" s="140">
        <v>1.1599999999999999</v>
      </c>
      <c r="AL120" s="144"/>
      <c r="AM120" s="144"/>
      <c r="AR120" s="140" t="s">
        <v>623</v>
      </c>
      <c r="BI120" s="140">
        <v>50</v>
      </c>
      <c r="BJ120" s="140">
        <v>50</v>
      </c>
      <c r="BK120" s="140" t="s">
        <v>625</v>
      </c>
      <c r="BL120" s="140" t="s">
        <v>625</v>
      </c>
      <c r="BM120" s="140" t="s">
        <v>657</v>
      </c>
      <c r="BN120" s="140" t="s">
        <v>646</v>
      </c>
      <c r="BO120" s="140" t="s">
        <v>624</v>
      </c>
      <c r="BP120" s="140" t="s">
        <v>623</v>
      </c>
      <c r="BW120" s="140" t="s">
        <v>632</v>
      </c>
      <c r="CO120" s="140">
        <v>2.83</v>
      </c>
      <c r="CP120" s="140">
        <v>9.02</v>
      </c>
      <c r="CQ120" s="140">
        <v>64.599999999999994</v>
      </c>
      <c r="DL120" s="140" t="s">
        <v>624</v>
      </c>
      <c r="DM120" s="140" t="s">
        <v>623</v>
      </c>
      <c r="DN120" s="140" t="s">
        <v>624</v>
      </c>
      <c r="DP120" s="140">
        <v>13</v>
      </c>
      <c r="DQ120" s="140">
        <v>1</v>
      </c>
      <c r="DR120" s="140">
        <v>2</v>
      </c>
      <c r="DS120" s="140">
        <v>4</v>
      </c>
    </row>
    <row r="121" spans="1:125" ht="15" customHeight="1" x14ac:dyDescent="0.2">
      <c r="A121" s="1">
        <v>1630</v>
      </c>
      <c r="B121" s="40" t="s">
        <v>307</v>
      </c>
      <c r="C121" s="40" t="s">
        <v>300</v>
      </c>
      <c r="D121" s="36">
        <v>38054</v>
      </c>
      <c r="E121" s="149">
        <v>39.334850000000003</v>
      </c>
      <c r="F121" s="149">
        <v>-76.537840000000003</v>
      </c>
      <c r="G121" s="149">
        <v>39.335369999999998</v>
      </c>
      <c r="H121" s="149">
        <v>-76.538380000000004</v>
      </c>
      <c r="I121" s="153">
        <v>0.51041666666666663</v>
      </c>
      <c r="J121" s="154">
        <v>8.8699999999999992</v>
      </c>
      <c r="K121" s="154">
        <v>7.41</v>
      </c>
      <c r="L121" s="141">
        <v>476</v>
      </c>
      <c r="M121" s="151"/>
      <c r="N121" s="142">
        <v>50</v>
      </c>
      <c r="O121" s="142">
        <v>0</v>
      </c>
      <c r="P121" s="140" t="s">
        <v>624</v>
      </c>
      <c r="Q121" s="140" t="s">
        <v>624</v>
      </c>
      <c r="R121" s="140" t="s">
        <v>623</v>
      </c>
      <c r="S121" s="140" t="s">
        <v>623</v>
      </c>
      <c r="T121" s="140" t="s">
        <v>623</v>
      </c>
      <c r="U121" s="140" t="s">
        <v>623</v>
      </c>
      <c r="V121" s="140" t="s">
        <v>624</v>
      </c>
      <c r="W121" s="140" t="s">
        <v>623</v>
      </c>
      <c r="X121" s="140" t="s">
        <v>623</v>
      </c>
      <c r="Y121" s="140" t="s">
        <v>623</v>
      </c>
      <c r="Z121" s="140" t="s">
        <v>623</v>
      </c>
      <c r="AA121" s="140" t="s">
        <v>623</v>
      </c>
      <c r="AB121" s="140" t="s">
        <v>623</v>
      </c>
      <c r="AF121" s="140">
        <v>0</v>
      </c>
      <c r="AG121" s="140">
        <v>2.19</v>
      </c>
      <c r="AH121" s="140">
        <v>75</v>
      </c>
      <c r="AI121" s="140">
        <v>1.47</v>
      </c>
      <c r="AL121" s="144"/>
      <c r="AM121" s="144"/>
      <c r="AR121" s="140" t="s">
        <v>623</v>
      </c>
      <c r="BI121" s="140">
        <v>35</v>
      </c>
      <c r="BJ121" s="140">
        <v>15</v>
      </c>
      <c r="BK121" s="140" t="s">
        <v>625</v>
      </c>
      <c r="BL121" s="140" t="s">
        <v>625</v>
      </c>
      <c r="BM121" s="140" t="s">
        <v>636</v>
      </c>
      <c r="BN121" s="140" t="s">
        <v>648</v>
      </c>
      <c r="BO121" s="140" t="s">
        <v>624</v>
      </c>
      <c r="BP121" s="140" t="s">
        <v>624</v>
      </c>
      <c r="BR121" s="140" t="s">
        <v>632</v>
      </c>
      <c r="BW121" s="140" t="s">
        <v>632</v>
      </c>
      <c r="CO121" s="140">
        <v>6.8</v>
      </c>
      <c r="CP121" s="140">
        <v>7.32</v>
      </c>
      <c r="CQ121" s="140">
        <v>75</v>
      </c>
      <c r="DL121" s="140" t="s">
        <v>624</v>
      </c>
      <c r="DM121" s="140" t="s">
        <v>623</v>
      </c>
      <c r="DN121" s="140" t="s">
        <v>624</v>
      </c>
      <c r="DP121" s="140">
        <v>17</v>
      </c>
      <c r="DS121" s="140">
        <v>3</v>
      </c>
    </row>
    <row r="122" spans="1:125" ht="15" customHeight="1" x14ac:dyDescent="0.2">
      <c r="A122" s="1">
        <v>1388</v>
      </c>
      <c r="B122" s="40" t="s">
        <v>307</v>
      </c>
      <c r="C122" s="40" t="s">
        <v>308</v>
      </c>
      <c r="D122" s="36">
        <v>38051</v>
      </c>
      <c r="E122" s="149">
        <v>39.319499999999998</v>
      </c>
      <c r="F122" s="149">
        <v>-76.535679999999999</v>
      </c>
      <c r="G122" s="149">
        <v>39.319929999999999</v>
      </c>
      <c r="H122" s="149">
        <v>-76.535039999999995</v>
      </c>
      <c r="I122" s="153">
        <v>0.5</v>
      </c>
      <c r="J122" s="154">
        <v>8.61</v>
      </c>
      <c r="K122" s="154">
        <v>8.2100000000000009</v>
      </c>
      <c r="L122" s="141">
        <v>523</v>
      </c>
      <c r="M122" s="154">
        <v>9.52</v>
      </c>
      <c r="N122" s="142">
        <v>100</v>
      </c>
      <c r="O122" s="142">
        <v>0</v>
      </c>
      <c r="P122" s="140" t="s">
        <v>624</v>
      </c>
      <c r="Q122" s="140" t="s">
        <v>624</v>
      </c>
      <c r="R122" s="140" t="s">
        <v>623</v>
      </c>
      <c r="S122" s="140" t="s">
        <v>623</v>
      </c>
      <c r="T122" s="140" t="s">
        <v>623</v>
      </c>
      <c r="U122" s="140" t="s">
        <v>623</v>
      </c>
      <c r="V122" s="140" t="s">
        <v>624</v>
      </c>
      <c r="W122" s="140" t="s">
        <v>624</v>
      </c>
      <c r="X122" s="140" t="s">
        <v>623</v>
      </c>
      <c r="Y122" s="140" t="s">
        <v>623</v>
      </c>
      <c r="Z122" s="140" t="s">
        <v>623</v>
      </c>
      <c r="AA122" s="140" t="s">
        <v>623</v>
      </c>
      <c r="AB122" s="140" t="s">
        <v>623</v>
      </c>
      <c r="AF122" s="140">
        <v>0</v>
      </c>
      <c r="AG122" s="140">
        <v>1.39</v>
      </c>
      <c r="AH122" s="140">
        <v>75</v>
      </c>
      <c r="AI122" s="140">
        <v>1.35</v>
      </c>
      <c r="AL122" s="144"/>
      <c r="AM122" s="144"/>
      <c r="AR122" s="140" t="s">
        <v>624</v>
      </c>
      <c r="AY122" s="140">
        <v>20</v>
      </c>
      <c r="BA122" s="140">
        <v>15</v>
      </c>
      <c r="BI122" s="140">
        <v>50</v>
      </c>
      <c r="BJ122" s="140">
        <v>50</v>
      </c>
      <c r="BK122" s="140" t="s">
        <v>625</v>
      </c>
      <c r="BL122" s="140" t="s">
        <v>625</v>
      </c>
      <c r="BM122" s="140" t="s">
        <v>658</v>
      </c>
      <c r="BN122" s="140" t="s">
        <v>643</v>
      </c>
      <c r="BO122" s="140" t="s">
        <v>623</v>
      </c>
      <c r="BP122" s="140" t="s">
        <v>623</v>
      </c>
      <c r="CO122" s="140">
        <v>5.79</v>
      </c>
      <c r="CP122" s="140">
        <v>3.17</v>
      </c>
      <c r="CQ122" s="140">
        <v>71.900000000000006</v>
      </c>
      <c r="DL122" s="140" t="s">
        <v>624</v>
      </c>
      <c r="DM122" s="140" t="s">
        <v>623</v>
      </c>
      <c r="DN122" s="140" t="s">
        <v>624</v>
      </c>
      <c r="DP122" s="140">
        <v>7</v>
      </c>
      <c r="DQ122" s="140">
        <v>1</v>
      </c>
      <c r="DS122" s="140">
        <v>7</v>
      </c>
      <c r="DU122" s="140">
        <v>5</v>
      </c>
    </row>
    <row r="123" spans="1:125" ht="15" customHeight="1" x14ac:dyDescent="0.2">
      <c r="A123" s="1">
        <v>1594</v>
      </c>
      <c r="B123" s="40" t="s">
        <v>307</v>
      </c>
      <c r="C123" s="40" t="s">
        <v>300</v>
      </c>
      <c r="D123" s="36">
        <v>38054</v>
      </c>
      <c r="E123" s="149">
        <v>39.332630000000002</v>
      </c>
      <c r="F123" s="149">
        <v>-76.535970000000006</v>
      </c>
      <c r="G123" s="149">
        <v>39.333170000000003</v>
      </c>
      <c r="H123" s="149">
        <v>-76.536490000000001</v>
      </c>
      <c r="I123" s="153">
        <v>0.53125</v>
      </c>
      <c r="J123" s="154">
        <v>9.74</v>
      </c>
      <c r="K123" s="154">
        <v>8.4</v>
      </c>
      <c r="L123" s="141">
        <v>475</v>
      </c>
      <c r="M123" s="151"/>
      <c r="N123" s="142">
        <v>40</v>
      </c>
      <c r="O123" s="142">
        <v>3</v>
      </c>
      <c r="P123" s="140" t="s">
        <v>624</v>
      </c>
      <c r="Q123" s="140" t="s">
        <v>624</v>
      </c>
      <c r="R123" s="140" t="s">
        <v>623</v>
      </c>
      <c r="S123" s="140" t="s">
        <v>623</v>
      </c>
      <c r="T123" s="140" t="s">
        <v>623</v>
      </c>
      <c r="U123" s="140" t="s">
        <v>623</v>
      </c>
      <c r="V123" s="140" t="s">
        <v>624</v>
      </c>
      <c r="W123" s="140" t="s">
        <v>623</v>
      </c>
      <c r="X123" s="140" t="s">
        <v>623</v>
      </c>
      <c r="Y123" s="140" t="s">
        <v>623</v>
      </c>
      <c r="Z123" s="140" t="s">
        <v>623</v>
      </c>
      <c r="AA123" s="140" t="s">
        <v>623</v>
      </c>
      <c r="AB123" s="140" t="s">
        <v>623</v>
      </c>
      <c r="AF123" s="140">
        <v>0</v>
      </c>
      <c r="AG123" s="140">
        <v>1.52</v>
      </c>
      <c r="AH123" s="140">
        <v>75</v>
      </c>
      <c r="AI123" s="140">
        <v>0.75</v>
      </c>
      <c r="AL123" s="144"/>
      <c r="AM123" s="144"/>
      <c r="AR123" s="140" t="s">
        <v>623</v>
      </c>
      <c r="BI123" s="140">
        <v>8</v>
      </c>
      <c r="BJ123" s="140">
        <v>15</v>
      </c>
      <c r="BK123" s="140" t="s">
        <v>625</v>
      </c>
      <c r="BL123" s="140" t="s">
        <v>625</v>
      </c>
      <c r="BM123" s="140" t="s">
        <v>659</v>
      </c>
      <c r="BN123" s="140" t="s">
        <v>648</v>
      </c>
      <c r="BO123" s="140" t="s">
        <v>624</v>
      </c>
      <c r="BP123" s="140" t="s">
        <v>624</v>
      </c>
      <c r="BQ123" s="140" t="s">
        <v>632</v>
      </c>
      <c r="CO123" s="140">
        <v>9.14</v>
      </c>
      <c r="CP123" s="140">
        <v>9.4499999999999993</v>
      </c>
      <c r="CQ123" s="140">
        <v>75</v>
      </c>
      <c r="DL123" s="140" t="s">
        <v>624</v>
      </c>
      <c r="DM123" s="140" t="s">
        <v>623</v>
      </c>
      <c r="DN123" s="140" t="s">
        <v>624</v>
      </c>
      <c r="DP123" s="140">
        <v>17</v>
      </c>
      <c r="DS123" s="140">
        <v>3</v>
      </c>
    </row>
    <row r="124" spans="1:125" ht="15" customHeight="1" x14ac:dyDescent="0.2">
      <c r="A124" s="26">
        <v>1367</v>
      </c>
      <c r="B124" s="40" t="s">
        <v>307</v>
      </c>
      <c r="C124" s="40" t="s">
        <v>300</v>
      </c>
      <c r="D124" s="36">
        <v>38097</v>
      </c>
      <c r="E124" s="1">
        <v>39.330759999999998</v>
      </c>
      <c r="F124" s="1">
        <v>-76.535079999999994</v>
      </c>
      <c r="G124" s="149">
        <v>39.33137</v>
      </c>
      <c r="H124" s="149">
        <v>-76.535430000000005</v>
      </c>
      <c r="I124" s="153">
        <v>0.44444444444444442</v>
      </c>
      <c r="J124" s="154">
        <v>15.35</v>
      </c>
      <c r="K124" s="154">
        <v>8.6199999999999992</v>
      </c>
      <c r="L124" s="141">
        <v>424</v>
      </c>
      <c r="M124" s="154">
        <v>14.41</v>
      </c>
      <c r="N124" s="142">
        <v>15</v>
      </c>
      <c r="O124" s="142">
        <v>1</v>
      </c>
      <c r="P124" s="140" t="s">
        <v>623</v>
      </c>
      <c r="Q124" s="140" t="s">
        <v>624</v>
      </c>
      <c r="R124" s="140" t="s">
        <v>623</v>
      </c>
      <c r="S124" s="140" t="s">
        <v>623</v>
      </c>
      <c r="T124" s="140" t="s">
        <v>623</v>
      </c>
      <c r="U124" s="140" t="s">
        <v>623</v>
      </c>
      <c r="V124" s="140" t="s">
        <v>624</v>
      </c>
      <c r="W124" s="140" t="s">
        <v>623</v>
      </c>
      <c r="X124" s="140" t="s">
        <v>623</v>
      </c>
      <c r="Y124" s="140" t="s">
        <v>623</v>
      </c>
      <c r="Z124" s="140" t="s">
        <v>623</v>
      </c>
      <c r="AA124" s="140" t="s">
        <v>623</v>
      </c>
      <c r="AB124" s="140" t="s">
        <v>623</v>
      </c>
      <c r="AF124" s="140">
        <v>0</v>
      </c>
      <c r="AG124" s="140">
        <v>4.45</v>
      </c>
      <c r="AH124" s="140">
        <v>75</v>
      </c>
      <c r="AI124" s="140">
        <v>1.71</v>
      </c>
      <c r="AL124" s="144"/>
      <c r="AM124" s="144"/>
      <c r="AR124" s="140" t="s">
        <v>623</v>
      </c>
      <c r="BI124" s="140">
        <v>3</v>
      </c>
      <c r="BJ124" s="140">
        <v>12</v>
      </c>
      <c r="BK124" s="140" t="s">
        <v>645</v>
      </c>
      <c r="BL124" s="140" t="s">
        <v>625</v>
      </c>
      <c r="BM124" s="140" t="s">
        <v>660</v>
      </c>
      <c r="BN124" s="140" t="s">
        <v>637</v>
      </c>
      <c r="BO124" s="140" t="s">
        <v>623</v>
      </c>
      <c r="BP124" s="140" t="s">
        <v>623</v>
      </c>
      <c r="CO124" s="140">
        <v>7.16</v>
      </c>
      <c r="CP124" s="140">
        <v>5.82</v>
      </c>
      <c r="CQ124" s="140">
        <v>74</v>
      </c>
      <c r="DL124" s="140" t="s">
        <v>624</v>
      </c>
      <c r="DM124" s="140" t="s">
        <v>623</v>
      </c>
      <c r="DN124" s="140" t="s">
        <v>624</v>
      </c>
    </row>
    <row r="125" spans="1:125" ht="15" customHeight="1" x14ac:dyDescent="0.2">
      <c r="A125" s="26">
        <v>1392</v>
      </c>
      <c r="B125" s="40" t="s">
        <v>307</v>
      </c>
      <c r="C125" s="40" t="s">
        <v>308</v>
      </c>
      <c r="D125" s="36">
        <v>38097</v>
      </c>
      <c r="E125" s="149">
        <v>39.323309999999999</v>
      </c>
      <c r="F125" s="149">
        <v>-76.533529999999999</v>
      </c>
      <c r="G125" s="149">
        <v>39.323900000000002</v>
      </c>
      <c r="H125" s="149">
        <v>-76.533190000000005</v>
      </c>
      <c r="I125" s="153">
        <v>0.4284722222222222</v>
      </c>
      <c r="J125" s="154">
        <v>15.88</v>
      </c>
      <c r="K125" s="154">
        <v>8.01</v>
      </c>
      <c r="L125" s="141">
        <v>498</v>
      </c>
      <c r="M125" s="154">
        <v>12.88</v>
      </c>
      <c r="N125" s="142">
        <v>30</v>
      </c>
      <c r="O125" s="142">
        <v>1</v>
      </c>
      <c r="P125" s="140" t="s">
        <v>623</v>
      </c>
      <c r="Q125" s="140" t="s">
        <v>624</v>
      </c>
      <c r="R125" s="140" t="s">
        <v>623</v>
      </c>
      <c r="S125" s="140" t="s">
        <v>623</v>
      </c>
      <c r="T125" s="140" t="s">
        <v>623</v>
      </c>
      <c r="U125" s="140" t="s">
        <v>623</v>
      </c>
      <c r="V125" s="140" t="s">
        <v>624</v>
      </c>
      <c r="W125" s="140" t="s">
        <v>623</v>
      </c>
      <c r="X125" s="140" t="s">
        <v>623</v>
      </c>
      <c r="Y125" s="140" t="s">
        <v>623</v>
      </c>
      <c r="Z125" s="140" t="s">
        <v>623</v>
      </c>
      <c r="AA125" s="140" t="s">
        <v>623</v>
      </c>
      <c r="AB125" s="140" t="s">
        <v>623</v>
      </c>
      <c r="AF125" s="140">
        <v>0</v>
      </c>
      <c r="AG125" s="140">
        <v>4.96</v>
      </c>
      <c r="AH125" s="140">
        <v>75</v>
      </c>
      <c r="AI125" s="140">
        <v>3.64</v>
      </c>
      <c r="AL125" s="144"/>
      <c r="AM125" s="144"/>
      <c r="AR125" s="140" t="s">
        <v>623</v>
      </c>
      <c r="BI125" s="140">
        <v>10</v>
      </c>
      <c r="BJ125" s="140">
        <v>50</v>
      </c>
      <c r="BK125" s="140" t="s">
        <v>661</v>
      </c>
      <c r="BL125" s="140" t="s">
        <v>625</v>
      </c>
      <c r="BM125" s="140" t="s">
        <v>652</v>
      </c>
      <c r="BN125" s="140" t="s">
        <v>662</v>
      </c>
      <c r="BO125" s="140" t="s">
        <v>623</v>
      </c>
      <c r="BP125" s="140" t="s">
        <v>623</v>
      </c>
      <c r="CO125" s="140">
        <v>8.01</v>
      </c>
      <c r="CP125" s="140">
        <v>5.73</v>
      </c>
      <c r="CQ125" s="140">
        <v>71.900000000000006</v>
      </c>
      <c r="DL125" s="140" t="s">
        <v>624</v>
      </c>
      <c r="DM125" s="140" t="s">
        <v>623</v>
      </c>
      <c r="DN125" s="140" t="s">
        <v>624</v>
      </c>
      <c r="DP125" s="140">
        <v>14</v>
      </c>
      <c r="DQ125" s="140">
        <v>2</v>
      </c>
      <c r="DS125" s="140">
        <v>4</v>
      </c>
    </row>
    <row r="126" spans="1:125" ht="15" customHeight="1" x14ac:dyDescent="0.2">
      <c r="A126" s="26">
        <v>1659</v>
      </c>
      <c r="B126" s="40" t="s">
        <v>505</v>
      </c>
      <c r="C126" s="40" t="s">
        <v>300</v>
      </c>
      <c r="D126" s="36">
        <v>38097</v>
      </c>
      <c r="E126" s="1">
        <v>39.336779999999997</v>
      </c>
      <c r="F126" s="1">
        <v>-76.539709999999999</v>
      </c>
      <c r="G126" s="1">
        <v>39.336790000000001</v>
      </c>
      <c r="H126" s="1">
        <v>-76.540509999999998</v>
      </c>
      <c r="I126" s="150"/>
      <c r="J126" s="154">
        <v>16.600000000000001</v>
      </c>
      <c r="K126" s="154">
        <v>8.1199999999999992</v>
      </c>
      <c r="L126" s="141">
        <v>444</v>
      </c>
      <c r="M126" s="154">
        <v>12.47</v>
      </c>
      <c r="N126" s="142">
        <v>7</v>
      </c>
      <c r="O126" s="142">
        <v>10</v>
      </c>
      <c r="P126" s="140" t="s">
        <v>623</v>
      </c>
      <c r="Q126" s="140" t="s">
        <v>623</v>
      </c>
      <c r="R126" s="140" t="s">
        <v>623</v>
      </c>
      <c r="S126" s="140" t="s">
        <v>623</v>
      </c>
      <c r="T126" s="140" t="s">
        <v>623</v>
      </c>
      <c r="U126" s="140" t="s">
        <v>623</v>
      </c>
      <c r="V126" s="140" t="s">
        <v>624</v>
      </c>
      <c r="W126" s="140" t="s">
        <v>624</v>
      </c>
      <c r="X126" s="140" t="s">
        <v>623</v>
      </c>
      <c r="Y126" s="140" t="s">
        <v>623</v>
      </c>
      <c r="Z126" s="140" t="s">
        <v>623</v>
      </c>
      <c r="AA126" s="140" t="s">
        <v>623</v>
      </c>
      <c r="AB126" s="140" t="s">
        <v>623</v>
      </c>
      <c r="AF126" s="140">
        <v>0</v>
      </c>
      <c r="AG126" s="140">
        <v>15.15</v>
      </c>
      <c r="AH126" s="140">
        <v>75</v>
      </c>
      <c r="AI126" s="140">
        <v>9.51</v>
      </c>
      <c r="AL126" s="144"/>
      <c r="AM126" s="144"/>
      <c r="AR126" s="140" t="s">
        <v>623</v>
      </c>
      <c r="BI126" s="140">
        <v>3</v>
      </c>
      <c r="BJ126" s="140">
        <v>3</v>
      </c>
      <c r="BK126" s="140" t="s">
        <v>645</v>
      </c>
      <c r="BL126" s="140" t="s">
        <v>645</v>
      </c>
      <c r="BM126" s="140" t="s">
        <v>663</v>
      </c>
      <c r="BN126" s="140" t="s">
        <v>663</v>
      </c>
      <c r="BO126" s="140" t="s">
        <v>623</v>
      </c>
      <c r="BP126" s="140" t="s">
        <v>623</v>
      </c>
      <c r="CO126" s="140">
        <v>2.6</v>
      </c>
      <c r="CP126" s="140">
        <v>0.8</v>
      </c>
      <c r="CQ126" s="140">
        <v>64.3</v>
      </c>
      <c r="DL126" s="140" t="s">
        <v>624</v>
      </c>
      <c r="DM126" s="140" t="s">
        <v>623</v>
      </c>
      <c r="DN126" s="140" t="s">
        <v>624</v>
      </c>
      <c r="DP126" s="140">
        <v>16</v>
      </c>
      <c r="DS126" s="140">
        <v>4</v>
      </c>
    </row>
    <row r="127" spans="1:125" ht="15" customHeight="1" x14ac:dyDescent="0.2">
      <c r="A127" s="26">
        <v>1634</v>
      </c>
      <c r="B127" s="40" t="s">
        <v>505</v>
      </c>
      <c r="C127" s="40" t="s">
        <v>300</v>
      </c>
      <c r="D127" s="36">
        <v>38106</v>
      </c>
      <c r="E127" s="149">
        <v>39.361020000000003</v>
      </c>
      <c r="F127" s="149">
        <v>-76.534859999999995</v>
      </c>
      <c r="G127" s="149">
        <v>39.361649999999997</v>
      </c>
      <c r="H127" s="149">
        <v>-76.534899999999993</v>
      </c>
      <c r="I127" s="150"/>
      <c r="J127" s="154">
        <v>12.86</v>
      </c>
      <c r="K127" s="154">
        <v>7.52</v>
      </c>
      <c r="L127" s="141">
        <v>430</v>
      </c>
      <c r="M127" s="154">
        <v>11</v>
      </c>
      <c r="N127" s="142">
        <v>50</v>
      </c>
      <c r="O127" s="142">
        <v>18</v>
      </c>
      <c r="P127" s="140" t="s">
        <v>623</v>
      </c>
      <c r="Q127" s="140" t="s">
        <v>624</v>
      </c>
      <c r="R127" s="140" t="s">
        <v>623</v>
      </c>
      <c r="S127" s="140" t="s">
        <v>623</v>
      </c>
      <c r="T127" s="140" t="s">
        <v>623</v>
      </c>
      <c r="U127" s="140" t="s">
        <v>623</v>
      </c>
      <c r="V127" s="140" t="s">
        <v>624</v>
      </c>
      <c r="W127" s="140" t="s">
        <v>623</v>
      </c>
      <c r="X127" s="140" t="s">
        <v>623</v>
      </c>
      <c r="Y127" s="140" t="s">
        <v>623</v>
      </c>
      <c r="Z127" s="140" t="s">
        <v>623</v>
      </c>
      <c r="AA127" s="140" t="s">
        <v>623</v>
      </c>
      <c r="AB127" s="140" t="s">
        <v>623</v>
      </c>
      <c r="AF127" s="140">
        <v>0</v>
      </c>
      <c r="AG127" s="140">
        <v>0.64</v>
      </c>
      <c r="AH127" s="140">
        <v>75</v>
      </c>
      <c r="AI127" s="140">
        <v>2.23</v>
      </c>
      <c r="AL127" s="144"/>
      <c r="AM127" s="144"/>
      <c r="AR127" s="140" t="s">
        <v>623</v>
      </c>
      <c r="BI127" s="140">
        <v>3</v>
      </c>
      <c r="BJ127" s="140">
        <v>3</v>
      </c>
      <c r="BK127" s="140" t="s">
        <v>645</v>
      </c>
      <c r="BL127" s="140" t="s">
        <v>645</v>
      </c>
      <c r="BM127" s="140" t="s">
        <v>636</v>
      </c>
      <c r="BN127" s="140" t="s">
        <v>636</v>
      </c>
      <c r="BO127" s="140" t="s">
        <v>623</v>
      </c>
      <c r="BP127" s="140" t="s">
        <v>623</v>
      </c>
      <c r="CO127" s="140">
        <v>0.91</v>
      </c>
      <c r="CP127" s="140">
        <v>1.62</v>
      </c>
      <c r="CQ127" s="140">
        <v>64.2</v>
      </c>
      <c r="DL127" s="140" t="s">
        <v>624</v>
      </c>
      <c r="DM127" s="140" t="s">
        <v>623</v>
      </c>
      <c r="DN127" s="140" t="s">
        <v>624</v>
      </c>
      <c r="DP127" s="140">
        <v>14</v>
      </c>
      <c r="DQ127" s="140">
        <v>2</v>
      </c>
      <c r="DS127" s="140">
        <v>4</v>
      </c>
    </row>
    <row r="128" spans="1:125" ht="15" customHeight="1" x14ac:dyDescent="0.2">
      <c r="A128" s="26">
        <v>1235</v>
      </c>
      <c r="B128" s="40" t="s">
        <v>311</v>
      </c>
      <c r="C128" s="40" t="s">
        <v>308</v>
      </c>
      <c r="D128" s="36">
        <v>38106</v>
      </c>
      <c r="E128" s="160">
        <v>39.312350000000002</v>
      </c>
      <c r="F128" s="160">
        <v>-76.554590000000005</v>
      </c>
      <c r="G128" s="160">
        <v>39.312640000000002</v>
      </c>
      <c r="H128" s="160">
        <v>-76.543909999999997</v>
      </c>
      <c r="I128" s="150"/>
      <c r="J128" s="151"/>
      <c r="K128" s="151"/>
      <c r="L128" s="152"/>
      <c r="M128" s="151"/>
      <c r="N128" s="142">
        <v>20</v>
      </c>
      <c r="O128" s="142">
        <v>4</v>
      </c>
      <c r="P128" s="140" t="s">
        <v>623</v>
      </c>
      <c r="Q128" s="140" t="s">
        <v>624</v>
      </c>
      <c r="R128" s="140" t="s">
        <v>623</v>
      </c>
      <c r="S128" s="140" t="s">
        <v>623</v>
      </c>
      <c r="T128" s="140" t="s">
        <v>623</v>
      </c>
      <c r="U128" s="140" t="s">
        <v>624</v>
      </c>
      <c r="V128" s="140" t="s">
        <v>623</v>
      </c>
      <c r="W128" s="140" t="s">
        <v>624</v>
      </c>
      <c r="X128" s="140" t="s">
        <v>623</v>
      </c>
      <c r="Y128" s="140" t="s">
        <v>623</v>
      </c>
      <c r="Z128" s="140" t="s">
        <v>623</v>
      </c>
      <c r="AA128" s="140" t="s">
        <v>623</v>
      </c>
      <c r="AB128" s="140" t="s">
        <v>623</v>
      </c>
      <c r="AL128" s="144"/>
      <c r="AM128" s="144"/>
      <c r="AR128" s="140" t="s">
        <v>624</v>
      </c>
      <c r="AS128" s="140">
        <v>2</v>
      </c>
      <c r="BA128" s="140">
        <v>3</v>
      </c>
      <c r="BF128" s="140">
        <v>3</v>
      </c>
      <c r="BI128" s="140">
        <v>25</v>
      </c>
      <c r="BJ128" s="140">
        <v>50</v>
      </c>
      <c r="BK128" s="140" t="s">
        <v>625</v>
      </c>
      <c r="BL128" s="140" t="s">
        <v>625</v>
      </c>
      <c r="BM128" s="140" t="s">
        <v>646</v>
      </c>
      <c r="BN128" s="140" t="s">
        <v>646</v>
      </c>
      <c r="BO128" s="140" t="s">
        <v>624</v>
      </c>
      <c r="BP128" s="140" t="s">
        <v>624</v>
      </c>
      <c r="BQ128" s="140" t="s">
        <v>627</v>
      </c>
      <c r="BX128" s="140" t="s">
        <v>632</v>
      </c>
      <c r="CH128" s="140" t="s">
        <v>627</v>
      </c>
      <c r="CO128" s="140">
        <v>2.5</v>
      </c>
      <c r="CP128" s="140">
        <v>2</v>
      </c>
      <c r="CQ128" s="140">
        <v>17</v>
      </c>
      <c r="DL128" s="140" t="s">
        <v>624</v>
      </c>
      <c r="DM128" s="140" t="s">
        <v>624</v>
      </c>
      <c r="DN128" s="140" t="s">
        <v>623</v>
      </c>
      <c r="DP128" s="140">
        <v>10</v>
      </c>
      <c r="DR128" s="140">
        <v>5</v>
      </c>
      <c r="DS128" s="140">
        <v>5</v>
      </c>
    </row>
    <row r="129" spans="1:125" ht="15" customHeight="1" x14ac:dyDescent="0.2">
      <c r="A129" s="26">
        <v>1231</v>
      </c>
      <c r="B129" s="40" t="s">
        <v>311</v>
      </c>
      <c r="C129" s="40" t="s">
        <v>308</v>
      </c>
      <c r="D129" s="36">
        <v>38107</v>
      </c>
      <c r="E129" s="149">
        <v>39.31082</v>
      </c>
      <c r="F129" s="149">
        <v>-76.546999999999997</v>
      </c>
      <c r="G129" s="149">
        <v>39.311410000000002</v>
      </c>
      <c r="H129" s="149">
        <v>-76.546769999999995</v>
      </c>
      <c r="I129" s="150"/>
      <c r="J129" s="151"/>
      <c r="K129" s="151"/>
      <c r="L129" s="152"/>
      <c r="M129" s="151"/>
      <c r="N129" s="142">
        <v>296</v>
      </c>
      <c r="O129" s="142">
        <v>8</v>
      </c>
      <c r="P129" s="140" t="s">
        <v>623</v>
      </c>
      <c r="Q129" s="140" t="s">
        <v>624</v>
      </c>
      <c r="R129" s="140" t="s">
        <v>623</v>
      </c>
      <c r="S129" s="140" t="s">
        <v>623</v>
      </c>
      <c r="T129" s="140" t="s">
        <v>623</v>
      </c>
      <c r="U129" s="140" t="s">
        <v>624</v>
      </c>
      <c r="V129" s="140" t="s">
        <v>623</v>
      </c>
      <c r="W129" s="140" t="s">
        <v>623</v>
      </c>
      <c r="X129" s="140" t="s">
        <v>623</v>
      </c>
      <c r="Y129" s="140" t="s">
        <v>623</v>
      </c>
      <c r="Z129" s="140" t="s">
        <v>623</v>
      </c>
      <c r="AA129" s="140" t="s">
        <v>623</v>
      </c>
      <c r="AB129" s="140" t="s">
        <v>623</v>
      </c>
      <c r="AL129" s="144"/>
      <c r="AM129" s="144"/>
      <c r="AR129" s="140" t="s">
        <v>624</v>
      </c>
      <c r="AV129" s="140">
        <v>20</v>
      </c>
      <c r="AW129" s="140">
        <v>20</v>
      </c>
      <c r="AX129" s="140">
        <v>20</v>
      </c>
      <c r="BI129" s="140">
        <v>50</v>
      </c>
      <c r="BJ129" s="140">
        <v>50</v>
      </c>
      <c r="BK129" s="140" t="s">
        <v>625</v>
      </c>
      <c r="BL129" s="140" t="s">
        <v>625</v>
      </c>
      <c r="BM129" s="140" t="s">
        <v>664</v>
      </c>
      <c r="BN129" s="140" t="s">
        <v>664</v>
      </c>
      <c r="BO129" s="140" t="s">
        <v>623</v>
      </c>
      <c r="BP129" s="140" t="s">
        <v>623</v>
      </c>
      <c r="CO129" s="140">
        <v>1.9</v>
      </c>
      <c r="CP129" s="140">
        <v>3.2</v>
      </c>
      <c r="CQ129" s="140">
        <v>28</v>
      </c>
      <c r="DL129" s="140" t="s">
        <v>624</v>
      </c>
      <c r="DM129" s="140" t="s">
        <v>623</v>
      </c>
      <c r="DN129" s="140" t="s">
        <v>623</v>
      </c>
      <c r="DP129" s="140">
        <v>14</v>
      </c>
      <c r="DR129" s="140">
        <v>1</v>
      </c>
      <c r="DS129" s="140">
        <v>5</v>
      </c>
    </row>
    <row r="130" spans="1:125" ht="15" customHeight="1" x14ac:dyDescent="0.2">
      <c r="A130" s="26">
        <v>1600</v>
      </c>
      <c r="B130" s="40" t="s">
        <v>305</v>
      </c>
      <c r="C130" s="40" t="s">
        <v>300</v>
      </c>
      <c r="D130" s="36">
        <v>38084</v>
      </c>
      <c r="E130" s="149">
        <v>39.368110000000001</v>
      </c>
      <c r="F130" s="149">
        <v>-76.580849999999998</v>
      </c>
      <c r="G130" s="149">
        <v>39.368699999999997</v>
      </c>
      <c r="H130" s="149">
        <v>-76.581130000000002</v>
      </c>
      <c r="I130" s="153">
        <v>0.57152777777777775</v>
      </c>
      <c r="J130" s="154">
        <v>15.55</v>
      </c>
      <c r="K130" s="154">
        <v>8.57</v>
      </c>
      <c r="L130" s="141">
        <v>528</v>
      </c>
      <c r="M130" s="154">
        <v>15.82</v>
      </c>
      <c r="N130" s="142">
        <v>25</v>
      </c>
      <c r="O130" s="142">
        <v>15</v>
      </c>
      <c r="P130" s="140" t="s">
        <v>623</v>
      </c>
      <c r="Q130" s="140" t="s">
        <v>624</v>
      </c>
      <c r="R130" s="140" t="s">
        <v>623</v>
      </c>
      <c r="S130" s="140" t="s">
        <v>623</v>
      </c>
      <c r="T130" s="140" t="s">
        <v>623</v>
      </c>
      <c r="U130" s="140" t="s">
        <v>623</v>
      </c>
      <c r="V130" s="140" t="s">
        <v>624</v>
      </c>
      <c r="W130" s="140" t="s">
        <v>624</v>
      </c>
      <c r="X130" s="140" t="s">
        <v>623</v>
      </c>
      <c r="Y130" s="140" t="s">
        <v>623</v>
      </c>
      <c r="Z130" s="140" t="s">
        <v>623</v>
      </c>
      <c r="AA130" s="140" t="s">
        <v>623</v>
      </c>
      <c r="AB130" s="140" t="s">
        <v>623</v>
      </c>
      <c r="AF130" s="140">
        <v>0</v>
      </c>
      <c r="AG130" s="140">
        <v>5.23</v>
      </c>
      <c r="AH130" s="140">
        <v>75</v>
      </c>
      <c r="AI130" s="140">
        <v>2.89</v>
      </c>
      <c r="AL130" s="144"/>
      <c r="AM130" s="144"/>
      <c r="AR130" s="140" t="s">
        <v>623</v>
      </c>
      <c r="BI130" s="140">
        <v>5</v>
      </c>
      <c r="BJ130" s="140">
        <v>0</v>
      </c>
      <c r="BK130" s="140" t="s">
        <v>645</v>
      </c>
      <c r="BL130" s="140" t="s">
        <v>645</v>
      </c>
      <c r="BM130" s="140" t="s">
        <v>633</v>
      </c>
      <c r="BN130" s="140" t="s">
        <v>663</v>
      </c>
      <c r="BO130" s="140" t="s">
        <v>623</v>
      </c>
      <c r="BP130" s="140" t="s">
        <v>623</v>
      </c>
      <c r="CO130" s="140">
        <v>5.24</v>
      </c>
      <c r="CP130" s="140">
        <v>8.5299999999999994</v>
      </c>
      <c r="CQ130" s="140">
        <v>75</v>
      </c>
      <c r="DL130" s="140" t="s">
        <v>624</v>
      </c>
      <c r="DM130" s="140" t="s">
        <v>623</v>
      </c>
      <c r="DN130" s="140" t="s">
        <v>624</v>
      </c>
    </row>
    <row r="131" spans="1:125" ht="15" customHeight="1" x14ac:dyDescent="0.2">
      <c r="A131" s="26">
        <v>403</v>
      </c>
      <c r="B131" s="40" t="s">
        <v>299</v>
      </c>
      <c r="C131" s="40" t="s">
        <v>300</v>
      </c>
      <c r="D131" s="36">
        <v>38098</v>
      </c>
      <c r="E131" s="149">
        <v>39.320590000000003</v>
      </c>
      <c r="F131" s="149">
        <v>-76.711569999999995</v>
      </c>
      <c r="G131" s="149">
        <v>39.32105</v>
      </c>
      <c r="H131" s="149">
        <v>-76.71172</v>
      </c>
      <c r="I131" s="153">
        <v>0.44236111111111115</v>
      </c>
      <c r="J131" s="154">
        <v>18.48</v>
      </c>
      <c r="K131" s="154">
        <v>8.44</v>
      </c>
      <c r="L131" s="141">
        <v>423</v>
      </c>
      <c r="M131" s="154">
        <v>11.47</v>
      </c>
      <c r="N131" s="142">
        <v>10</v>
      </c>
      <c r="O131" s="142">
        <v>7</v>
      </c>
      <c r="P131" s="140" t="s">
        <v>623</v>
      </c>
      <c r="Q131" s="140" t="s">
        <v>624</v>
      </c>
      <c r="R131" s="140" t="s">
        <v>623</v>
      </c>
      <c r="S131" s="140" t="s">
        <v>623</v>
      </c>
      <c r="T131" s="140" t="s">
        <v>623</v>
      </c>
      <c r="U131" s="140" t="s">
        <v>623</v>
      </c>
      <c r="V131" s="140" t="s">
        <v>624</v>
      </c>
      <c r="W131" s="140" t="s">
        <v>623</v>
      </c>
      <c r="X131" s="140" t="s">
        <v>623</v>
      </c>
      <c r="Y131" s="140" t="s">
        <v>623</v>
      </c>
      <c r="Z131" s="140" t="s">
        <v>623</v>
      </c>
      <c r="AA131" s="140" t="s">
        <v>623</v>
      </c>
      <c r="AB131" s="140" t="s">
        <v>623</v>
      </c>
      <c r="AF131" s="140">
        <v>0</v>
      </c>
      <c r="AG131" s="140">
        <v>1.74</v>
      </c>
      <c r="AH131" s="140">
        <v>75</v>
      </c>
      <c r="AI131" s="140">
        <v>0.39</v>
      </c>
      <c r="AL131" s="144"/>
      <c r="AM131" s="144"/>
      <c r="AR131" s="140" t="s">
        <v>623</v>
      </c>
      <c r="BI131" s="140">
        <v>50</v>
      </c>
      <c r="BJ131" s="140">
        <v>6</v>
      </c>
      <c r="BK131" s="140" t="s">
        <v>625</v>
      </c>
      <c r="BL131" s="140" t="s">
        <v>645</v>
      </c>
      <c r="BM131" s="140" t="s">
        <v>631</v>
      </c>
      <c r="BN131" s="140" t="s">
        <v>665</v>
      </c>
      <c r="BO131" s="140" t="s">
        <v>623</v>
      </c>
      <c r="BP131" s="140" t="s">
        <v>623</v>
      </c>
      <c r="CO131" s="140">
        <v>13.2</v>
      </c>
      <c r="CP131" s="140">
        <v>19.350000000000001</v>
      </c>
      <c r="CQ131" s="140">
        <v>75</v>
      </c>
      <c r="DL131" s="140" t="s">
        <v>624</v>
      </c>
      <c r="DM131" s="140" t="s">
        <v>623</v>
      </c>
      <c r="DN131" s="140" t="s">
        <v>624</v>
      </c>
      <c r="DP131" s="140">
        <v>20</v>
      </c>
    </row>
    <row r="132" spans="1:125" ht="15" customHeight="1" x14ac:dyDescent="0.2">
      <c r="A132" s="26">
        <v>1112</v>
      </c>
      <c r="B132" s="40" t="s">
        <v>309</v>
      </c>
      <c r="C132" s="40" t="s">
        <v>300</v>
      </c>
      <c r="D132" s="36">
        <v>38096</v>
      </c>
      <c r="E132" s="149">
        <v>39.36609</v>
      </c>
      <c r="F132" s="149">
        <v>-76.648219999999995</v>
      </c>
      <c r="G132" s="149">
        <v>39.366759999999999</v>
      </c>
      <c r="H132" s="149">
        <v>-76.648319999999998</v>
      </c>
      <c r="I132" s="153">
        <v>0.43055555555555558</v>
      </c>
      <c r="J132" s="154">
        <v>17.100000000000001</v>
      </c>
      <c r="K132" s="154">
        <v>8.2100000000000009</v>
      </c>
      <c r="L132" s="141">
        <v>511</v>
      </c>
      <c r="M132" s="154">
        <v>12.22</v>
      </c>
      <c r="N132" s="142">
        <v>0</v>
      </c>
      <c r="O132" s="142">
        <v>19</v>
      </c>
      <c r="P132" s="140" t="s">
        <v>623</v>
      </c>
      <c r="Q132" s="140" t="s">
        <v>624</v>
      </c>
      <c r="R132" s="140" t="s">
        <v>623</v>
      </c>
      <c r="S132" s="140" t="s">
        <v>623</v>
      </c>
      <c r="T132" s="140" t="s">
        <v>623</v>
      </c>
      <c r="U132" s="140" t="s">
        <v>623</v>
      </c>
      <c r="V132" s="140" t="s">
        <v>624</v>
      </c>
      <c r="W132" s="140" t="s">
        <v>624</v>
      </c>
      <c r="X132" s="140" t="s">
        <v>623</v>
      </c>
      <c r="Y132" s="140" t="s">
        <v>623</v>
      </c>
      <c r="Z132" s="140" t="s">
        <v>623</v>
      </c>
      <c r="AA132" s="140" t="s">
        <v>623</v>
      </c>
      <c r="AB132" s="140" t="s">
        <v>623</v>
      </c>
      <c r="AF132" s="140">
        <v>0</v>
      </c>
      <c r="AG132" s="140">
        <v>5.2</v>
      </c>
      <c r="AH132" s="140">
        <v>75</v>
      </c>
      <c r="AI132" s="140">
        <v>3.75</v>
      </c>
      <c r="AL132" s="144"/>
      <c r="AM132" s="144"/>
      <c r="AR132" s="140" t="s">
        <v>624</v>
      </c>
      <c r="AU132" s="140">
        <v>75</v>
      </c>
      <c r="BI132" s="140">
        <v>5</v>
      </c>
      <c r="BJ132" s="140">
        <v>0</v>
      </c>
      <c r="BK132" s="140" t="s">
        <v>666</v>
      </c>
      <c r="BL132" s="140" t="s">
        <v>666</v>
      </c>
      <c r="BM132" s="140" t="s">
        <v>624</v>
      </c>
      <c r="BN132" s="140" t="s">
        <v>624</v>
      </c>
      <c r="BO132" s="140" t="s">
        <v>623</v>
      </c>
      <c r="BP132" s="140" t="s">
        <v>623</v>
      </c>
      <c r="CP132" s="140">
        <v>12.34</v>
      </c>
      <c r="CQ132" s="140">
        <v>75</v>
      </c>
      <c r="DL132" s="140" t="s">
        <v>624</v>
      </c>
      <c r="DM132" s="140" t="s">
        <v>623</v>
      </c>
      <c r="DN132" s="140" t="s">
        <v>624</v>
      </c>
    </row>
    <row r="133" spans="1:125" ht="15" customHeight="1" x14ac:dyDescent="0.2">
      <c r="A133" s="26">
        <v>250</v>
      </c>
      <c r="B133" s="40" t="s">
        <v>301</v>
      </c>
      <c r="C133" s="40" t="s">
        <v>300</v>
      </c>
      <c r="D133" s="36">
        <v>38098</v>
      </c>
      <c r="E133" s="1">
        <v>39.305109999999999</v>
      </c>
      <c r="F133" s="1">
        <v>-76.687340000000006</v>
      </c>
      <c r="G133" s="140">
        <v>39.305129999999998</v>
      </c>
      <c r="H133" s="140">
        <v>-76.688130000000001</v>
      </c>
      <c r="I133" s="150"/>
      <c r="J133" s="154">
        <v>19.600000000000001</v>
      </c>
      <c r="K133" s="154">
        <v>8.93</v>
      </c>
      <c r="L133" s="141">
        <v>891</v>
      </c>
      <c r="M133" s="154">
        <v>14.83</v>
      </c>
      <c r="N133" s="142">
        <v>20</v>
      </c>
      <c r="O133" s="142">
        <v>14</v>
      </c>
      <c r="P133" s="140" t="s">
        <v>623</v>
      </c>
      <c r="Q133" s="140" t="s">
        <v>624</v>
      </c>
      <c r="R133" s="140" t="s">
        <v>623</v>
      </c>
      <c r="S133" s="140" t="s">
        <v>623</v>
      </c>
      <c r="T133" s="140" t="s">
        <v>623</v>
      </c>
      <c r="U133" s="140" t="s">
        <v>623</v>
      </c>
      <c r="V133" s="140" t="s">
        <v>623</v>
      </c>
      <c r="W133" s="140" t="s">
        <v>623</v>
      </c>
      <c r="X133" s="140" t="s">
        <v>623</v>
      </c>
      <c r="Y133" s="140" t="s">
        <v>623</v>
      </c>
      <c r="Z133" s="140" t="s">
        <v>623</v>
      </c>
      <c r="AA133" s="140" t="s">
        <v>623</v>
      </c>
      <c r="AB133" s="140" t="s">
        <v>623</v>
      </c>
      <c r="AF133" s="140">
        <v>0</v>
      </c>
      <c r="AG133" s="140">
        <v>1.8</v>
      </c>
      <c r="AH133" s="140">
        <v>75</v>
      </c>
      <c r="AI133" s="140">
        <v>0.48</v>
      </c>
      <c r="AL133" s="144"/>
      <c r="AM133" s="144"/>
      <c r="AR133" s="140" t="s">
        <v>623</v>
      </c>
      <c r="BI133" s="140">
        <v>50</v>
      </c>
      <c r="BJ133" s="140">
        <v>50</v>
      </c>
      <c r="BK133" s="140" t="s">
        <v>625</v>
      </c>
      <c r="BL133" s="140" t="s">
        <v>625</v>
      </c>
      <c r="BM133" s="140" t="s">
        <v>657</v>
      </c>
      <c r="BN133" s="140" t="s">
        <v>657</v>
      </c>
      <c r="BO133" s="140" t="s">
        <v>623</v>
      </c>
      <c r="BP133" s="140" t="s">
        <v>623</v>
      </c>
      <c r="CO133" s="140">
        <v>4.24</v>
      </c>
      <c r="CP133" s="140">
        <v>7.16</v>
      </c>
      <c r="CQ133" s="140">
        <v>64.900000000000006</v>
      </c>
      <c r="DL133" s="140" t="s">
        <v>624</v>
      </c>
      <c r="DM133" s="140" t="s">
        <v>623</v>
      </c>
      <c r="DN133" s="140" t="s">
        <v>624</v>
      </c>
      <c r="DP133" s="140">
        <v>18</v>
      </c>
      <c r="DQ133" s="140">
        <v>2</v>
      </c>
    </row>
    <row r="134" spans="1:125" ht="15" customHeight="1" x14ac:dyDescent="0.2">
      <c r="A134" s="26">
        <v>625</v>
      </c>
      <c r="B134" s="40" t="s">
        <v>302</v>
      </c>
      <c r="C134" s="40" t="s">
        <v>300</v>
      </c>
      <c r="D134" s="36">
        <v>38098</v>
      </c>
      <c r="E134" s="149">
        <v>39.275219999999997</v>
      </c>
      <c r="F134" s="149">
        <v>-76.673670000000001</v>
      </c>
      <c r="G134" s="149">
        <v>39.275060000000003</v>
      </c>
      <c r="H134" s="149">
        <v>-76.674499999999995</v>
      </c>
      <c r="I134" s="153">
        <v>0.5625</v>
      </c>
      <c r="J134" s="154">
        <v>17.690000000000001</v>
      </c>
      <c r="K134" s="154">
        <v>8.32</v>
      </c>
      <c r="L134" s="141">
        <v>486</v>
      </c>
      <c r="M134" s="154">
        <v>13.76</v>
      </c>
      <c r="P134" s="140" t="s">
        <v>623</v>
      </c>
      <c r="Q134" s="140" t="s">
        <v>624</v>
      </c>
      <c r="R134" s="140" t="s">
        <v>623</v>
      </c>
      <c r="S134" s="140" t="s">
        <v>623</v>
      </c>
      <c r="T134" s="140" t="s">
        <v>623</v>
      </c>
      <c r="U134" s="140" t="s">
        <v>623</v>
      </c>
      <c r="V134" s="140" t="s">
        <v>624</v>
      </c>
      <c r="W134" s="140" t="s">
        <v>624</v>
      </c>
      <c r="X134" s="140" t="s">
        <v>623</v>
      </c>
      <c r="Y134" s="140" t="s">
        <v>623</v>
      </c>
      <c r="Z134" s="140" t="s">
        <v>623</v>
      </c>
      <c r="AA134" s="140" t="s">
        <v>623</v>
      </c>
      <c r="AB134" s="140" t="s">
        <v>623</v>
      </c>
      <c r="AF134" s="140">
        <v>0</v>
      </c>
      <c r="AG134" s="140">
        <v>1.44</v>
      </c>
      <c r="AH134" s="140">
        <v>75</v>
      </c>
      <c r="AI134" s="140">
        <v>0.32</v>
      </c>
      <c r="AL134" s="144"/>
      <c r="AM134" s="144"/>
      <c r="AR134" s="140" t="s">
        <v>623</v>
      </c>
      <c r="BI134" s="140">
        <v>50</v>
      </c>
      <c r="BJ134" s="140">
        <v>50</v>
      </c>
      <c r="BK134" s="140" t="s">
        <v>625</v>
      </c>
      <c r="BL134" s="140" t="s">
        <v>625</v>
      </c>
      <c r="BM134" s="140" t="s">
        <v>667</v>
      </c>
      <c r="BN134" s="140" t="s">
        <v>668</v>
      </c>
      <c r="BO134" s="140" t="s">
        <v>623</v>
      </c>
      <c r="BP134" s="140" t="s">
        <v>623</v>
      </c>
      <c r="CO134" s="140">
        <v>6.4</v>
      </c>
      <c r="CP134" s="140">
        <v>14.2</v>
      </c>
      <c r="CQ134" s="140">
        <v>75</v>
      </c>
      <c r="DL134" s="140" t="s">
        <v>624</v>
      </c>
      <c r="DM134" s="140" t="s">
        <v>623</v>
      </c>
      <c r="DN134" s="140" t="s">
        <v>624</v>
      </c>
    </row>
    <row r="135" spans="1:125" ht="15" customHeight="1" x14ac:dyDescent="0.2">
      <c r="A135" s="26">
        <v>1053</v>
      </c>
      <c r="B135" s="40" t="s">
        <v>304</v>
      </c>
      <c r="C135" s="40" t="s">
        <v>300</v>
      </c>
      <c r="D135" s="36">
        <v>38096</v>
      </c>
      <c r="E135" s="149">
        <v>39.326770000000003</v>
      </c>
      <c r="F135" s="149">
        <v>-76.625200000000007</v>
      </c>
      <c r="G135" s="149">
        <v>39.32743</v>
      </c>
      <c r="H135" s="149">
        <v>-76.625119999999995</v>
      </c>
      <c r="I135" s="153">
        <v>0.52083333333333337</v>
      </c>
      <c r="J135" s="154">
        <v>16.7</v>
      </c>
      <c r="K135" s="154">
        <v>8.26</v>
      </c>
      <c r="L135" s="141">
        <v>464</v>
      </c>
      <c r="M135" s="154">
        <v>13.72</v>
      </c>
      <c r="N135" s="142">
        <v>15</v>
      </c>
      <c r="O135" s="142">
        <v>18</v>
      </c>
      <c r="P135" s="140" t="s">
        <v>623</v>
      </c>
      <c r="Q135" s="140" t="s">
        <v>624</v>
      </c>
      <c r="R135" s="140" t="s">
        <v>623</v>
      </c>
      <c r="S135" s="140" t="s">
        <v>623</v>
      </c>
      <c r="T135" s="140" t="s">
        <v>623</v>
      </c>
      <c r="U135" s="140" t="s">
        <v>623</v>
      </c>
      <c r="V135" s="140" t="s">
        <v>624</v>
      </c>
      <c r="W135" s="140" t="s">
        <v>623</v>
      </c>
      <c r="X135" s="140" t="s">
        <v>623</v>
      </c>
      <c r="Y135" s="140" t="s">
        <v>623</v>
      </c>
      <c r="Z135" s="140" t="s">
        <v>623</v>
      </c>
      <c r="AA135" s="140" t="s">
        <v>623</v>
      </c>
      <c r="AB135" s="140" t="s">
        <v>623</v>
      </c>
      <c r="AF135" s="140">
        <v>0</v>
      </c>
      <c r="AG135" s="140">
        <v>1.51</v>
      </c>
      <c r="AH135" s="140">
        <v>75</v>
      </c>
      <c r="AI135" s="140">
        <v>0.62</v>
      </c>
      <c r="AL135" s="144"/>
      <c r="AM135" s="144"/>
      <c r="AR135" s="140" t="s">
        <v>624</v>
      </c>
      <c r="AS135" s="140">
        <v>75</v>
      </c>
      <c r="BI135" s="140">
        <v>30</v>
      </c>
      <c r="BJ135" s="140">
        <v>50</v>
      </c>
      <c r="BK135" s="140" t="s">
        <v>625</v>
      </c>
      <c r="BL135" s="140" t="s">
        <v>625</v>
      </c>
      <c r="BM135" s="140" t="s">
        <v>669</v>
      </c>
      <c r="BN135" s="140" t="s">
        <v>636</v>
      </c>
      <c r="BO135" s="140" t="s">
        <v>623</v>
      </c>
      <c r="BP135" s="140" t="s">
        <v>623</v>
      </c>
      <c r="CO135" s="140">
        <v>6.34</v>
      </c>
      <c r="CP135" s="140">
        <v>4.2699999999999996</v>
      </c>
      <c r="CQ135" s="140">
        <v>75</v>
      </c>
      <c r="DL135" s="140" t="s">
        <v>624</v>
      </c>
      <c r="DM135" s="140" t="s">
        <v>623</v>
      </c>
      <c r="DN135" s="140" t="s">
        <v>624</v>
      </c>
      <c r="DP135" s="140">
        <v>19</v>
      </c>
      <c r="DQ135" s="140">
        <v>1</v>
      </c>
    </row>
    <row r="136" spans="1:125" ht="15" customHeight="1" x14ac:dyDescent="0.2">
      <c r="A136" s="26">
        <v>1583</v>
      </c>
      <c r="B136" s="40" t="s">
        <v>306</v>
      </c>
      <c r="C136" s="40" t="s">
        <v>300</v>
      </c>
      <c r="D136" s="36">
        <v>38096</v>
      </c>
      <c r="E136" s="149">
        <v>39.365879999999997</v>
      </c>
      <c r="F136" s="149">
        <v>-76.599369999999993</v>
      </c>
      <c r="G136" s="149">
        <v>39.366529999999997</v>
      </c>
      <c r="H136" s="149">
        <v>-76.599590000000006</v>
      </c>
      <c r="I136" s="153">
        <v>0.61111111111111105</v>
      </c>
      <c r="J136" s="154">
        <v>19.739999999999998</v>
      </c>
      <c r="K136" s="154">
        <v>7.15</v>
      </c>
      <c r="L136" s="141">
        <v>516</v>
      </c>
      <c r="M136" s="154">
        <v>10.66</v>
      </c>
      <c r="N136" s="142">
        <v>0</v>
      </c>
      <c r="O136" s="142">
        <v>17</v>
      </c>
      <c r="P136" s="140" t="s">
        <v>623</v>
      </c>
      <c r="Q136" s="140" t="s">
        <v>624</v>
      </c>
      <c r="R136" s="140" t="s">
        <v>623</v>
      </c>
      <c r="S136" s="140" t="s">
        <v>623</v>
      </c>
      <c r="T136" s="140" t="s">
        <v>623</v>
      </c>
      <c r="U136" s="140" t="s">
        <v>623</v>
      </c>
      <c r="V136" s="140" t="s">
        <v>624</v>
      </c>
      <c r="W136" s="140" t="s">
        <v>623</v>
      </c>
      <c r="X136" s="140" t="s">
        <v>623</v>
      </c>
      <c r="Y136" s="140" t="s">
        <v>623</v>
      </c>
      <c r="Z136" s="140" t="s">
        <v>623</v>
      </c>
      <c r="AA136" s="140" t="s">
        <v>623</v>
      </c>
      <c r="AB136" s="140" t="s">
        <v>623</v>
      </c>
      <c r="AF136" s="140">
        <v>0</v>
      </c>
      <c r="AG136" s="140">
        <v>2.29</v>
      </c>
      <c r="AH136" s="140">
        <v>75</v>
      </c>
      <c r="AI136" s="140">
        <v>1.1499999999999999</v>
      </c>
      <c r="AL136" s="144"/>
      <c r="AM136" s="144"/>
      <c r="AR136" s="140" t="s">
        <v>623</v>
      </c>
      <c r="BI136" s="140">
        <v>30</v>
      </c>
      <c r="BJ136" s="140">
        <v>10</v>
      </c>
      <c r="BK136" s="140" t="s">
        <v>645</v>
      </c>
      <c r="BL136" s="140" t="s">
        <v>645</v>
      </c>
      <c r="BM136" s="140" t="s">
        <v>670</v>
      </c>
      <c r="BN136" s="140" t="s">
        <v>652</v>
      </c>
      <c r="BO136" s="140" t="s">
        <v>623</v>
      </c>
      <c r="BP136" s="140" t="s">
        <v>623</v>
      </c>
      <c r="CO136" s="140">
        <v>4.51</v>
      </c>
      <c r="CP136" s="140">
        <v>11.16</v>
      </c>
      <c r="CQ136" s="140">
        <v>75</v>
      </c>
      <c r="DL136" s="140" t="s">
        <v>624</v>
      </c>
      <c r="DM136" s="140" t="s">
        <v>623</v>
      </c>
      <c r="DN136" s="140" t="s">
        <v>624</v>
      </c>
      <c r="DP136" s="140">
        <v>17</v>
      </c>
      <c r="DQ136" s="140">
        <v>2</v>
      </c>
      <c r="DS136" s="140">
        <v>1</v>
      </c>
    </row>
    <row r="137" spans="1:125" ht="15" customHeight="1" x14ac:dyDescent="0.2">
      <c r="A137" s="26">
        <v>566</v>
      </c>
      <c r="B137" s="40" t="s">
        <v>310</v>
      </c>
      <c r="C137" s="40" t="s">
        <v>300</v>
      </c>
      <c r="D137" s="36">
        <v>38098</v>
      </c>
      <c r="E137" s="149">
        <v>39.334620000000001</v>
      </c>
      <c r="F137" s="149">
        <v>-76.711410000000001</v>
      </c>
      <c r="G137" s="149">
        <v>39.335160000000002</v>
      </c>
      <c r="H137" s="149">
        <v>-76.710899999999995</v>
      </c>
      <c r="I137" s="153">
        <v>0.3888888888888889</v>
      </c>
      <c r="J137" s="154">
        <v>15.83</v>
      </c>
      <c r="K137" s="154">
        <v>8.2799999999999994</v>
      </c>
      <c r="L137" s="141">
        <v>674</v>
      </c>
      <c r="M137" s="154">
        <v>14.32</v>
      </c>
      <c r="N137" s="142">
        <v>100</v>
      </c>
      <c r="O137" s="142">
        <v>1</v>
      </c>
      <c r="P137" s="140" t="s">
        <v>623</v>
      </c>
      <c r="Q137" s="140" t="s">
        <v>624</v>
      </c>
      <c r="R137" s="140" t="s">
        <v>623</v>
      </c>
      <c r="S137" s="140" t="s">
        <v>623</v>
      </c>
      <c r="T137" s="140" t="s">
        <v>623</v>
      </c>
      <c r="U137" s="140" t="s">
        <v>623</v>
      </c>
      <c r="V137" s="140" t="s">
        <v>624</v>
      </c>
      <c r="W137" s="140" t="s">
        <v>623</v>
      </c>
      <c r="X137" s="140" t="s">
        <v>623</v>
      </c>
      <c r="Y137" s="140" t="s">
        <v>623</v>
      </c>
      <c r="Z137" s="140" t="s">
        <v>623</v>
      </c>
      <c r="AA137" s="140" t="s">
        <v>623</v>
      </c>
      <c r="AB137" s="140" t="s">
        <v>623</v>
      </c>
      <c r="AF137" s="140">
        <v>0</v>
      </c>
      <c r="AG137" s="140">
        <v>1.42</v>
      </c>
      <c r="AH137" s="140">
        <v>75</v>
      </c>
      <c r="AI137" s="140">
        <v>1.27</v>
      </c>
      <c r="AL137" s="144"/>
      <c r="AM137" s="144"/>
      <c r="AR137" s="140" t="s">
        <v>623</v>
      </c>
      <c r="BI137" s="140">
        <v>15</v>
      </c>
      <c r="BJ137" s="140">
        <v>50</v>
      </c>
      <c r="BK137" s="140" t="s">
        <v>625</v>
      </c>
      <c r="BL137" s="140" t="s">
        <v>625</v>
      </c>
      <c r="BM137" s="140" t="s">
        <v>671</v>
      </c>
      <c r="BN137" s="140" t="s">
        <v>672</v>
      </c>
      <c r="BO137" s="140" t="s">
        <v>623</v>
      </c>
      <c r="BP137" s="140" t="s">
        <v>623</v>
      </c>
      <c r="CO137" s="140">
        <v>7.1</v>
      </c>
      <c r="CP137" s="140">
        <v>9.4499999999999993</v>
      </c>
      <c r="CQ137" s="140">
        <v>73.150000000000006</v>
      </c>
      <c r="DL137" s="140" t="s">
        <v>624</v>
      </c>
      <c r="DM137" s="140" t="s">
        <v>623</v>
      </c>
      <c r="DN137" s="140" t="s">
        <v>624</v>
      </c>
      <c r="DP137" s="140">
        <v>7</v>
      </c>
      <c r="DQ137" s="140">
        <v>2</v>
      </c>
      <c r="DR137" s="140">
        <v>2</v>
      </c>
      <c r="DS137" s="140">
        <v>8</v>
      </c>
      <c r="DU137" s="140">
        <v>1</v>
      </c>
    </row>
    <row r="138" spans="1:125" ht="15" customHeight="1" x14ac:dyDescent="0.2">
      <c r="A138" s="1">
        <v>742</v>
      </c>
      <c r="B138" s="40" t="s">
        <v>303</v>
      </c>
      <c r="C138" s="40" t="s">
        <v>300</v>
      </c>
      <c r="D138" s="36">
        <v>38428</v>
      </c>
      <c r="E138" s="149">
        <v>39.364719999999998</v>
      </c>
      <c r="F138" s="149">
        <v>-76.690200000000004</v>
      </c>
      <c r="G138" s="149">
        <v>39.365319999999997</v>
      </c>
      <c r="H138" s="149">
        <v>-76.690610000000007</v>
      </c>
      <c r="I138" s="153">
        <v>0.51736111111111105</v>
      </c>
      <c r="J138" s="154">
        <v>6.56</v>
      </c>
      <c r="K138" s="154">
        <v>8.98</v>
      </c>
      <c r="L138" s="141">
        <v>1128</v>
      </c>
      <c r="M138" s="154">
        <v>17.29</v>
      </c>
      <c r="N138" s="142">
        <v>3</v>
      </c>
      <c r="O138" s="142">
        <v>7</v>
      </c>
      <c r="P138" s="140" t="s">
        <v>623</v>
      </c>
      <c r="Q138" s="140" t="s">
        <v>623</v>
      </c>
      <c r="R138" s="140" t="s">
        <v>623</v>
      </c>
      <c r="S138" s="140" t="s">
        <v>623</v>
      </c>
      <c r="T138" s="140" t="s">
        <v>623</v>
      </c>
      <c r="U138" s="140" t="s">
        <v>623</v>
      </c>
      <c r="V138" s="140" t="s">
        <v>624</v>
      </c>
      <c r="W138" s="140" t="s">
        <v>623</v>
      </c>
      <c r="X138" s="140" t="s">
        <v>623</v>
      </c>
      <c r="Y138" s="140" t="s">
        <v>623</v>
      </c>
      <c r="Z138" s="140" t="s">
        <v>623</v>
      </c>
      <c r="AA138" s="140" t="s">
        <v>623</v>
      </c>
      <c r="AB138" s="140" t="s">
        <v>623</v>
      </c>
      <c r="AF138" s="140">
        <v>0</v>
      </c>
      <c r="AG138" s="140">
        <v>2.15</v>
      </c>
      <c r="AH138" s="140">
        <v>75</v>
      </c>
      <c r="AI138" s="140">
        <v>1.29</v>
      </c>
      <c r="AL138" s="144"/>
      <c r="AM138" s="144"/>
      <c r="AR138" s="140" t="s">
        <v>623</v>
      </c>
      <c r="BI138" s="140">
        <v>1</v>
      </c>
      <c r="BJ138" s="140">
        <v>1</v>
      </c>
      <c r="BK138" s="140" t="s">
        <v>645</v>
      </c>
      <c r="BL138" s="140" t="s">
        <v>645</v>
      </c>
      <c r="BM138" s="140" t="s">
        <v>673</v>
      </c>
      <c r="BN138" s="140" t="s">
        <v>673</v>
      </c>
      <c r="BO138" s="140" t="s">
        <v>623</v>
      </c>
      <c r="BP138" s="140" t="s">
        <v>623</v>
      </c>
      <c r="CO138" s="140">
        <v>5.3</v>
      </c>
      <c r="CP138" s="140">
        <v>5.7</v>
      </c>
      <c r="CQ138" s="140">
        <v>75</v>
      </c>
      <c r="DL138" s="140" t="s">
        <v>624</v>
      </c>
      <c r="DM138" s="140" t="s">
        <v>623</v>
      </c>
      <c r="DN138" s="140" t="s">
        <v>624</v>
      </c>
      <c r="DP138" s="140">
        <v>13</v>
      </c>
      <c r="DS138" s="140">
        <v>7</v>
      </c>
    </row>
    <row r="139" spans="1:125" ht="15" customHeight="1" x14ac:dyDescent="0.2">
      <c r="A139" s="1">
        <v>764</v>
      </c>
      <c r="B139" s="40" t="s">
        <v>303</v>
      </c>
      <c r="C139" s="40" t="s">
        <v>300</v>
      </c>
      <c r="D139" s="36">
        <v>38448</v>
      </c>
      <c r="E139" s="149">
        <v>39.364510000000003</v>
      </c>
      <c r="F139" s="149">
        <v>-76.673119999999997</v>
      </c>
      <c r="G139" s="149">
        <v>39.36412</v>
      </c>
      <c r="H139" s="149">
        <v>-76.6738</v>
      </c>
      <c r="I139" s="150"/>
      <c r="J139" s="154">
        <v>10.69</v>
      </c>
      <c r="K139" s="154">
        <v>7.59</v>
      </c>
      <c r="L139" s="141">
        <v>615</v>
      </c>
      <c r="M139" s="154">
        <v>12.24</v>
      </c>
      <c r="N139" s="142">
        <v>0</v>
      </c>
      <c r="O139" s="142">
        <v>10</v>
      </c>
      <c r="P139" s="140" t="s">
        <v>624</v>
      </c>
      <c r="Q139" s="140" t="s">
        <v>623</v>
      </c>
      <c r="R139" s="140" t="s">
        <v>623</v>
      </c>
      <c r="S139" s="140" t="s">
        <v>623</v>
      </c>
      <c r="T139" s="140" t="s">
        <v>623</v>
      </c>
      <c r="U139" s="140" t="s">
        <v>623</v>
      </c>
      <c r="V139" s="140" t="s">
        <v>624</v>
      </c>
      <c r="W139" s="140" t="s">
        <v>623</v>
      </c>
      <c r="X139" s="140" t="s">
        <v>623</v>
      </c>
      <c r="Y139" s="140" t="s">
        <v>623</v>
      </c>
      <c r="Z139" s="140" t="s">
        <v>623</v>
      </c>
      <c r="AA139" s="140" t="s">
        <v>623</v>
      </c>
      <c r="AB139" s="140" t="s">
        <v>624</v>
      </c>
      <c r="AC139" s="140" t="s">
        <v>624</v>
      </c>
      <c r="AD139" s="140">
        <v>15</v>
      </c>
      <c r="AE139" s="140">
        <v>15</v>
      </c>
      <c r="AF139" s="140">
        <v>0</v>
      </c>
      <c r="AG139" s="140">
        <v>3.72</v>
      </c>
      <c r="AH139" s="140">
        <v>75</v>
      </c>
      <c r="AI139" s="140">
        <v>3.02</v>
      </c>
      <c r="AL139" s="144"/>
      <c r="AM139" s="144"/>
      <c r="AR139" s="140" t="s">
        <v>624</v>
      </c>
      <c r="AS139" s="140">
        <v>7</v>
      </c>
      <c r="AU139" s="140">
        <v>7</v>
      </c>
      <c r="AV139" s="140">
        <v>68</v>
      </c>
      <c r="BF139" s="140">
        <v>7</v>
      </c>
      <c r="BH139" s="140">
        <v>7</v>
      </c>
      <c r="BI139" s="140">
        <v>1</v>
      </c>
      <c r="BJ139" s="140">
        <v>3</v>
      </c>
      <c r="BK139" s="140" t="s">
        <v>645</v>
      </c>
      <c r="BL139" s="140" t="s">
        <v>645</v>
      </c>
      <c r="BM139" s="140" t="s">
        <v>674</v>
      </c>
      <c r="BN139" s="140" t="s">
        <v>674</v>
      </c>
      <c r="BO139" s="140" t="s">
        <v>624</v>
      </c>
      <c r="BP139" s="140" t="s">
        <v>624</v>
      </c>
      <c r="BQ139" s="140" t="s">
        <v>632</v>
      </c>
      <c r="BU139" s="140" t="s">
        <v>627</v>
      </c>
      <c r="BV139" s="140" t="s">
        <v>627</v>
      </c>
      <c r="CO139" s="140">
        <v>4.9000000000000004</v>
      </c>
      <c r="CP139" s="140">
        <v>7</v>
      </c>
      <c r="CQ139" s="140">
        <v>75</v>
      </c>
      <c r="DL139" s="140" t="s">
        <v>624</v>
      </c>
      <c r="DM139" s="140" t="s">
        <v>623</v>
      </c>
      <c r="DN139" s="140" t="s">
        <v>624</v>
      </c>
      <c r="DP139" s="140">
        <v>12</v>
      </c>
      <c r="DQ139" s="140">
        <v>1</v>
      </c>
      <c r="DS139" s="140">
        <v>6</v>
      </c>
      <c r="DU139" s="140">
        <v>1</v>
      </c>
    </row>
    <row r="140" spans="1:125" ht="15" customHeight="1" x14ac:dyDescent="0.2">
      <c r="A140" s="1">
        <v>773</v>
      </c>
      <c r="B140" s="40" t="s">
        <v>303</v>
      </c>
      <c r="C140" s="40" t="s">
        <v>300</v>
      </c>
      <c r="D140" s="36">
        <v>38428</v>
      </c>
      <c r="E140" s="149">
        <v>39.36551</v>
      </c>
      <c r="F140" s="149">
        <v>-76.692930000000004</v>
      </c>
      <c r="G140" s="149">
        <v>39.365220000000001</v>
      </c>
      <c r="H140" s="149">
        <v>-76.693709999999996</v>
      </c>
      <c r="I140" s="153">
        <v>0.54513888888888895</v>
      </c>
      <c r="J140" s="154">
        <v>7.2</v>
      </c>
      <c r="K140" s="154">
        <v>9.02</v>
      </c>
      <c r="L140" s="141">
        <v>1142</v>
      </c>
      <c r="M140" s="154">
        <v>18.579999999999998</v>
      </c>
      <c r="N140" s="142">
        <v>3</v>
      </c>
      <c r="O140" s="142">
        <v>5</v>
      </c>
      <c r="P140" s="140" t="s">
        <v>623</v>
      </c>
      <c r="Q140" s="140" t="s">
        <v>623</v>
      </c>
      <c r="R140" s="140" t="s">
        <v>623</v>
      </c>
      <c r="S140" s="140" t="s">
        <v>623</v>
      </c>
      <c r="T140" s="140" t="s">
        <v>623</v>
      </c>
      <c r="U140" s="140" t="s">
        <v>623</v>
      </c>
      <c r="V140" s="140" t="s">
        <v>624</v>
      </c>
      <c r="W140" s="140" t="s">
        <v>623</v>
      </c>
      <c r="X140" s="140" t="s">
        <v>623</v>
      </c>
      <c r="Y140" s="140" t="s">
        <v>623</v>
      </c>
      <c r="Z140" s="140" t="s">
        <v>623</v>
      </c>
      <c r="AA140" s="140" t="s">
        <v>623</v>
      </c>
      <c r="AB140" s="140" t="s">
        <v>623</v>
      </c>
      <c r="AF140" s="140">
        <v>0</v>
      </c>
      <c r="AG140" s="140">
        <v>2.14</v>
      </c>
      <c r="AH140" s="140">
        <v>75</v>
      </c>
      <c r="AI140" s="140">
        <v>1.24</v>
      </c>
      <c r="AL140" s="144"/>
      <c r="AM140" s="144"/>
      <c r="AR140" s="140" t="s">
        <v>623</v>
      </c>
      <c r="BI140" s="140">
        <v>1</v>
      </c>
      <c r="BJ140" s="140">
        <v>1</v>
      </c>
      <c r="BK140" s="140" t="s">
        <v>645</v>
      </c>
      <c r="BL140" s="140" t="s">
        <v>645</v>
      </c>
      <c r="BM140" s="140" t="s">
        <v>673</v>
      </c>
      <c r="BN140" s="140" t="s">
        <v>673</v>
      </c>
      <c r="BO140" s="140" t="s">
        <v>623</v>
      </c>
      <c r="BP140" s="140" t="s">
        <v>623</v>
      </c>
      <c r="CO140" s="140">
        <v>5</v>
      </c>
      <c r="CP140" s="140">
        <v>5.7</v>
      </c>
      <c r="CQ140" s="140">
        <v>75</v>
      </c>
      <c r="DL140" s="140" t="s">
        <v>624</v>
      </c>
      <c r="DM140" s="140" t="s">
        <v>623</v>
      </c>
      <c r="DN140" s="140" t="s">
        <v>624</v>
      </c>
      <c r="DP140" s="140">
        <v>13</v>
      </c>
      <c r="DS140" s="140">
        <v>7</v>
      </c>
    </row>
    <row r="141" spans="1:125" ht="15" customHeight="1" x14ac:dyDescent="0.2">
      <c r="A141" s="1">
        <v>841</v>
      </c>
      <c r="B141" s="40" t="s">
        <v>303</v>
      </c>
      <c r="C141" s="40" t="s">
        <v>300</v>
      </c>
      <c r="D141" s="36">
        <v>38442</v>
      </c>
      <c r="E141" s="149">
        <v>39.367379999999997</v>
      </c>
      <c r="F141" s="149">
        <v>-76.668880000000001</v>
      </c>
      <c r="G141" s="149">
        <v>39.366840000000003</v>
      </c>
      <c r="H141" s="149">
        <v>-76.669210000000007</v>
      </c>
      <c r="I141" s="153">
        <v>0.52083333333333337</v>
      </c>
      <c r="J141" s="154">
        <v>9.99</v>
      </c>
      <c r="K141" s="154">
        <v>8.1199999999999992</v>
      </c>
      <c r="L141" s="141">
        <v>743</v>
      </c>
      <c r="M141" s="154">
        <v>13.33</v>
      </c>
      <c r="P141" s="140" t="s">
        <v>623</v>
      </c>
      <c r="Q141" s="140" t="s">
        <v>624</v>
      </c>
      <c r="R141" s="140" t="s">
        <v>623</v>
      </c>
      <c r="S141" s="140" t="s">
        <v>623</v>
      </c>
      <c r="T141" s="140" t="s">
        <v>623</v>
      </c>
      <c r="U141" s="140" t="s">
        <v>623</v>
      </c>
      <c r="V141" s="140" t="s">
        <v>624</v>
      </c>
      <c r="W141" s="140" t="s">
        <v>623</v>
      </c>
      <c r="X141" s="140" t="s">
        <v>623</v>
      </c>
      <c r="Y141" s="140" t="s">
        <v>623</v>
      </c>
      <c r="Z141" s="140" t="s">
        <v>623</v>
      </c>
      <c r="AA141" s="140" t="s">
        <v>623</v>
      </c>
      <c r="AB141" s="140" t="s">
        <v>623</v>
      </c>
      <c r="AF141" s="140">
        <v>0</v>
      </c>
      <c r="AG141" s="140">
        <v>5.08</v>
      </c>
      <c r="AH141" s="140">
        <v>75</v>
      </c>
      <c r="AI141" s="140">
        <v>1.23</v>
      </c>
      <c r="AL141" s="144"/>
      <c r="AM141" s="144"/>
      <c r="AR141" s="140" t="s">
        <v>624</v>
      </c>
      <c r="AS141" s="140">
        <v>3</v>
      </c>
      <c r="AU141" s="140">
        <v>3</v>
      </c>
      <c r="BI141" s="140">
        <v>50</v>
      </c>
      <c r="BJ141" s="140">
        <v>50</v>
      </c>
      <c r="BO141" s="140" t="s">
        <v>623</v>
      </c>
      <c r="BP141" s="140" t="s">
        <v>623</v>
      </c>
      <c r="CO141" s="140">
        <v>7.5</v>
      </c>
      <c r="CP141" s="140">
        <v>12.4</v>
      </c>
      <c r="CQ141" s="140">
        <v>65</v>
      </c>
      <c r="DL141" s="140" t="s">
        <v>624</v>
      </c>
      <c r="DM141" s="140" t="s">
        <v>623</v>
      </c>
      <c r="DN141" s="140" t="s">
        <v>624</v>
      </c>
      <c r="DP141" s="140">
        <v>12</v>
      </c>
      <c r="DS141" s="140">
        <v>8</v>
      </c>
    </row>
    <row r="142" spans="1:125" ht="15" customHeight="1" x14ac:dyDescent="0.2">
      <c r="A142" s="1">
        <v>894</v>
      </c>
      <c r="B142" s="40" t="s">
        <v>303</v>
      </c>
      <c r="C142" s="40" t="s">
        <v>300</v>
      </c>
      <c r="D142" s="36">
        <v>38442</v>
      </c>
      <c r="E142" s="149">
        <v>39.36786</v>
      </c>
      <c r="F142" s="149">
        <v>-76.668890000000005</v>
      </c>
      <c r="G142" s="149">
        <v>39.367379999999997</v>
      </c>
      <c r="H142" s="149">
        <v>-76.668880000000001</v>
      </c>
      <c r="I142" s="153">
        <v>0.5</v>
      </c>
      <c r="J142" s="154">
        <v>9.83</v>
      </c>
      <c r="K142" s="154">
        <v>8.19</v>
      </c>
      <c r="L142" s="141">
        <v>715</v>
      </c>
      <c r="M142" s="154">
        <v>13.88</v>
      </c>
      <c r="N142" s="142">
        <v>50</v>
      </c>
      <c r="O142" s="142">
        <v>13</v>
      </c>
      <c r="P142" s="140" t="s">
        <v>623</v>
      </c>
      <c r="Q142" s="140" t="s">
        <v>624</v>
      </c>
      <c r="R142" s="140" t="s">
        <v>623</v>
      </c>
      <c r="S142" s="140" t="s">
        <v>623</v>
      </c>
      <c r="T142" s="140" t="s">
        <v>623</v>
      </c>
      <c r="U142" s="140" t="s">
        <v>623</v>
      </c>
      <c r="V142" s="140" t="s">
        <v>624</v>
      </c>
      <c r="W142" s="140" t="s">
        <v>623</v>
      </c>
      <c r="X142" s="140" t="s">
        <v>623</v>
      </c>
      <c r="Y142" s="140" t="s">
        <v>623</v>
      </c>
      <c r="Z142" s="140" t="s">
        <v>623</v>
      </c>
      <c r="AA142" s="140" t="s">
        <v>623</v>
      </c>
      <c r="AB142" s="140" t="s">
        <v>623</v>
      </c>
      <c r="AF142" s="140">
        <v>0</v>
      </c>
      <c r="AG142" s="140">
        <v>5.78</v>
      </c>
      <c r="AH142" s="140">
        <v>50</v>
      </c>
      <c r="AI142" s="140">
        <v>2.54</v>
      </c>
      <c r="AJ142" s="140">
        <v>50</v>
      </c>
      <c r="AK142" s="140">
        <v>5.98</v>
      </c>
      <c r="AL142" s="144"/>
      <c r="AM142" s="144"/>
      <c r="AP142" s="140">
        <v>75</v>
      </c>
      <c r="AQ142" s="140">
        <v>4.1399999999999997</v>
      </c>
      <c r="AR142" s="140" t="s">
        <v>623</v>
      </c>
      <c r="BI142" s="140">
        <v>50</v>
      </c>
      <c r="BJ142" s="140">
        <v>40</v>
      </c>
      <c r="BK142" s="140" t="s">
        <v>625</v>
      </c>
      <c r="BL142" s="140" t="s">
        <v>625</v>
      </c>
      <c r="BO142" s="140" t="s">
        <v>623</v>
      </c>
      <c r="BP142" s="140" t="s">
        <v>623</v>
      </c>
      <c r="CO142" s="140">
        <v>5.3</v>
      </c>
      <c r="CP142" s="140">
        <v>7.5</v>
      </c>
      <c r="CQ142" s="140">
        <v>55</v>
      </c>
      <c r="DL142" s="140" t="s">
        <v>624</v>
      </c>
      <c r="DM142" s="140" t="s">
        <v>623</v>
      </c>
      <c r="DN142" s="140" t="s">
        <v>624</v>
      </c>
      <c r="DP142" s="140">
        <v>19</v>
      </c>
      <c r="DQ142" s="140">
        <v>1</v>
      </c>
    </row>
    <row r="143" spans="1:125" ht="15" customHeight="1" x14ac:dyDescent="0.2">
      <c r="A143" s="1">
        <v>947</v>
      </c>
      <c r="B143" s="40" t="s">
        <v>303</v>
      </c>
      <c r="C143" s="40" t="s">
        <v>300</v>
      </c>
      <c r="D143" s="36">
        <v>38442</v>
      </c>
      <c r="E143" s="149">
        <v>39.363570000000003</v>
      </c>
      <c r="F143" s="149">
        <v>-76.689310000000006</v>
      </c>
      <c r="G143" s="149">
        <v>39.364139999999999</v>
      </c>
      <c r="H143" s="149">
        <v>-76.689769999999996</v>
      </c>
      <c r="I143" s="153">
        <v>0.41666666666666669</v>
      </c>
      <c r="J143" s="154">
        <v>10.62</v>
      </c>
      <c r="K143" s="154">
        <v>8.11</v>
      </c>
      <c r="L143" s="141">
        <v>378</v>
      </c>
      <c r="M143" s="154">
        <v>16.12</v>
      </c>
      <c r="N143" s="142">
        <v>3</v>
      </c>
      <c r="O143" s="142">
        <v>14</v>
      </c>
      <c r="P143" s="140" t="s">
        <v>623</v>
      </c>
      <c r="Q143" s="140" t="s">
        <v>623</v>
      </c>
      <c r="R143" s="140" t="s">
        <v>623</v>
      </c>
      <c r="S143" s="140" t="s">
        <v>623</v>
      </c>
      <c r="T143" s="140" t="s">
        <v>623</v>
      </c>
      <c r="U143" s="140" t="s">
        <v>623</v>
      </c>
      <c r="V143" s="140" t="s">
        <v>624</v>
      </c>
      <c r="W143" s="140" t="s">
        <v>623</v>
      </c>
      <c r="X143" s="140" t="s">
        <v>623</v>
      </c>
      <c r="Y143" s="140" t="s">
        <v>623</v>
      </c>
      <c r="Z143" s="140" t="s">
        <v>623</v>
      </c>
      <c r="AA143" s="140" t="s">
        <v>623</v>
      </c>
      <c r="AB143" s="140" t="s">
        <v>623</v>
      </c>
      <c r="AF143" s="140">
        <v>0</v>
      </c>
      <c r="AG143" s="140">
        <v>2.33</v>
      </c>
      <c r="AH143" s="140">
        <v>56</v>
      </c>
      <c r="AI143" s="140">
        <v>1.5</v>
      </c>
      <c r="AJ143" s="140">
        <v>56</v>
      </c>
      <c r="AK143" s="140">
        <v>0.53</v>
      </c>
      <c r="AL143" s="144"/>
      <c r="AM143" s="144"/>
      <c r="AP143" s="140">
        <v>75</v>
      </c>
      <c r="AQ143" s="140">
        <v>0.47</v>
      </c>
      <c r="AR143" s="140" t="s">
        <v>624</v>
      </c>
      <c r="AV143" s="140">
        <v>20</v>
      </c>
      <c r="BI143" s="140">
        <v>0</v>
      </c>
      <c r="BJ143" s="140">
        <v>3</v>
      </c>
      <c r="BK143" s="140" t="s">
        <v>645</v>
      </c>
      <c r="BL143" s="140" t="s">
        <v>645</v>
      </c>
      <c r="BO143" s="140" t="s">
        <v>624</v>
      </c>
      <c r="BP143" s="140" t="s">
        <v>624</v>
      </c>
      <c r="BQ143" s="140" t="s">
        <v>627</v>
      </c>
      <c r="BU143" s="140" t="s">
        <v>632</v>
      </c>
      <c r="BV143" s="140" t="s">
        <v>632</v>
      </c>
      <c r="CO143" s="140">
        <v>4.8</v>
      </c>
      <c r="CP143" s="140">
        <v>4.3</v>
      </c>
      <c r="CQ143" s="140">
        <v>75</v>
      </c>
      <c r="DL143" s="140" t="s">
        <v>624</v>
      </c>
      <c r="DM143" s="140" t="s">
        <v>623</v>
      </c>
      <c r="DN143" s="140" t="s">
        <v>624</v>
      </c>
      <c r="DP143" s="140">
        <v>20</v>
      </c>
    </row>
    <row r="144" spans="1:125" ht="15" customHeight="1" x14ac:dyDescent="0.2">
      <c r="A144" s="1">
        <v>972</v>
      </c>
      <c r="B144" s="40" t="s">
        <v>303</v>
      </c>
      <c r="C144" s="40" t="s">
        <v>300</v>
      </c>
      <c r="D144" s="36">
        <v>38448</v>
      </c>
      <c r="E144" s="149">
        <v>39.367759999999997</v>
      </c>
      <c r="F144" s="149">
        <v>-76.649990000000003</v>
      </c>
      <c r="G144" s="149">
        <v>39.367800000000003</v>
      </c>
      <c r="H144" s="149">
        <v>-76.650859999999994</v>
      </c>
      <c r="I144" s="150"/>
      <c r="J144" s="154">
        <v>11.07</v>
      </c>
      <c r="K144" s="154">
        <v>8.1199999999999992</v>
      </c>
      <c r="L144" s="141">
        <v>613</v>
      </c>
      <c r="M144" s="154">
        <v>12.29</v>
      </c>
      <c r="N144" s="142">
        <v>10</v>
      </c>
      <c r="O144" s="142">
        <v>9</v>
      </c>
      <c r="P144" s="140" t="s">
        <v>623</v>
      </c>
      <c r="Q144" s="140" t="s">
        <v>623</v>
      </c>
      <c r="R144" s="140" t="s">
        <v>623</v>
      </c>
      <c r="S144" s="140" t="s">
        <v>623</v>
      </c>
      <c r="T144" s="140" t="s">
        <v>623</v>
      </c>
      <c r="U144" s="140" t="s">
        <v>623</v>
      </c>
      <c r="V144" s="140" t="s">
        <v>623</v>
      </c>
      <c r="W144" s="140" t="s">
        <v>624</v>
      </c>
      <c r="X144" s="140" t="s">
        <v>623</v>
      </c>
      <c r="Y144" s="140" t="s">
        <v>623</v>
      </c>
      <c r="Z144" s="140" t="s">
        <v>623</v>
      </c>
      <c r="AA144" s="140" t="s">
        <v>623</v>
      </c>
      <c r="AB144" s="140" t="s">
        <v>623</v>
      </c>
      <c r="AF144" s="140">
        <v>0</v>
      </c>
      <c r="AG144" s="140">
        <v>5.54</v>
      </c>
      <c r="AH144" s="140">
        <v>75</v>
      </c>
      <c r="AI144" s="140">
        <v>3.35</v>
      </c>
      <c r="AL144" s="144"/>
      <c r="AM144" s="144"/>
      <c r="AR144" s="140" t="s">
        <v>624</v>
      </c>
      <c r="AS144" s="140">
        <v>75</v>
      </c>
      <c r="AU144" s="140">
        <v>75</v>
      </c>
      <c r="BI144" s="140">
        <v>0</v>
      </c>
      <c r="BJ144" s="140">
        <v>1</v>
      </c>
      <c r="BK144" s="140" t="s">
        <v>645</v>
      </c>
      <c r="BL144" s="140" t="s">
        <v>645</v>
      </c>
      <c r="BM144" s="140" t="s">
        <v>652</v>
      </c>
      <c r="BN144" s="140" t="s">
        <v>652</v>
      </c>
      <c r="BO144" s="140" t="s">
        <v>624</v>
      </c>
      <c r="BP144" s="140" t="s">
        <v>624</v>
      </c>
      <c r="BU144" s="140" t="s">
        <v>627</v>
      </c>
      <c r="BV144" s="140" t="s">
        <v>627</v>
      </c>
      <c r="CE144" s="140" t="s">
        <v>627</v>
      </c>
      <c r="CF144" s="140" t="s">
        <v>627</v>
      </c>
      <c r="CO144" s="140">
        <v>9.6999999999999993</v>
      </c>
      <c r="CP144" s="140">
        <v>9.5</v>
      </c>
      <c r="CQ144" s="140">
        <v>75</v>
      </c>
      <c r="DL144" s="140" t="s">
        <v>624</v>
      </c>
      <c r="DM144" s="140" t="s">
        <v>623</v>
      </c>
      <c r="DN144" s="140" t="s">
        <v>624</v>
      </c>
    </row>
    <row r="145" spans="1:123" ht="15" customHeight="1" x14ac:dyDescent="0.2">
      <c r="A145" s="1">
        <v>700</v>
      </c>
      <c r="B145" s="40" t="s">
        <v>304</v>
      </c>
      <c r="C145" s="40" t="s">
        <v>300</v>
      </c>
      <c r="D145" s="36">
        <v>38425</v>
      </c>
      <c r="E145" s="149">
        <v>39.350160000000002</v>
      </c>
      <c r="F145" s="149">
        <v>-76.628479999999996</v>
      </c>
      <c r="G145" s="149">
        <v>39.350670000000001</v>
      </c>
      <c r="H145" s="149">
        <v>-76.628659999999996</v>
      </c>
      <c r="I145" s="153">
        <v>0.47916666666666669</v>
      </c>
      <c r="J145" s="154">
        <v>5.4</v>
      </c>
      <c r="K145" s="154">
        <v>8.44</v>
      </c>
      <c r="L145" s="141">
        <v>843</v>
      </c>
      <c r="M145" s="154">
        <v>18.25</v>
      </c>
      <c r="N145" s="142">
        <v>100</v>
      </c>
      <c r="O145" s="142">
        <v>0</v>
      </c>
      <c r="P145" s="140" t="s">
        <v>623</v>
      </c>
      <c r="Q145" s="140" t="s">
        <v>624</v>
      </c>
      <c r="R145" s="140" t="s">
        <v>623</v>
      </c>
      <c r="S145" s="140" t="s">
        <v>623</v>
      </c>
      <c r="T145" s="140" t="s">
        <v>623</v>
      </c>
      <c r="U145" s="140" t="s">
        <v>623</v>
      </c>
      <c r="V145" s="140" t="s">
        <v>624</v>
      </c>
      <c r="W145" s="140" t="s">
        <v>623</v>
      </c>
      <c r="X145" s="140" t="s">
        <v>623</v>
      </c>
      <c r="Y145" s="140" t="s">
        <v>623</v>
      </c>
      <c r="Z145" s="140" t="s">
        <v>623</v>
      </c>
      <c r="AA145" s="140" t="s">
        <v>623</v>
      </c>
      <c r="AB145" s="140" t="s">
        <v>623</v>
      </c>
      <c r="AF145" s="140">
        <v>0</v>
      </c>
      <c r="AG145" s="140">
        <v>2.29</v>
      </c>
      <c r="AH145" s="140">
        <v>75</v>
      </c>
      <c r="AI145" s="140">
        <v>1.61</v>
      </c>
      <c r="AL145" s="144"/>
      <c r="AM145" s="144"/>
      <c r="AR145" s="140" t="s">
        <v>623</v>
      </c>
      <c r="BI145" s="140">
        <v>50</v>
      </c>
      <c r="BJ145" s="140">
        <v>50</v>
      </c>
      <c r="BK145" s="140" t="s">
        <v>625</v>
      </c>
      <c r="BL145" s="140" t="s">
        <v>625</v>
      </c>
      <c r="BM145" s="140" t="s">
        <v>633</v>
      </c>
      <c r="BN145" s="140" t="s">
        <v>633</v>
      </c>
      <c r="BO145" s="140" t="s">
        <v>623</v>
      </c>
      <c r="BP145" s="140" t="s">
        <v>623</v>
      </c>
      <c r="CO145" s="140">
        <v>3.5</v>
      </c>
      <c r="CP145" s="140">
        <v>4.0999999999999996</v>
      </c>
      <c r="CQ145" s="140">
        <v>54</v>
      </c>
      <c r="DL145" s="140" t="s">
        <v>624</v>
      </c>
      <c r="DM145" s="140" t="s">
        <v>623</v>
      </c>
      <c r="DN145" s="140" t="s">
        <v>624</v>
      </c>
    </row>
    <row r="146" spans="1:123" ht="15" customHeight="1" x14ac:dyDescent="0.2">
      <c r="A146" s="1">
        <v>701</v>
      </c>
      <c r="B146" s="40" t="s">
        <v>304</v>
      </c>
      <c r="C146" s="40" t="s">
        <v>300</v>
      </c>
      <c r="D146" s="36">
        <v>38425</v>
      </c>
      <c r="E146" s="149">
        <v>39.354509999999998</v>
      </c>
      <c r="F146" s="149">
        <v>-76.629689999999997</v>
      </c>
      <c r="G146" s="149">
        <v>39.355179999999997</v>
      </c>
      <c r="H146" s="149">
        <v>-76.629729999999995</v>
      </c>
      <c r="I146" s="153">
        <v>0.3840277777777778</v>
      </c>
      <c r="J146" s="154">
        <v>5.86</v>
      </c>
      <c r="K146" s="154">
        <v>6.95</v>
      </c>
      <c r="L146" s="141">
        <v>828</v>
      </c>
      <c r="M146" s="154">
        <v>15.94</v>
      </c>
      <c r="N146" s="142">
        <v>3</v>
      </c>
      <c r="O146" s="142">
        <v>10</v>
      </c>
      <c r="P146" s="140" t="s">
        <v>623</v>
      </c>
      <c r="Q146" s="140" t="s">
        <v>623</v>
      </c>
      <c r="R146" s="140" t="s">
        <v>623</v>
      </c>
      <c r="S146" s="140" t="s">
        <v>623</v>
      </c>
      <c r="T146" s="140" t="s">
        <v>623</v>
      </c>
      <c r="U146" s="140" t="s">
        <v>623</v>
      </c>
      <c r="V146" s="140" t="s">
        <v>624</v>
      </c>
      <c r="W146" s="140" t="s">
        <v>623</v>
      </c>
      <c r="X146" s="140" t="s">
        <v>623</v>
      </c>
      <c r="Y146" s="140" t="s">
        <v>623</v>
      </c>
      <c r="Z146" s="140" t="s">
        <v>623</v>
      </c>
      <c r="AA146" s="140" t="s">
        <v>623</v>
      </c>
      <c r="AB146" s="140" t="s">
        <v>623</v>
      </c>
      <c r="AF146" s="140">
        <v>0</v>
      </c>
      <c r="AG146" s="140">
        <v>1.17</v>
      </c>
      <c r="AH146" s="140">
        <v>75</v>
      </c>
      <c r="AI146" s="140">
        <v>0.52</v>
      </c>
      <c r="AL146" s="144"/>
      <c r="AM146" s="144"/>
      <c r="AR146" s="140" t="s">
        <v>624</v>
      </c>
      <c r="AU146" s="140">
        <v>10</v>
      </c>
      <c r="AV146" s="140">
        <v>20</v>
      </c>
      <c r="AX146" s="140">
        <v>20</v>
      </c>
      <c r="BI146" s="140">
        <v>25</v>
      </c>
      <c r="BJ146" s="140">
        <v>2</v>
      </c>
      <c r="BO146" s="140" t="s">
        <v>624</v>
      </c>
      <c r="BP146" s="140" t="s">
        <v>624</v>
      </c>
      <c r="BR146" s="140" t="s">
        <v>632</v>
      </c>
      <c r="CO146" s="140">
        <v>1.5</v>
      </c>
      <c r="CP146" s="140">
        <v>1.9</v>
      </c>
      <c r="CQ146" s="140">
        <v>73</v>
      </c>
      <c r="DL146" s="140" t="s">
        <v>624</v>
      </c>
      <c r="DM146" s="140" t="s">
        <v>623</v>
      </c>
      <c r="DN146" s="140" t="s">
        <v>624</v>
      </c>
      <c r="DP146" s="140">
        <v>16</v>
      </c>
      <c r="DQ146" s="140">
        <v>2</v>
      </c>
      <c r="DR146" s="140">
        <v>1</v>
      </c>
      <c r="DS146" s="140">
        <v>1</v>
      </c>
    </row>
    <row r="147" spans="1:123" ht="15" customHeight="1" x14ac:dyDescent="0.2">
      <c r="A147" s="1">
        <v>729</v>
      </c>
      <c r="B147" s="40" t="s">
        <v>304</v>
      </c>
      <c r="C147" s="40" t="s">
        <v>300</v>
      </c>
      <c r="D147" s="36">
        <v>38428</v>
      </c>
      <c r="E147" s="149">
        <v>39.333120000000001</v>
      </c>
      <c r="F147" s="149">
        <v>-76.623800000000003</v>
      </c>
      <c r="G147" s="149">
        <v>39.333620000000003</v>
      </c>
      <c r="H147" s="149">
        <v>-76.623220000000003</v>
      </c>
      <c r="I147" s="153">
        <v>0.46527777777777773</v>
      </c>
      <c r="J147" s="154">
        <v>5.26</v>
      </c>
      <c r="K147" s="154">
        <v>7.33</v>
      </c>
      <c r="L147" s="141">
        <v>415</v>
      </c>
      <c r="M147" s="154">
        <v>12.05</v>
      </c>
      <c r="N147" s="142">
        <v>50</v>
      </c>
      <c r="O147" s="142">
        <v>6</v>
      </c>
      <c r="P147" s="140" t="s">
        <v>623</v>
      </c>
      <c r="Q147" s="140" t="s">
        <v>624</v>
      </c>
      <c r="R147" s="140" t="s">
        <v>623</v>
      </c>
      <c r="S147" s="140" t="s">
        <v>623</v>
      </c>
      <c r="T147" s="140" t="s">
        <v>623</v>
      </c>
      <c r="U147" s="140" t="s">
        <v>623</v>
      </c>
      <c r="V147" s="140" t="s">
        <v>624</v>
      </c>
      <c r="W147" s="140" t="s">
        <v>624</v>
      </c>
      <c r="X147" s="140" t="s">
        <v>623</v>
      </c>
      <c r="Y147" s="140" t="s">
        <v>623</v>
      </c>
      <c r="Z147" s="140" t="s">
        <v>623</v>
      </c>
      <c r="AA147" s="140" t="s">
        <v>623</v>
      </c>
      <c r="AB147" s="140" t="s">
        <v>623</v>
      </c>
      <c r="AF147" s="140">
        <v>0</v>
      </c>
      <c r="AG147" s="140">
        <v>2.59</v>
      </c>
      <c r="AH147" s="140">
        <v>75</v>
      </c>
      <c r="AI147" s="140">
        <v>1.43</v>
      </c>
      <c r="AL147" s="144"/>
      <c r="AM147" s="144"/>
      <c r="AR147" s="140" t="s">
        <v>623</v>
      </c>
      <c r="BI147" s="140">
        <v>10</v>
      </c>
      <c r="BJ147" s="140">
        <v>6</v>
      </c>
      <c r="BK147" s="140" t="s">
        <v>675</v>
      </c>
      <c r="BL147" s="140" t="s">
        <v>676</v>
      </c>
      <c r="BM147" s="140" t="s">
        <v>677</v>
      </c>
      <c r="BN147" s="140" t="s">
        <v>677</v>
      </c>
      <c r="BO147" s="140" t="s">
        <v>623</v>
      </c>
      <c r="BP147" s="140" t="s">
        <v>623</v>
      </c>
      <c r="CO147" s="140">
        <v>10.1</v>
      </c>
      <c r="CP147" s="140">
        <v>5.8</v>
      </c>
      <c r="CQ147" s="140">
        <v>73</v>
      </c>
      <c r="DL147" s="140" t="s">
        <v>624</v>
      </c>
      <c r="DM147" s="140" t="s">
        <v>623</v>
      </c>
      <c r="DN147" s="140" t="s">
        <v>624</v>
      </c>
      <c r="DP147" s="140">
        <v>18</v>
      </c>
      <c r="DQ147" s="140">
        <v>2</v>
      </c>
    </row>
    <row r="148" spans="1:123" ht="15" customHeight="1" x14ac:dyDescent="0.2">
      <c r="A148" s="1">
        <v>753</v>
      </c>
      <c r="B148" s="40" t="s">
        <v>304</v>
      </c>
      <c r="C148" s="40" t="s">
        <v>300</v>
      </c>
      <c r="D148" s="36">
        <v>38448</v>
      </c>
      <c r="E148" s="149">
        <v>39.324550000000002</v>
      </c>
      <c r="F148" s="149">
        <v>-76.626230000000007</v>
      </c>
      <c r="G148" s="149">
        <v>39.325180000000003</v>
      </c>
      <c r="H148" s="149">
        <v>-76.626509999999996</v>
      </c>
      <c r="I148" s="153">
        <v>0.4375</v>
      </c>
      <c r="J148" s="154">
        <v>11.52</v>
      </c>
      <c r="K148" s="154">
        <v>7.46</v>
      </c>
      <c r="L148" s="141">
        <v>468</v>
      </c>
      <c r="M148" s="154">
        <v>11.7</v>
      </c>
      <c r="N148" s="142">
        <v>25</v>
      </c>
      <c r="O148" s="142">
        <v>5</v>
      </c>
      <c r="P148" s="140" t="s">
        <v>623</v>
      </c>
      <c r="Q148" s="140" t="s">
        <v>624</v>
      </c>
      <c r="R148" s="140" t="s">
        <v>623</v>
      </c>
      <c r="S148" s="140" t="s">
        <v>623</v>
      </c>
      <c r="T148" s="140" t="s">
        <v>623</v>
      </c>
      <c r="U148" s="140" t="s">
        <v>623</v>
      </c>
      <c r="V148" s="140" t="s">
        <v>624</v>
      </c>
      <c r="W148" s="140" t="s">
        <v>624</v>
      </c>
      <c r="X148" s="140" t="s">
        <v>623</v>
      </c>
      <c r="Y148" s="140" t="s">
        <v>623</v>
      </c>
      <c r="Z148" s="140" t="s">
        <v>623</v>
      </c>
      <c r="AA148" s="140" t="s">
        <v>623</v>
      </c>
      <c r="AB148" s="140" t="s">
        <v>623</v>
      </c>
      <c r="AF148" s="140">
        <v>0</v>
      </c>
      <c r="AG148" s="140">
        <v>1.65</v>
      </c>
      <c r="AH148" s="140">
        <v>75</v>
      </c>
      <c r="AI148" s="140">
        <v>1.1200000000000001</v>
      </c>
      <c r="AL148" s="144"/>
      <c r="AM148" s="144"/>
      <c r="AR148" s="140" t="s">
        <v>623</v>
      </c>
      <c r="BI148" s="140">
        <v>50</v>
      </c>
      <c r="BJ148" s="140">
        <v>50</v>
      </c>
      <c r="BK148" s="140" t="s">
        <v>645</v>
      </c>
      <c r="BL148" s="140" t="s">
        <v>645</v>
      </c>
      <c r="BM148" s="140" t="s">
        <v>650</v>
      </c>
      <c r="BN148" s="140" t="s">
        <v>650</v>
      </c>
      <c r="BO148" s="140" t="s">
        <v>623</v>
      </c>
      <c r="BP148" s="140" t="s">
        <v>623</v>
      </c>
      <c r="CO148" s="140">
        <v>13.3</v>
      </c>
      <c r="CP148" s="140">
        <v>4.7</v>
      </c>
      <c r="CQ148" s="140">
        <v>73</v>
      </c>
      <c r="DL148" s="140" t="s">
        <v>624</v>
      </c>
      <c r="DM148" s="140" t="s">
        <v>623</v>
      </c>
      <c r="DN148" s="140" t="s">
        <v>624</v>
      </c>
      <c r="DP148" s="140">
        <v>19</v>
      </c>
      <c r="DQ148" s="140">
        <v>1</v>
      </c>
    </row>
    <row r="149" spans="1:123" ht="15" customHeight="1" x14ac:dyDescent="0.2">
      <c r="A149" s="1">
        <v>800</v>
      </c>
      <c r="B149" s="40" t="s">
        <v>304</v>
      </c>
      <c r="C149" s="40" t="s">
        <v>300</v>
      </c>
      <c r="D149" s="36">
        <v>38425</v>
      </c>
      <c r="E149" s="149">
        <v>39.344760000000001</v>
      </c>
      <c r="F149" s="149">
        <v>-76.626270000000005</v>
      </c>
      <c r="G149" s="149">
        <v>39.345370000000003</v>
      </c>
      <c r="H149" s="149">
        <v>-76.626599999999996</v>
      </c>
      <c r="I149" s="153">
        <v>0.56041666666666667</v>
      </c>
      <c r="J149" s="154">
        <v>7.72</v>
      </c>
      <c r="K149" s="154">
        <v>8.93</v>
      </c>
      <c r="L149" s="141">
        <v>811</v>
      </c>
      <c r="M149" s="154">
        <v>15.68</v>
      </c>
      <c r="N149" s="142">
        <v>0</v>
      </c>
      <c r="O149" s="142">
        <v>5</v>
      </c>
      <c r="P149" s="140" t="s">
        <v>624</v>
      </c>
      <c r="Q149" s="140" t="s">
        <v>624</v>
      </c>
      <c r="R149" s="140" t="s">
        <v>623</v>
      </c>
      <c r="S149" s="140" t="s">
        <v>623</v>
      </c>
      <c r="T149" s="140" t="s">
        <v>623</v>
      </c>
      <c r="U149" s="140" t="s">
        <v>623</v>
      </c>
      <c r="V149" s="140" t="s">
        <v>624</v>
      </c>
      <c r="W149" s="140" t="s">
        <v>624</v>
      </c>
      <c r="X149" s="140" t="s">
        <v>623</v>
      </c>
      <c r="Y149" s="140" t="s">
        <v>623</v>
      </c>
      <c r="Z149" s="140" t="s">
        <v>623</v>
      </c>
      <c r="AA149" s="140" t="s">
        <v>623</v>
      </c>
      <c r="AB149" s="140" t="s">
        <v>624</v>
      </c>
      <c r="AC149" s="140" t="s">
        <v>624</v>
      </c>
      <c r="AD149" s="140">
        <v>8</v>
      </c>
      <c r="AE149" s="140">
        <v>25</v>
      </c>
      <c r="AL149" s="144"/>
      <c r="AM149" s="144"/>
      <c r="AR149" s="140" t="s">
        <v>624</v>
      </c>
      <c r="AT149" s="140">
        <v>25</v>
      </c>
      <c r="AV149" s="140">
        <v>50</v>
      </c>
      <c r="AX149" s="140">
        <v>50</v>
      </c>
      <c r="BI149" s="140">
        <v>1</v>
      </c>
      <c r="BJ149" s="140">
        <v>30</v>
      </c>
      <c r="BO149" s="140" t="s">
        <v>624</v>
      </c>
      <c r="BP149" s="140" t="s">
        <v>624</v>
      </c>
      <c r="BQ149" s="140" t="s">
        <v>632</v>
      </c>
      <c r="BR149" s="140" t="s">
        <v>632</v>
      </c>
      <c r="CO149" s="140">
        <v>3.5</v>
      </c>
      <c r="CP149" s="140">
        <v>0.9</v>
      </c>
      <c r="CQ149" s="140">
        <v>75</v>
      </c>
      <c r="DL149" s="140" t="s">
        <v>624</v>
      </c>
      <c r="DM149" s="140" t="s">
        <v>623</v>
      </c>
      <c r="DN149" s="140" t="s">
        <v>624</v>
      </c>
      <c r="DP149" s="140">
        <v>20</v>
      </c>
    </row>
    <row r="150" spans="1:123" ht="15" customHeight="1" x14ac:dyDescent="0.2">
      <c r="A150" s="1">
        <v>801</v>
      </c>
      <c r="B150" s="40" t="s">
        <v>304</v>
      </c>
      <c r="C150" s="40" t="s">
        <v>300</v>
      </c>
      <c r="D150" s="36">
        <v>38425</v>
      </c>
      <c r="E150" s="149">
        <v>39.348860000000002</v>
      </c>
      <c r="F150" s="149">
        <v>-76.628140000000002</v>
      </c>
      <c r="G150" s="149">
        <v>39.349510000000002</v>
      </c>
      <c r="H150" s="149">
        <v>-76.628309999999999</v>
      </c>
      <c r="I150" s="153">
        <v>0.43541666666666662</v>
      </c>
      <c r="J150" s="154">
        <v>6.18</v>
      </c>
      <c r="K150" s="154">
        <v>8.8000000000000007</v>
      </c>
      <c r="L150" s="141">
        <v>825</v>
      </c>
      <c r="M150" s="154">
        <v>17.059999999999999</v>
      </c>
      <c r="N150" s="142">
        <v>35</v>
      </c>
      <c r="O150" s="142">
        <v>6</v>
      </c>
      <c r="P150" s="140" t="s">
        <v>623</v>
      </c>
      <c r="Q150" s="140" t="s">
        <v>624</v>
      </c>
      <c r="R150" s="140" t="s">
        <v>623</v>
      </c>
      <c r="S150" s="140" t="s">
        <v>623</v>
      </c>
      <c r="T150" s="140" t="s">
        <v>623</v>
      </c>
      <c r="U150" s="140" t="s">
        <v>623</v>
      </c>
      <c r="V150" s="140" t="s">
        <v>624</v>
      </c>
      <c r="W150" s="140" t="s">
        <v>623</v>
      </c>
      <c r="X150" s="140" t="s">
        <v>623</v>
      </c>
      <c r="Y150" s="140" t="s">
        <v>623</v>
      </c>
      <c r="Z150" s="140" t="s">
        <v>623</v>
      </c>
      <c r="AA150" s="140" t="s">
        <v>623</v>
      </c>
      <c r="AB150" s="140" t="s">
        <v>623</v>
      </c>
      <c r="AF150" s="140">
        <v>0</v>
      </c>
      <c r="AG150" s="140">
        <v>2.19</v>
      </c>
      <c r="AH150" s="140">
        <v>50</v>
      </c>
      <c r="AI150" s="140">
        <v>1.31</v>
      </c>
      <c r="AJ150" s="140">
        <v>50</v>
      </c>
      <c r="AK150" s="140">
        <v>2.0099999999999998</v>
      </c>
      <c r="AL150" s="144"/>
      <c r="AM150" s="144"/>
      <c r="AP150" s="140">
        <v>75</v>
      </c>
      <c r="AQ150" s="140">
        <v>1.58</v>
      </c>
      <c r="AR150" s="140" t="s">
        <v>623</v>
      </c>
      <c r="BI150" s="140">
        <v>5</v>
      </c>
      <c r="BJ150" s="140">
        <v>30</v>
      </c>
      <c r="BO150" s="140" t="s">
        <v>623</v>
      </c>
      <c r="BP150" s="140" t="s">
        <v>623</v>
      </c>
      <c r="CO150" s="140">
        <v>4.0999999999999996</v>
      </c>
      <c r="CP150" s="140">
        <v>3.5</v>
      </c>
      <c r="CQ150" s="140">
        <v>69</v>
      </c>
      <c r="DL150" s="140" t="s">
        <v>624</v>
      </c>
      <c r="DM150" s="140" t="s">
        <v>623</v>
      </c>
      <c r="DN150" s="140" t="s">
        <v>624</v>
      </c>
      <c r="DP150" s="140">
        <v>11</v>
      </c>
      <c r="DQ150" s="140">
        <v>3</v>
      </c>
      <c r="DR150" s="140">
        <v>3</v>
      </c>
      <c r="DS150" s="140">
        <v>3</v>
      </c>
    </row>
    <row r="151" spans="1:123" ht="15" customHeight="1" x14ac:dyDescent="0.2">
      <c r="A151" s="1">
        <v>856</v>
      </c>
      <c r="B151" s="40" t="s">
        <v>304</v>
      </c>
      <c r="C151" s="40" t="s">
        <v>300</v>
      </c>
      <c r="D151" s="36">
        <v>38418</v>
      </c>
      <c r="E151" s="149">
        <v>39.32808</v>
      </c>
      <c r="F151" s="149">
        <v>-76.624989999999997</v>
      </c>
      <c r="G151" s="149">
        <v>39.328699999999998</v>
      </c>
      <c r="H151" s="149">
        <v>-76.625240000000005</v>
      </c>
      <c r="I151" s="153">
        <v>0.48958333333333331</v>
      </c>
      <c r="J151" s="154">
        <v>8.48</v>
      </c>
      <c r="K151" s="154">
        <v>7.67</v>
      </c>
      <c r="L151" s="141">
        <v>595</v>
      </c>
      <c r="M151" s="154">
        <v>11.81</v>
      </c>
      <c r="N151" s="142">
        <v>100</v>
      </c>
      <c r="O151" s="142">
        <v>2</v>
      </c>
      <c r="P151" s="140" t="s">
        <v>623</v>
      </c>
      <c r="Q151" s="140" t="s">
        <v>624</v>
      </c>
      <c r="R151" s="140" t="s">
        <v>623</v>
      </c>
      <c r="S151" s="140" t="s">
        <v>623</v>
      </c>
      <c r="T151" s="140" t="s">
        <v>623</v>
      </c>
      <c r="U151" s="140" t="s">
        <v>623</v>
      </c>
      <c r="V151" s="140" t="s">
        <v>624</v>
      </c>
      <c r="W151" s="140" t="s">
        <v>624</v>
      </c>
      <c r="X151" s="140" t="s">
        <v>623</v>
      </c>
      <c r="Y151" s="140" t="s">
        <v>623</v>
      </c>
      <c r="Z151" s="140" t="s">
        <v>623</v>
      </c>
      <c r="AA151" s="140" t="s">
        <v>623</v>
      </c>
      <c r="AB151" s="140" t="s">
        <v>623</v>
      </c>
      <c r="AL151" s="144"/>
      <c r="AM151" s="144"/>
      <c r="AR151" s="140" t="s">
        <v>623</v>
      </c>
      <c r="BI151" s="140">
        <v>50</v>
      </c>
      <c r="BJ151" s="140">
        <v>50</v>
      </c>
      <c r="BK151" s="140" t="s">
        <v>625</v>
      </c>
      <c r="BL151" s="140" t="s">
        <v>625</v>
      </c>
      <c r="BM151" s="140" t="s">
        <v>633</v>
      </c>
      <c r="BN151" s="140" t="s">
        <v>633</v>
      </c>
      <c r="BO151" s="140" t="s">
        <v>623</v>
      </c>
      <c r="BP151" s="140" t="s">
        <v>623</v>
      </c>
      <c r="CO151" s="140">
        <v>5.3</v>
      </c>
      <c r="CP151" s="140">
        <v>8</v>
      </c>
      <c r="CQ151" s="140">
        <v>70</v>
      </c>
      <c r="DL151" s="140" t="s">
        <v>624</v>
      </c>
      <c r="DM151" s="140" t="s">
        <v>623</v>
      </c>
      <c r="DN151" s="140" t="s">
        <v>624</v>
      </c>
      <c r="DP151" s="140">
        <v>10</v>
      </c>
      <c r="DR151" s="140">
        <v>4</v>
      </c>
      <c r="DS151" s="140">
        <v>6</v>
      </c>
    </row>
    <row r="152" spans="1:123" ht="15" customHeight="1" x14ac:dyDescent="0.2">
      <c r="A152" s="1">
        <v>857</v>
      </c>
      <c r="B152" s="40" t="s">
        <v>304</v>
      </c>
      <c r="C152" s="40" t="s">
        <v>300</v>
      </c>
      <c r="D152" s="36">
        <v>38428</v>
      </c>
      <c r="E152" s="149">
        <v>39.331899999999997</v>
      </c>
      <c r="F152" s="149">
        <v>-76.624470000000002</v>
      </c>
      <c r="G152" s="149">
        <v>39.332509999999999</v>
      </c>
      <c r="H152" s="149">
        <v>-76.624170000000007</v>
      </c>
      <c r="I152" s="153">
        <v>0.44097222222222227</v>
      </c>
      <c r="J152" s="154">
        <v>5.43</v>
      </c>
      <c r="K152" s="154">
        <v>7.2</v>
      </c>
      <c r="L152" s="141">
        <v>432</v>
      </c>
      <c r="M152" s="154">
        <v>12.51</v>
      </c>
      <c r="N152" s="142">
        <v>5</v>
      </c>
      <c r="O152" s="142">
        <v>3</v>
      </c>
      <c r="P152" s="140" t="s">
        <v>623</v>
      </c>
      <c r="Q152" s="140" t="s">
        <v>624</v>
      </c>
      <c r="R152" s="140" t="s">
        <v>623</v>
      </c>
      <c r="S152" s="140" t="s">
        <v>623</v>
      </c>
      <c r="T152" s="140" t="s">
        <v>623</v>
      </c>
      <c r="U152" s="140" t="s">
        <v>623</v>
      </c>
      <c r="V152" s="140" t="s">
        <v>624</v>
      </c>
      <c r="W152" s="140" t="s">
        <v>624</v>
      </c>
      <c r="X152" s="140" t="s">
        <v>623</v>
      </c>
      <c r="Y152" s="140" t="s">
        <v>623</v>
      </c>
      <c r="Z152" s="140" t="s">
        <v>623</v>
      </c>
      <c r="AA152" s="140" t="s">
        <v>623</v>
      </c>
      <c r="AB152" s="140" t="s">
        <v>623</v>
      </c>
      <c r="AF152" s="140">
        <v>0</v>
      </c>
      <c r="AG152" s="140">
        <v>1.94</v>
      </c>
      <c r="AH152" s="140">
        <v>75</v>
      </c>
      <c r="AI152" s="140">
        <v>0.35</v>
      </c>
      <c r="AL152" s="144"/>
      <c r="AM152" s="144"/>
      <c r="AR152" s="140" t="s">
        <v>624</v>
      </c>
      <c r="AX152" s="140">
        <v>15</v>
      </c>
      <c r="BI152" s="140">
        <v>50</v>
      </c>
      <c r="BJ152" s="140">
        <v>5</v>
      </c>
      <c r="BK152" s="140" t="s">
        <v>645</v>
      </c>
      <c r="BL152" s="140" t="s">
        <v>625</v>
      </c>
      <c r="BM152" s="140" t="s">
        <v>678</v>
      </c>
      <c r="BN152" s="140" t="s">
        <v>668</v>
      </c>
      <c r="BO152" s="140" t="s">
        <v>623</v>
      </c>
      <c r="BP152" s="140" t="s">
        <v>623</v>
      </c>
      <c r="CO152" s="140">
        <v>8.6</v>
      </c>
      <c r="CP152" s="140">
        <v>20.399999999999999</v>
      </c>
      <c r="CQ152" s="140">
        <v>73</v>
      </c>
      <c r="DL152" s="140" t="s">
        <v>624</v>
      </c>
      <c r="DM152" s="140" t="s">
        <v>623</v>
      </c>
      <c r="DN152" s="140" t="s">
        <v>624</v>
      </c>
      <c r="DP152" s="140">
        <v>18</v>
      </c>
      <c r="DQ152" s="140">
        <v>2</v>
      </c>
    </row>
    <row r="153" spans="1:123" ht="15" customHeight="1" x14ac:dyDescent="0.2">
      <c r="A153" s="1">
        <v>886</v>
      </c>
      <c r="B153" s="40" t="s">
        <v>304</v>
      </c>
      <c r="C153" s="40" t="s">
        <v>300</v>
      </c>
      <c r="D153" s="36">
        <v>38448</v>
      </c>
      <c r="E153" s="149">
        <v>39.322740000000003</v>
      </c>
      <c r="F153" s="149">
        <v>-76.625680000000003</v>
      </c>
      <c r="G153" s="149">
        <v>39.323340000000002</v>
      </c>
      <c r="H153" s="149">
        <v>-76.62603</v>
      </c>
      <c r="I153" s="153">
        <v>0.46875</v>
      </c>
      <c r="J153" s="154">
        <v>12.38</v>
      </c>
      <c r="K153" s="154">
        <v>7.56</v>
      </c>
      <c r="L153" s="141">
        <v>473</v>
      </c>
      <c r="M153" s="154">
        <v>11.55</v>
      </c>
      <c r="N153" s="142">
        <v>15</v>
      </c>
      <c r="O153" s="142">
        <v>2</v>
      </c>
      <c r="P153" s="140" t="s">
        <v>623</v>
      </c>
      <c r="Q153" s="140" t="s">
        <v>624</v>
      </c>
      <c r="R153" s="140" t="s">
        <v>623</v>
      </c>
      <c r="S153" s="140" t="s">
        <v>623</v>
      </c>
      <c r="T153" s="140" t="s">
        <v>623</v>
      </c>
      <c r="U153" s="140" t="s">
        <v>623</v>
      </c>
      <c r="V153" s="140" t="s">
        <v>624</v>
      </c>
      <c r="W153" s="140" t="s">
        <v>624</v>
      </c>
      <c r="X153" s="140" t="s">
        <v>623</v>
      </c>
      <c r="Y153" s="140" t="s">
        <v>623</v>
      </c>
      <c r="Z153" s="140" t="s">
        <v>623</v>
      </c>
      <c r="AA153" s="140" t="s">
        <v>623</v>
      </c>
      <c r="AB153" s="140" t="s">
        <v>623</v>
      </c>
      <c r="AF153" s="140">
        <v>0</v>
      </c>
      <c r="AG153" s="140">
        <v>1.69</v>
      </c>
      <c r="AH153" s="140">
        <v>75</v>
      </c>
      <c r="AI153" s="140">
        <v>1.27</v>
      </c>
      <c r="AL153" s="144"/>
      <c r="AM153" s="144"/>
      <c r="AR153" s="140" t="s">
        <v>623</v>
      </c>
      <c r="BI153" s="140">
        <v>50</v>
      </c>
      <c r="BJ153" s="140">
        <v>50</v>
      </c>
      <c r="BK153" s="140" t="s">
        <v>645</v>
      </c>
      <c r="BL153" s="140" t="s">
        <v>645</v>
      </c>
      <c r="BM153" s="140" t="s">
        <v>650</v>
      </c>
      <c r="BN153" s="140" t="s">
        <v>650</v>
      </c>
      <c r="BO153" s="140" t="s">
        <v>623</v>
      </c>
      <c r="BP153" s="140" t="s">
        <v>623</v>
      </c>
      <c r="CO153" s="140">
        <v>6</v>
      </c>
      <c r="CP153" s="140">
        <v>7.6</v>
      </c>
      <c r="CQ153" s="140">
        <v>71.599999999999994</v>
      </c>
      <c r="DL153" s="140" t="s">
        <v>624</v>
      </c>
      <c r="DM153" s="140" t="s">
        <v>623</v>
      </c>
      <c r="DN153" s="140" t="s">
        <v>624</v>
      </c>
      <c r="DP153" s="140">
        <v>15</v>
      </c>
      <c r="DQ153" s="140">
        <v>2</v>
      </c>
      <c r="DS153" s="140">
        <v>3</v>
      </c>
    </row>
    <row r="154" spans="1:123" ht="15" customHeight="1" x14ac:dyDescent="0.2">
      <c r="A154" s="1">
        <v>954</v>
      </c>
      <c r="B154" s="40" t="s">
        <v>304</v>
      </c>
      <c r="C154" s="40" t="s">
        <v>300</v>
      </c>
      <c r="D154" s="36">
        <v>38418</v>
      </c>
      <c r="E154" s="149">
        <v>39.32743</v>
      </c>
      <c r="F154" s="149">
        <v>-76.625119999999995</v>
      </c>
      <c r="G154" s="149">
        <v>39.32808</v>
      </c>
      <c r="H154" s="149">
        <v>-76.624989999999997</v>
      </c>
      <c r="I154" s="150"/>
      <c r="J154" s="154">
        <v>5.79</v>
      </c>
      <c r="K154" s="154">
        <v>7.42</v>
      </c>
      <c r="L154" s="141">
        <v>606</v>
      </c>
      <c r="M154" s="154">
        <v>11.9</v>
      </c>
      <c r="P154" s="140" t="s">
        <v>623</v>
      </c>
      <c r="Q154" s="140" t="s">
        <v>624</v>
      </c>
      <c r="R154" s="140" t="s">
        <v>623</v>
      </c>
      <c r="S154" s="140" t="s">
        <v>623</v>
      </c>
      <c r="T154" s="140" t="s">
        <v>623</v>
      </c>
      <c r="U154" s="140" t="s">
        <v>623</v>
      </c>
      <c r="V154" s="140" t="s">
        <v>624</v>
      </c>
      <c r="W154" s="140" t="s">
        <v>624</v>
      </c>
      <c r="X154" s="140" t="s">
        <v>623</v>
      </c>
      <c r="Y154" s="140" t="s">
        <v>623</v>
      </c>
      <c r="Z154" s="140" t="s">
        <v>623</v>
      </c>
      <c r="AA154" s="140" t="s">
        <v>623</v>
      </c>
      <c r="AB154" s="140" t="s">
        <v>623</v>
      </c>
      <c r="AF154" s="140">
        <v>0</v>
      </c>
      <c r="AG154" s="140">
        <v>2</v>
      </c>
      <c r="AH154" s="140">
        <v>75</v>
      </c>
      <c r="AI154" s="140">
        <v>0.88</v>
      </c>
      <c r="AL154" s="144"/>
      <c r="AM154" s="144"/>
      <c r="AR154" s="140" t="s">
        <v>624</v>
      </c>
      <c r="AS154" s="140">
        <v>75</v>
      </c>
      <c r="BI154" s="140">
        <v>50</v>
      </c>
      <c r="BJ154" s="140">
        <v>50</v>
      </c>
      <c r="BK154" s="140" t="s">
        <v>625</v>
      </c>
      <c r="BL154" s="140" t="s">
        <v>625</v>
      </c>
      <c r="BM154" s="140" t="s">
        <v>633</v>
      </c>
      <c r="BN154" s="140" t="s">
        <v>679</v>
      </c>
      <c r="BO154" s="140" t="s">
        <v>623</v>
      </c>
      <c r="BP154" s="140" t="s">
        <v>623</v>
      </c>
      <c r="CO154" s="140">
        <v>8.5</v>
      </c>
      <c r="CP154" s="140">
        <v>5.3</v>
      </c>
      <c r="CQ154" s="140">
        <v>69.3</v>
      </c>
      <c r="DL154" s="140" t="s">
        <v>624</v>
      </c>
      <c r="DM154" s="140" t="s">
        <v>623</v>
      </c>
      <c r="DN154" s="140" t="s">
        <v>624</v>
      </c>
      <c r="DP154" s="140">
        <v>15</v>
      </c>
      <c r="DQ154" s="140">
        <v>5</v>
      </c>
    </row>
    <row r="155" spans="1:123" ht="15" customHeight="1" x14ac:dyDescent="0.2">
      <c r="A155" s="1">
        <v>758</v>
      </c>
      <c r="B155" s="40" t="s">
        <v>309</v>
      </c>
      <c r="C155" s="40" t="s">
        <v>300</v>
      </c>
      <c r="D155" s="36">
        <v>38453</v>
      </c>
      <c r="E155" s="149">
        <v>39.354109999999999</v>
      </c>
      <c r="F155" s="149">
        <v>-76.647390000000001</v>
      </c>
      <c r="G155" s="149">
        <v>39.354649999999999</v>
      </c>
      <c r="H155" s="149">
        <v>-76.647900000000007</v>
      </c>
      <c r="I155" s="153">
        <v>0.36805555555555558</v>
      </c>
      <c r="J155" s="154">
        <v>14.46</v>
      </c>
      <c r="K155" s="154">
        <v>8.5399999999999991</v>
      </c>
      <c r="L155" s="141">
        <v>492</v>
      </c>
      <c r="M155" s="154">
        <v>14.18</v>
      </c>
      <c r="N155" s="142">
        <v>5</v>
      </c>
      <c r="O155" s="142">
        <v>14</v>
      </c>
      <c r="P155" s="140" t="s">
        <v>623</v>
      </c>
      <c r="Q155" s="140" t="s">
        <v>623</v>
      </c>
      <c r="R155" s="140" t="s">
        <v>623</v>
      </c>
      <c r="S155" s="140" t="s">
        <v>623</v>
      </c>
      <c r="T155" s="140" t="s">
        <v>623</v>
      </c>
      <c r="U155" s="140" t="s">
        <v>623</v>
      </c>
      <c r="V155" s="140" t="s">
        <v>624</v>
      </c>
      <c r="W155" s="140" t="s">
        <v>624</v>
      </c>
      <c r="X155" s="140" t="s">
        <v>623</v>
      </c>
      <c r="Y155" s="140" t="s">
        <v>623</v>
      </c>
      <c r="Z155" s="140" t="s">
        <v>623</v>
      </c>
      <c r="AA155" s="140" t="s">
        <v>623</v>
      </c>
      <c r="AB155" s="140" t="s">
        <v>623</v>
      </c>
      <c r="AF155" s="140">
        <v>0</v>
      </c>
      <c r="AG155" s="140">
        <v>1.2</v>
      </c>
      <c r="AH155" s="140">
        <v>75</v>
      </c>
      <c r="AI155" s="140">
        <v>1.1599999999999999</v>
      </c>
      <c r="AL155" s="144"/>
      <c r="AM155" s="144"/>
      <c r="AR155" s="140" t="s">
        <v>624</v>
      </c>
      <c r="AS155" s="140">
        <v>75</v>
      </c>
      <c r="AU155" s="140">
        <v>75</v>
      </c>
      <c r="BI155" s="140">
        <v>4</v>
      </c>
      <c r="BJ155" s="140">
        <v>15</v>
      </c>
      <c r="BK155" s="140" t="s">
        <v>645</v>
      </c>
      <c r="BL155" s="140" t="s">
        <v>645</v>
      </c>
      <c r="BM155" s="140" t="s">
        <v>650</v>
      </c>
      <c r="BN155" s="140" t="s">
        <v>650</v>
      </c>
      <c r="BO155" s="140" t="s">
        <v>624</v>
      </c>
      <c r="BP155" s="140" t="s">
        <v>624</v>
      </c>
      <c r="BU155" s="140" t="s">
        <v>627</v>
      </c>
      <c r="BV155" s="140" t="s">
        <v>627</v>
      </c>
      <c r="CF155" s="140" t="s">
        <v>632</v>
      </c>
      <c r="CO155" s="140">
        <v>15.4</v>
      </c>
      <c r="CP155" s="140">
        <v>15</v>
      </c>
      <c r="CQ155" s="140">
        <v>75</v>
      </c>
      <c r="DL155" s="140" t="s">
        <v>624</v>
      </c>
      <c r="DM155" s="140" t="s">
        <v>623</v>
      </c>
      <c r="DN155" s="140" t="s">
        <v>624</v>
      </c>
      <c r="DP155" s="140">
        <v>17</v>
      </c>
      <c r="DS155" s="140">
        <v>3</v>
      </c>
    </row>
    <row r="156" spans="1:123" ht="15" customHeight="1" x14ac:dyDescent="0.2">
      <c r="A156" s="1">
        <v>778</v>
      </c>
      <c r="B156" s="40" t="s">
        <v>309</v>
      </c>
      <c r="C156" s="40" t="s">
        <v>300</v>
      </c>
      <c r="D156" s="36">
        <v>38455</v>
      </c>
      <c r="E156" s="149">
        <v>39.344970000000004</v>
      </c>
      <c r="F156" s="149">
        <v>-76.64931</v>
      </c>
      <c r="G156" s="149">
        <v>39.34563</v>
      </c>
      <c r="H156" s="149">
        <v>-76.64922</v>
      </c>
      <c r="I156" s="150"/>
      <c r="J156" s="151"/>
      <c r="K156" s="151"/>
      <c r="L156" s="152"/>
      <c r="M156" s="151"/>
      <c r="P156" s="140" t="s">
        <v>623</v>
      </c>
      <c r="Q156" s="140" t="s">
        <v>624</v>
      </c>
      <c r="R156" s="140" t="s">
        <v>623</v>
      </c>
      <c r="S156" s="140" t="s">
        <v>623</v>
      </c>
      <c r="T156" s="140" t="s">
        <v>623</v>
      </c>
      <c r="U156" s="140" t="s">
        <v>623</v>
      </c>
      <c r="V156" s="140" t="s">
        <v>623</v>
      </c>
      <c r="W156" s="140" t="s">
        <v>624</v>
      </c>
      <c r="X156" s="140" t="s">
        <v>623</v>
      </c>
      <c r="Y156" s="140" t="s">
        <v>623</v>
      </c>
      <c r="Z156" s="140" t="s">
        <v>623</v>
      </c>
      <c r="AA156" s="140" t="s">
        <v>623</v>
      </c>
      <c r="AB156" s="140" t="s">
        <v>623</v>
      </c>
      <c r="AF156" s="140">
        <v>0</v>
      </c>
      <c r="AG156" s="140">
        <v>1.29</v>
      </c>
      <c r="AH156" s="140">
        <v>75</v>
      </c>
      <c r="AI156" s="140">
        <v>1.21</v>
      </c>
      <c r="AL156" s="144"/>
      <c r="AM156" s="144"/>
      <c r="AR156" s="140" t="s">
        <v>624</v>
      </c>
      <c r="AY156" s="140">
        <v>20</v>
      </c>
      <c r="BA156" s="140">
        <v>20</v>
      </c>
      <c r="BI156" s="140">
        <v>12</v>
      </c>
      <c r="BJ156" s="140">
        <v>10</v>
      </c>
      <c r="BK156" s="140" t="s">
        <v>625</v>
      </c>
      <c r="BL156" s="140" t="s">
        <v>625</v>
      </c>
      <c r="BM156" s="140" t="s">
        <v>680</v>
      </c>
      <c r="BN156" s="140" t="s">
        <v>680</v>
      </c>
      <c r="BO156" s="140" t="s">
        <v>624</v>
      </c>
      <c r="BP156" s="140" t="s">
        <v>623</v>
      </c>
      <c r="BQ156" s="140" t="s">
        <v>627</v>
      </c>
      <c r="CO156" s="140">
        <v>10.8</v>
      </c>
      <c r="CP156" s="140">
        <v>14.7</v>
      </c>
      <c r="CQ156" s="140">
        <v>73</v>
      </c>
      <c r="DL156" s="140" t="s">
        <v>624</v>
      </c>
      <c r="DM156" s="140" t="s">
        <v>623</v>
      </c>
      <c r="DN156" s="140" t="s">
        <v>623</v>
      </c>
      <c r="DP156" s="140">
        <v>16</v>
      </c>
      <c r="DS156" s="140">
        <v>4</v>
      </c>
    </row>
    <row r="157" spans="1:123" ht="15" customHeight="1" x14ac:dyDescent="0.2">
      <c r="A157" s="1">
        <v>780</v>
      </c>
      <c r="B157" s="40" t="s">
        <v>309</v>
      </c>
      <c r="C157" s="40" t="s">
        <v>300</v>
      </c>
      <c r="D157" s="36">
        <v>38454</v>
      </c>
      <c r="E157" s="149">
        <v>39.332129999999999</v>
      </c>
      <c r="F157" s="149">
        <v>-76.642520000000005</v>
      </c>
      <c r="G157" s="149">
        <v>39.33267</v>
      </c>
      <c r="H157" s="149">
        <v>-76.643039999999999</v>
      </c>
      <c r="I157" s="150"/>
      <c r="J157" s="151"/>
      <c r="K157" s="151"/>
      <c r="L157" s="152"/>
      <c r="M157" s="151"/>
      <c r="N157" s="142">
        <v>15</v>
      </c>
      <c r="O157" s="142">
        <v>12</v>
      </c>
      <c r="P157" s="140" t="s">
        <v>623</v>
      </c>
      <c r="Q157" s="140" t="s">
        <v>623</v>
      </c>
      <c r="R157" s="140" t="s">
        <v>623</v>
      </c>
      <c r="S157" s="140" t="s">
        <v>623</v>
      </c>
      <c r="T157" s="140" t="s">
        <v>623</v>
      </c>
      <c r="U157" s="140" t="s">
        <v>623</v>
      </c>
      <c r="V157" s="140" t="s">
        <v>624</v>
      </c>
      <c r="W157" s="140" t="s">
        <v>624</v>
      </c>
      <c r="X157" s="140" t="s">
        <v>623</v>
      </c>
      <c r="Y157" s="140" t="s">
        <v>623</v>
      </c>
      <c r="Z157" s="140" t="s">
        <v>623</v>
      </c>
      <c r="AA157" s="140" t="s">
        <v>623</v>
      </c>
      <c r="AB157" s="140" t="s">
        <v>623</v>
      </c>
      <c r="AF157" s="140">
        <v>0</v>
      </c>
      <c r="AG157" s="140">
        <v>1.32</v>
      </c>
      <c r="AH157" s="140">
        <v>75</v>
      </c>
      <c r="AI157" s="140">
        <v>1.08</v>
      </c>
      <c r="AL157" s="144"/>
      <c r="AM157" s="144"/>
      <c r="AR157" s="140" t="s">
        <v>624</v>
      </c>
      <c r="AS157" s="140">
        <v>75</v>
      </c>
      <c r="AX157" s="140">
        <v>75</v>
      </c>
      <c r="BI157" s="140">
        <v>0</v>
      </c>
      <c r="BJ157" s="140">
        <v>0</v>
      </c>
      <c r="BK157" s="140" t="s">
        <v>645</v>
      </c>
      <c r="BL157" s="140" t="s">
        <v>645</v>
      </c>
      <c r="BO157" s="140" t="s">
        <v>623</v>
      </c>
      <c r="BP157" s="140" t="s">
        <v>624</v>
      </c>
      <c r="BR157" s="140" t="s">
        <v>632</v>
      </c>
      <c r="CO157" s="140">
        <v>18.399999999999999</v>
      </c>
      <c r="CP157" s="140">
        <v>17.7</v>
      </c>
      <c r="CQ157" s="140">
        <v>75</v>
      </c>
      <c r="DL157" s="140" t="s">
        <v>624</v>
      </c>
      <c r="DM157" s="140" t="s">
        <v>623</v>
      </c>
      <c r="DN157" s="140" t="s">
        <v>623</v>
      </c>
      <c r="DP157" s="140">
        <v>20</v>
      </c>
    </row>
    <row r="158" spans="1:123" ht="15" customHeight="1" x14ac:dyDescent="0.2">
      <c r="A158" s="1">
        <v>902</v>
      </c>
      <c r="B158" s="40" t="s">
        <v>309</v>
      </c>
      <c r="C158" s="40" t="s">
        <v>300</v>
      </c>
      <c r="D158" s="36">
        <v>38453</v>
      </c>
      <c r="E158" s="149">
        <v>39.350900000000003</v>
      </c>
      <c r="F158" s="149">
        <v>-76.646050000000002</v>
      </c>
      <c r="G158" s="149">
        <v>39.35154</v>
      </c>
      <c r="H158" s="149">
        <v>-76.646320000000003</v>
      </c>
      <c r="I158" s="153">
        <v>0.47916666666666669</v>
      </c>
      <c r="J158" s="154">
        <v>16.38</v>
      </c>
      <c r="K158" s="154">
        <v>8.8699999999999992</v>
      </c>
      <c r="L158" s="141">
        <v>478</v>
      </c>
      <c r="M158" s="154">
        <v>15.9</v>
      </c>
      <c r="N158" s="142">
        <v>5</v>
      </c>
      <c r="O158" s="142">
        <v>5</v>
      </c>
      <c r="P158" s="140" t="s">
        <v>623</v>
      </c>
      <c r="Q158" s="140" t="s">
        <v>623</v>
      </c>
      <c r="R158" s="140" t="s">
        <v>623</v>
      </c>
      <c r="S158" s="140" t="s">
        <v>623</v>
      </c>
      <c r="T158" s="140" t="s">
        <v>623</v>
      </c>
      <c r="U158" s="140" t="s">
        <v>623</v>
      </c>
      <c r="V158" s="140" t="s">
        <v>623</v>
      </c>
      <c r="W158" s="140" t="s">
        <v>624</v>
      </c>
      <c r="X158" s="140" t="s">
        <v>623</v>
      </c>
      <c r="Y158" s="140" t="s">
        <v>623</v>
      </c>
      <c r="Z158" s="140" t="s">
        <v>623</v>
      </c>
      <c r="AA158" s="140" t="s">
        <v>623</v>
      </c>
      <c r="AB158" s="140" t="s">
        <v>623</v>
      </c>
      <c r="AF158" s="140">
        <v>0</v>
      </c>
      <c r="AG158" s="140">
        <v>1.18</v>
      </c>
      <c r="AH158" s="140">
        <v>75</v>
      </c>
      <c r="AI158" s="140">
        <v>1.05</v>
      </c>
      <c r="AL158" s="144"/>
      <c r="AM158" s="144"/>
      <c r="AR158" s="140" t="s">
        <v>624</v>
      </c>
      <c r="AS158" s="140">
        <v>75</v>
      </c>
      <c r="BI158" s="140">
        <v>0</v>
      </c>
      <c r="BJ158" s="140">
        <v>7</v>
      </c>
      <c r="BK158" s="140" t="s">
        <v>645</v>
      </c>
      <c r="BL158" s="140" t="s">
        <v>645</v>
      </c>
      <c r="BM158" s="140" t="s">
        <v>650</v>
      </c>
      <c r="BN158" s="140" t="s">
        <v>681</v>
      </c>
      <c r="BO158" s="140" t="s">
        <v>624</v>
      </c>
      <c r="BP158" s="140" t="s">
        <v>623</v>
      </c>
      <c r="BQ158" s="140" t="s">
        <v>632</v>
      </c>
      <c r="BU158" s="140" t="s">
        <v>627</v>
      </c>
      <c r="CO158" s="140">
        <v>19.7</v>
      </c>
      <c r="CP158" s="140">
        <v>20</v>
      </c>
      <c r="CQ158" s="140">
        <v>75</v>
      </c>
      <c r="DL158" s="140" t="s">
        <v>624</v>
      </c>
      <c r="DM158" s="140" t="s">
        <v>623</v>
      </c>
      <c r="DN158" s="140" t="s">
        <v>624</v>
      </c>
    </row>
    <row r="159" spans="1:123" ht="15" customHeight="1" x14ac:dyDescent="0.2">
      <c r="A159" s="1">
        <v>909</v>
      </c>
      <c r="B159" s="40" t="s">
        <v>309</v>
      </c>
      <c r="C159" s="40" t="s">
        <v>300</v>
      </c>
      <c r="D159" s="36">
        <v>38454</v>
      </c>
      <c r="E159" s="149">
        <v>39.330939999999998</v>
      </c>
      <c r="F159" s="149">
        <v>-76.641720000000007</v>
      </c>
      <c r="G159" s="149">
        <v>39.331560000000003</v>
      </c>
      <c r="H159" s="149">
        <v>-76.642049999999998</v>
      </c>
      <c r="I159" s="150"/>
      <c r="J159" s="151"/>
      <c r="K159" s="151"/>
      <c r="L159" s="152"/>
      <c r="M159" s="151"/>
      <c r="N159" s="142">
        <v>1</v>
      </c>
      <c r="O159" s="142">
        <v>5</v>
      </c>
      <c r="P159" s="140" t="s">
        <v>623</v>
      </c>
      <c r="Q159" s="140" t="s">
        <v>623</v>
      </c>
      <c r="R159" s="140" t="s">
        <v>623</v>
      </c>
      <c r="S159" s="140" t="s">
        <v>623</v>
      </c>
      <c r="T159" s="140" t="s">
        <v>623</v>
      </c>
      <c r="U159" s="140" t="s">
        <v>623</v>
      </c>
      <c r="V159" s="140" t="s">
        <v>623</v>
      </c>
      <c r="W159" s="140" t="s">
        <v>624</v>
      </c>
      <c r="X159" s="140" t="s">
        <v>623</v>
      </c>
      <c r="Y159" s="140" t="s">
        <v>623</v>
      </c>
      <c r="Z159" s="140" t="s">
        <v>623</v>
      </c>
      <c r="AA159" s="140" t="s">
        <v>623</v>
      </c>
      <c r="AB159" s="140" t="s">
        <v>623</v>
      </c>
      <c r="AF159" s="140">
        <v>0</v>
      </c>
      <c r="AG159" s="140">
        <v>1.31</v>
      </c>
      <c r="AH159" s="140">
        <v>75</v>
      </c>
      <c r="AI159" s="140">
        <v>0.95</v>
      </c>
      <c r="AL159" s="144"/>
      <c r="AM159" s="144"/>
      <c r="AR159" s="140" t="s">
        <v>624</v>
      </c>
      <c r="AV159" s="140">
        <v>75</v>
      </c>
      <c r="AX159" s="140">
        <v>75</v>
      </c>
      <c r="BI159" s="140">
        <v>0</v>
      </c>
      <c r="BJ159" s="140">
        <v>0</v>
      </c>
      <c r="BK159" s="140" t="s">
        <v>666</v>
      </c>
      <c r="BL159" s="140" t="s">
        <v>634</v>
      </c>
      <c r="BO159" s="140" t="s">
        <v>624</v>
      </c>
      <c r="BP159" s="140" t="s">
        <v>624</v>
      </c>
      <c r="BQ159" s="140" t="s">
        <v>632</v>
      </c>
      <c r="BU159" s="140" t="s">
        <v>627</v>
      </c>
      <c r="BV159" s="140" t="s">
        <v>627</v>
      </c>
      <c r="CO159" s="140">
        <v>20</v>
      </c>
      <c r="CP159" s="140">
        <v>23.8</v>
      </c>
      <c r="CQ159" s="140">
        <v>75</v>
      </c>
      <c r="DL159" s="140" t="s">
        <v>624</v>
      </c>
      <c r="DM159" s="140" t="s">
        <v>623</v>
      </c>
      <c r="DN159" s="140" t="s">
        <v>623</v>
      </c>
    </row>
    <row r="160" spans="1:123" ht="15" customHeight="1" x14ac:dyDescent="0.2">
      <c r="A160" s="1">
        <v>940</v>
      </c>
      <c r="B160" s="40" t="s">
        <v>309</v>
      </c>
      <c r="C160" s="40" t="s">
        <v>300</v>
      </c>
      <c r="D160" s="36">
        <v>38455</v>
      </c>
      <c r="E160" s="149">
        <v>39.336559999999999</v>
      </c>
      <c r="F160" s="149">
        <v>-76.645889999999994</v>
      </c>
      <c r="G160" s="149">
        <v>39.337159999999997</v>
      </c>
      <c r="H160" s="149">
        <v>-76.646280000000004</v>
      </c>
      <c r="I160" s="153">
        <v>0.37847222222222227</v>
      </c>
      <c r="J160" s="151"/>
      <c r="K160" s="151"/>
      <c r="L160" s="152"/>
      <c r="M160" s="151"/>
      <c r="N160" s="142">
        <v>3</v>
      </c>
      <c r="O160" s="142">
        <v>12</v>
      </c>
      <c r="P160" s="140" t="s">
        <v>623</v>
      </c>
      <c r="Q160" s="140" t="s">
        <v>623</v>
      </c>
      <c r="R160" s="140" t="s">
        <v>623</v>
      </c>
      <c r="S160" s="140" t="s">
        <v>623</v>
      </c>
      <c r="T160" s="140" t="s">
        <v>623</v>
      </c>
      <c r="U160" s="140" t="s">
        <v>623</v>
      </c>
      <c r="V160" s="140" t="s">
        <v>624</v>
      </c>
      <c r="W160" s="140" t="s">
        <v>624</v>
      </c>
      <c r="X160" s="140" t="s">
        <v>623</v>
      </c>
      <c r="Y160" s="140" t="s">
        <v>623</v>
      </c>
      <c r="Z160" s="140" t="s">
        <v>623</v>
      </c>
      <c r="AA160" s="140" t="s">
        <v>623</v>
      </c>
      <c r="AB160" s="140" t="s">
        <v>623</v>
      </c>
      <c r="AF160" s="140">
        <v>0</v>
      </c>
      <c r="AG160" s="140">
        <v>1.37</v>
      </c>
      <c r="AH160" s="140">
        <v>75</v>
      </c>
      <c r="AI160" s="140">
        <v>1.06</v>
      </c>
      <c r="AL160" s="144"/>
      <c r="AM160" s="144"/>
      <c r="AR160" s="140" t="s">
        <v>624</v>
      </c>
      <c r="AV160" s="140">
        <v>75</v>
      </c>
      <c r="AX160" s="140">
        <v>75</v>
      </c>
      <c r="BI160" s="140">
        <v>1</v>
      </c>
      <c r="BJ160" s="140">
        <v>3</v>
      </c>
      <c r="BK160" s="140" t="s">
        <v>634</v>
      </c>
      <c r="BL160" s="140" t="s">
        <v>634</v>
      </c>
      <c r="BM160" s="140" t="s">
        <v>624</v>
      </c>
      <c r="BN160" s="140" t="s">
        <v>682</v>
      </c>
      <c r="BO160" s="140" t="s">
        <v>624</v>
      </c>
      <c r="BP160" s="140" t="s">
        <v>624</v>
      </c>
      <c r="BQ160" s="140" t="s">
        <v>632</v>
      </c>
      <c r="BR160" s="140" t="s">
        <v>632</v>
      </c>
      <c r="BU160" s="140" t="s">
        <v>627</v>
      </c>
      <c r="BV160" s="140" t="s">
        <v>632</v>
      </c>
      <c r="CO160" s="140">
        <v>24.2</v>
      </c>
      <c r="CP160" s="140">
        <v>21.9</v>
      </c>
      <c r="CQ160" s="140">
        <v>75</v>
      </c>
      <c r="DL160" s="140" t="s">
        <v>624</v>
      </c>
      <c r="DM160" s="140" t="s">
        <v>623</v>
      </c>
      <c r="DN160" s="140" t="s">
        <v>623</v>
      </c>
      <c r="DP160" s="140">
        <v>20</v>
      </c>
    </row>
    <row r="161" spans="1:125" ht="15" customHeight="1" x14ac:dyDescent="0.2">
      <c r="A161" s="1">
        <v>956</v>
      </c>
      <c r="B161" s="40" t="s">
        <v>309</v>
      </c>
      <c r="C161" s="40" t="s">
        <v>300</v>
      </c>
      <c r="D161" s="36">
        <v>38454</v>
      </c>
      <c r="E161" s="149">
        <v>39.326790000000003</v>
      </c>
      <c r="F161" s="149">
        <v>-76.638130000000004</v>
      </c>
      <c r="G161" s="149">
        <v>39.326889999999999</v>
      </c>
      <c r="H161" s="149">
        <v>-76.638990000000007</v>
      </c>
      <c r="I161" s="153">
        <v>0.38194444444444442</v>
      </c>
      <c r="J161" s="151">
        <v>12.85</v>
      </c>
      <c r="K161" s="151">
        <v>8.35</v>
      </c>
      <c r="L161" s="152">
        <v>498</v>
      </c>
      <c r="M161" s="151">
        <v>10.23</v>
      </c>
      <c r="P161" s="140" t="s">
        <v>623</v>
      </c>
      <c r="Q161" s="140" t="s">
        <v>623</v>
      </c>
      <c r="R161" s="140" t="s">
        <v>623</v>
      </c>
      <c r="S161" s="140" t="s">
        <v>623</v>
      </c>
      <c r="T161" s="140" t="s">
        <v>623</v>
      </c>
      <c r="U161" s="140" t="s">
        <v>623</v>
      </c>
      <c r="V161" s="140" t="s">
        <v>624</v>
      </c>
      <c r="W161" s="140" t="s">
        <v>624</v>
      </c>
      <c r="X161" s="140" t="s">
        <v>623</v>
      </c>
      <c r="Y161" s="140" t="s">
        <v>623</v>
      </c>
      <c r="Z161" s="140" t="s">
        <v>623</v>
      </c>
      <c r="AA161" s="140" t="s">
        <v>623</v>
      </c>
      <c r="AB161" s="140" t="s">
        <v>623</v>
      </c>
      <c r="AF161" s="140">
        <v>0</v>
      </c>
      <c r="AG161" s="140">
        <v>1.26</v>
      </c>
      <c r="AH161" s="140">
        <v>75</v>
      </c>
      <c r="AI161" s="140">
        <v>1.01</v>
      </c>
      <c r="AL161" s="144"/>
      <c r="AM161" s="144"/>
      <c r="AR161" s="140" t="s">
        <v>623</v>
      </c>
      <c r="BI161" s="140">
        <v>5</v>
      </c>
      <c r="BJ161" s="140">
        <v>1</v>
      </c>
      <c r="BK161" s="140" t="s">
        <v>645</v>
      </c>
      <c r="BL161" s="140" t="s">
        <v>645</v>
      </c>
      <c r="BO161" s="140" t="s">
        <v>624</v>
      </c>
      <c r="BP161" s="140" t="s">
        <v>624</v>
      </c>
      <c r="BQ161" s="140" t="s">
        <v>632</v>
      </c>
      <c r="BT161" s="140" t="s">
        <v>632</v>
      </c>
      <c r="CO161" s="140">
        <v>13</v>
      </c>
      <c r="CP161" s="140">
        <v>13.7</v>
      </c>
      <c r="CQ161" s="140">
        <v>75</v>
      </c>
      <c r="DL161" s="140" t="s">
        <v>624</v>
      </c>
      <c r="DM161" s="140" t="s">
        <v>623</v>
      </c>
      <c r="DN161" s="140" t="s">
        <v>624</v>
      </c>
      <c r="DP161" s="140">
        <v>16</v>
      </c>
      <c r="DQ161" s="140">
        <v>1</v>
      </c>
      <c r="DS161" s="140">
        <v>3</v>
      </c>
    </row>
    <row r="162" spans="1:125" ht="15" customHeight="1" x14ac:dyDescent="0.2">
      <c r="A162" s="1">
        <v>985</v>
      </c>
      <c r="B162" s="40" t="s">
        <v>309</v>
      </c>
      <c r="C162" s="40" t="s">
        <v>300</v>
      </c>
      <c r="D162" s="36">
        <v>38455</v>
      </c>
      <c r="E162" s="149">
        <v>39.338619999999999</v>
      </c>
      <c r="F162" s="149">
        <v>-76.648809999999997</v>
      </c>
      <c r="G162" s="149">
        <v>39.338940000000001</v>
      </c>
      <c r="H162" s="149">
        <v>-76.649559999999994</v>
      </c>
      <c r="I162" s="153">
        <v>0.42291666666666666</v>
      </c>
      <c r="J162" s="151"/>
      <c r="K162" s="151"/>
      <c r="L162" s="152"/>
      <c r="M162" s="151"/>
      <c r="N162" s="142">
        <v>35</v>
      </c>
      <c r="O162" s="142">
        <v>8</v>
      </c>
      <c r="P162" s="140" t="s">
        <v>623</v>
      </c>
      <c r="Q162" s="140" t="s">
        <v>624</v>
      </c>
      <c r="R162" s="140" t="s">
        <v>623</v>
      </c>
      <c r="S162" s="140" t="s">
        <v>623</v>
      </c>
      <c r="T162" s="140" t="s">
        <v>624</v>
      </c>
      <c r="U162" s="140" t="s">
        <v>623</v>
      </c>
      <c r="V162" s="140" t="s">
        <v>623</v>
      </c>
      <c r="W162" s="140" t="s">
        <v>624</v>
      </c>
      <c r="X162" s="140" t="s">
        <v>623</v>
      </c>
      <c r="Y162" s="140" t="s">
        <v>623</v>
      </c>
      <c r="Z162" s="140" t="s">
        <v>623</v>
      </c>
      <c r="AA162" s="140" t="s">
        <v>623</v>
      </c>
      <c r="AB162" s="140" t="s">
        <v>623</v>
      </c>
      <c r="AF162" s="140">
        <v>0</v>
      </c>
      <c r="AG162" s="140">
        <v>1.89</v>
      </c>
      <c r="AH162" s="140">
        <v>75</v>
      </c>
      <c r="AI162" s="140">
        <v>1.71</v>
      </c>
      <c r="AL162" s="144"/>
      <c r="AM162" s="144"/>
      <c r="AR162" s="140" t="s">
        <v>624</v>
      </c>
      <c r="AS162" s="140">
        <v>75</v>
      </c>
      <c r="BI162" s="140">
        <v>50</v>
      </c>
      <c r="BJ162" s="140">
        <v>50</v>
      </c>
      <c r="BK162" s="140" t="s">
        <v>625</v>
      </c>
      <c r="BL162" s="140" t="s">
        <v>625</v>
      </c>
      <c r="BM162" s="140" t="s">
        <v>683</v>
      </c>
      <c r="BN162" s="140" t="s">
        <v>683</v>
      </c>
      <c r="BO162" s="140" t="s">
        <v>624</v>
      </c>
      <c r="BP162" s="140" t="s">
        <v>623</v>
      </c>
      <c r="BQ162" s="140" t="s">
        <v>632</v>
      </c>
      <c r="BU162" s="140" t="s">
        <v>632</v>
      </c>
      <c r="CO162" s="140">
        <v>15.9</v>
      </c>
      <c r="CP162" s="140">
        <v>10.3</v>
      </c>
      <c r="CQ162" s="140">
        <v>74</v>
      </c>
      <c r="DL162" s="140" t="s">
        <v>624</v>
      </c>
      <c r="DM162" s="140" t="s">
        <v>623</v>
      </c>
      <c r="DN162" s="140" t="s">
        <v>623</v>
      </c>
    </row>
    <row r="163" spans="1:125" ht="15" customHeight="1" x14ac:dyDescent="0.2">
      <c r="A163" s="1">
        <v>1018</v>
      </c>
      <c r="B163" s="40" t="s">
        <v>309</v>
      </c>
      <c r="C163" s="40" t="s">
        <v>300</v>
      </c>
      <c r="D163" s="36">
        <v>38455</v>
      </c>
      <c r="E163" s="149">
        <v>39.335929999999998</v>
      </c>
      <c r="F163" s="149">
        <v>-76.645629999999997</v>
      </c>
      <c r="G163" s="149">
        <v>39.336559999999999</v>
      </c>
      <c r="H163" s="149">
        <v>-76.645889999999994</v>
      </c>
      <c r="I163" s="153">
        <v>0.36458333333333331</v>
      </c>
      <c r="J163" s="154">
        <v>11.69</v>
      </c>
      <c r="K163" s="154">
        <v>7.88</v>
      </c>
      <c r="L163" s="141">
        <v>500</v>
      </c>
      <c r="M163" s="154">
        <v>11.46</v>
      </c>
      <c r="N163" s="142">
        <v>3</v>
      </c>
      <c r="O163" s="142">
        <v>10</v>
      </c>
      <c r="P163" s="140" t="s">
        <v>623</v>
      </c>
      <c r="Q163" s="140" t="s">
        <v>623</v>
      </c>
      <c r="R163" s="140" t="s">
        <v>623</v>
      </c>
      <c r="S163" s="140" t="s">
        <v>623</v>
      </c>
      <c r="T163" s="140" t="s">
        <v>623</v>
      </c>
      <c r="U163" s="140" t="s">
        <v>623</v>
      </c>
      <c r="V163" s="140" t="s">
        <v>624</v>
      </c>
      <c r="W163" s="140" t="s">
        <v>624</v>
      </c>
      <c r="X163" s="140" t="s">
        <v>623</v>
      </c>
      <c r="Y163" s="140" t="s">
        <v>623</v>
      </c>
      <c r="Z163" s="140" t="s">
        <v>623</v>
      </c>
      <c r="AA163" s="140" t="s">
        <v>623</v>
      </c>
      <c r="AB163" s="140" t="s">
        <v>623</v>
      </c>
      <c r="AF163" s="140">
        <v>0</v>
      </c>
      <c r="AG163" s="140">
        <v>1.96</v>
      </c>
      <c r="AH163" s="140">
        <v>75</v>
      </c>
      <c r="AI163" s="140">
        <v>1.74</v>
      </c>
      <c r="AL163" s="144"/>
      <c r="AM163" s="144"/>
      <c r="AR163" s="140" t="s">
        <v>624</v>
      </c>
      <c r="AS163" s="140">
        <v>75</v>
      </c>
      <c r="AU163" s="140">
        <v>75</v>
      </c>
      <c r="BI163" s="140">
        <v>1</v>
      </c>
      <c r="BJ163" s="140">
        <v>3</v>
      </c>
      <c r="BK163" s="140" t="s">
        <v>634</v>
      </c>
      <c r="BL163" s="140" t="s">
        <v>634</v>
      </c>
      <c r="BM163" s="140" t="s">
        <v>634</v>
      </c>
      <c r="BN163" s="140" t="s">
        <v>684</v>
      </c>
      <c r="BO163" s="140" t="s">
        <v>685</v>
      </c>
      <c r="BP163" s="140" t="s">
        <v>624</v>
      </c>
      <c r="BQ163" s="140" t="s">
        <v>624</v>
      </c>
      <c r="BR163" s="140" t="s">
        <v>632</v>
      </c>
      <c r="BU163" s="140" t="s">
        <v>627</v>
      </c>
      <c r="BV163" s="140" t="s">
        <v>632</v>
      </c>
      <c r="CO163" s="140">
        <v>22.2</v>
      </c>
      <c r="CP163" s="140">
        <v>24.2</v>
      </c>
      <c r="CQ163" s="140">
        <v>74</v>
      </c>
      <c r="DL163" s="140" t="s">
        <v>624</v>
      </c>
      <c r="DM163" s="140" t="s">
        <v>623</v>
      </c>
      <c r="DN163" s="140" t="s">
        <v>624</v>
      </c>
      <c r="DP163" s="140">
        <v>18</v>
      </c>
      <c r="DQ163" s="140">
        <v>1</v>
      </c>
      <c r="DS163" s="140">
        <v>1</v>
      </c>
    </row>
    <row r="164" spans="1:125" ht="15" customHeight="1" x14ac:dyDescent="0.2">
      <c r="A164" s="1">
        <v>1059</v>
      </c>
      <c r="B164" s="40" t="s">
        <v>309</v>
      </c>
      <c r="C164" s="40" t="s">
        <v>300</v>
      </c>
      <c r="D164" s="36">
        <v>38453</v>
      </c>
      <c r="E164" s="149">
        <v>39.355170000000001</v>
      </c>
      <c r="F164" s="149">
        <v>-76.64846</v>
      </c>
      <c r="G164" s="149">
        <v>39.355670000000003</v>
      </c>
      <c r="H164" s="149">
        <v>-76.649039999999999</v>
      </c>
      <c r="I164" s="153">
        <v>0.3923611111111111</v>
      </c>
      <c r="J164" s="154">
        <v>14.32</v>
      </c>
      <c r="K164" s="154">
        <v>8.5299999999999994</v>
      </c>
      <c r="L164" s="141">
        <v>482</v>
      </c>
      <c r="M164" s="154">
        <v>13.72</v>
      </c>
      <c r="N164" s="142">
        <v>2</v>
      </c>
      <c r="O164" s="142">
        <v>9</v>
      </c>
      <c r="P164" s="140" t="s">
        <v>623</v>
      </c>
      <c r="Q164" s="140" t="s">
        <v>624</v>
      </c>
      <c r="R164" s="140" t="s">
        <v>623</v>
      </c>
      <c r="S164" s="140" t="s">
        <v>623</v>
      </c>
      <c r="T164" s="140" t="s">
        <v>623</v>
      </c>
      <c r="U164" s="140" t="s">
        <v>623</v>
      </c>
      <c r="V164" s="140" t="s">
        <v>624</v>
      </c>
      <c r="W164" s="140" t="s">
        <v>624</v>
      </c>
      <c r="X164" s="140" t="s">
        <v>623</v>
      </c>
      <c r="Y164" s="140" t="s">
        <v>623</v>
      </c>
      <c r="Z164" s="140" t="s">
        <v>623</v>
      </c>
      <c r="AA164" s="140" t="s">
        <v>623</v>
      </c>
      <c r="AB164" s="140" t="s">
        <v>623</v>
      </c>
      <c r="AF164" s="140">
        <v>0</v>
      </c>
      <c r="AG164" s="140">
        <v>1.26</v>
      </c>
      <c r="AH164" s="140">
        <v>75</v>
      </c>
      <c r="AI164" s="140">
        <v>1.02</v>
      </c>
      <c r="AL164" s="144"/>
      <c r="AM164" s="144"/>
      <c r="AR164" s="140" t="s">
        <v>624</v>
      </c>
      <c r="AS164" s="140">
        <v>75</v>
      </c>
      <c r="AU164" s="140">
        <v>75</v>
      </c>
      <c r="BI164" s="140">
        <v>0</v>
      </c>
      <c r="BJ164" s="140">
        <v>40</v>
      </c>
      <c r="BK164" s="140" t="s">
        <v>645</v>
      </c>
      <c r="BL164" s="140" t="s">
        <v>645</v>
      </c>
      <c r="BM164" s="140" t="s">
        <v>673</v>
      </c>
      <c r="BN164" s="140" t="s">
        <v>650</v>
      </c>
      <c r="BO164" s="140" t="s">
        <v>624</v>
      </c>
      <c r="BP164" s="140" t="s">
        <v>624</v>
      </c>
      <c r="BQ164" s="140" t="s">
        <v>627</v>
      </c>
      <c r="BU164" s="140" t="s">
        <v>627</v>
      </c>
      <c r="BV164" s="140" t="s">
        <v>627</v>
      </c>
      <c r="CO164" s="140">
        <v>16.600000000000001</v>
      </c>
      <c r="CQ164" s="140">
        <v>74</v>
      </c>
      <c r="DL164" s="140" t="s">
        <v>624</v>
      </c>
      <c r="DM164" s="140" t="s">
        <v>623</v>
      </c>
      <c r="DN164" s="140" t="s">
        <v>624</v>
      </c>
      <c r="DP164" s="140">
        <v>14</v>
      </c>
      <c r="DS164" s="140">
        <v>6</v>
      </c>
    </row>
    <row r="165" spans="1:125" ht="15" customHeight="1" x14ac:dyDescent="0.2">
      <c r="A165" s="1">
        <v>1084</v>
      </c>
      <c r="B165" s="40" t="s">
        <v>309</v>
      </c>
      <c r="C165" s="40" t="s">
        <v>300</v>
      </c>
      <c r="D165" s="36">
        <v>38455</v>
      </c>
      <c r="E165" s="149">
        <v>39.33858</v>
      </c>
      <c r="F165" s="149">
        <v>-76.647970000000001</v>
      </c>
      <c r="G165" s="149">
        <v>39.338619999999999</v>
      </c>
      <c r="H165" s="149">
        <v>-76.648809999999997</v>
      </c>
      <c r="I165" s="153">
        <v>0.40972222222222227</v>
      </c>
      <c r="J165" s="154">
        <v>14.65</v>
      </c>
      <c r="K165" s="154">
        <v>8.1999999999999993</v>
      </c>
      <c r="L165" s="141">
        <v>466</v>
      </c>
      <c r="M165" s="154">
        <v>10.96</v>
      </c>
      <c r="N165" s="142">
        <v>3</v>
      </c>
      <c r="O165" s="142">
        <v>7</v>
      </c>
      <c r="P165" s="140" t="s">
        <v>623</v>
      </c>
      <c r="Q165" s="140" t="s">
        <v>624</v>
      </c>
      <c r="R165" s="140" t="s">
        <v>623</v>
      </c>
      <c r="S165" s="140" t="s">
        <v>623</v>
      </c>
      <c r="T165" s="140" t="s">
        <v>623</v>
      </c>
      <c r="U165" s="140" t="s">
        <v>623</v>
      </c>
      <c r="V165" s="140" t="s">
        <v>623</v>
      </c>
      <c r="W165" s="140" t="s">
        <v>624</v>
      </c>
      <c r="X165" s="140" t="s">
        <v>623</v>
      </c>
      <c r="Y165" s="140" t="s">
        <v>623</v>
      </c>
      <c r="Z165" s="140" t="s">
        <v>623</v>
      </c>
      <c r="AA165" s="140" t="s">
        <v>623</v>
      </c>
      <c r="AB165" s="140" t="s">
        <v>623</v>
      </c>
      <c r="AF165" s="140">
        <v>0</v>
      </c>
      <c r="AG165" s="140">
        <v>1.64</v>
      </c>
      <c r="AH165" s="140">
        <v>75</v>
      </c>
      <c r="AI165" s="140">
        <v>1.19</v>
      </c>
      <c r="AL165" s="144"/>
      <c r="AM165" s="144"/>
      <c r="AR165" s="140" t="s">
        <v>624</v>
      </c>
      <c r="AU165" s="140">
        <v>7</v>
      </c>
      <c r="AV165" s="140">
        <v>75</v>
      </c>
      <c r="BI165" s="140">
        <v>1</v>
      </c>
      <c r="BJ165" s="140">
        <v>30</v>
      </c>
      <c r="BK165" s="140" t="s">
        <v>666</v>
      </c>
      <c r="BL165" s="140" t="s">
        <v>625</v>
      </c>
      <c r="BM165" s="140" t="s">
        <v>683</v>
      </c>
      <c r="BN165" s="140" t="s">
        <v>683</v>
      </c>
      <c r="BO165" s="140" t="s">
        <v>624</v>
      </c>
      <c r="BP165" s="140" t="s">
        <v>624</v>
      </c>
      <c r="BQ165" s="140" t="s">
        <v>632</v>
      </c>
      <c r="BU165" s="140" t="s">
        <v>627</v>
      </c>
      <c r="BV165" s="140" t="s">
        <v>627</v>
      </c>
      <c r="CJ165" s="140" t="s">
        <v>632</v>
      </c>
      <c r="CM165" s="140" t="s">
        <v>632</v>
      </c>
      <c r="CN165" s="140" t="s">
        <v>632</v>
      </c>
      <c r="CO165" s="140">
        <v>17.100000000000001</v>
      </c>
      <c r="CP165" s="140">
        <v>15.9</v>
      </c>
      <c r="CQ165" s="140">
        <v>75</v>
      </c>
      <c r="DL165" s="140" t="s">
        <v>624</v>
      </c>
      <c r="DM165" s="140" t="s">
        <v>623</v>
      </c>
      <c r="DN165" s="140" t="s">
        <v>624</v>
      </c>
      <c r="DP165" s="140">
        <v>18</v>
      </c>
      <c r="DS165" s="140">
        <v>2</v>
      </c>
    </row>
    <row r="166" spans="1:125" ht="15" customHeight="1" x14ac:dyDescent="0.2">
      <c r="A166" s="1">
        <v>1087</v>
      </c>
      <c r="B166" s="40" t="s">
        <v>309</v>
      </c>
      <c r="C166" s="40" t="s">
        <v>300</v>
      </c>
      <c r="D166" s="36">
        <v>38455</v>
      </c>
      <c r="E166" s="149">
        <v>39.362789999999997</v>
      </c>
      <c r="F166" s="149">
        <v>-76.648939999999996</v>
      </c>
      <c r="G166" s="149">
        <v>39.363419999999998</v>
      </c>
      <c r="H166" s="149">
        <v>-76.648650000000004</v>
      </c>
      <c r="I166" s="153">
        <v>0.5</v>
      </c>
      <c r="J166" s="154">
        <v>15.43</v>
      </c>
      <c r="K166" s="154">
        <v>8.6199999999999992</v>
      </c>
      <c r="L166" s="141">
        <v>487</v>
      </c>
      <c r="M166" s="154">
        <v>13.9</v>
      </c>
      <c r="P166" s="140" t="s">
        <v>623</v>
      </c>
      <c r="Q166" s="140" t="s">
        <v>623</v>
      </c>
      <c r="R166" s="140" t="s">
        <v>623</v>
      </c>
      <c r="S166" s="140" t="s">
        <v>623</v>
      </c>
      <c r="T166" s="140" t="s">
        <v>623</v>
      </c>
      <c r="U166" s="140" t="s">
        <v>623</v>
      </c>
      <c r="V166" s="140" t="s">
        <v>624</v>
      </c>
      <c r="W166" s="140" t="s">
        <v>624</v>
      </c>
      <c r="X166" s="140" t="s">
        <v>623</v>
      </c>
      <c r="Y166" s="140" t="s">
        <v>623</v>
      </c>
      <c r="Z166" s="140" t="s">
        <v>623</v>
      </c>
      <c r="AA166" s="140" t="s">
        <v>623</v>
      </c>
      <c r="AB166" s="140" t="s">
        <v>623</v>
      </c>
      <c r="AF166" s="140">
        <v>0</v>
      </c>
      <c r="AG166" s="140">
        <v>1.1599999999999999</v>
      </c>
      <c r="AH166" s="140">
        <v>75</v>
      </c>
      <c r="AI166" s="140">
        <v>1.1399999999999999</v>
      </c>
      <c r="AL166" s="144"/>
      <c r="AM166" s="144"/>
      <c r="AR166" s="140" t="s">
        <v>624</v>
      </c>
      <c r="AU166" s="140">
        <v>75</v>
      </c>
      <c r="BI166" s="140">
        <v>20</v>
      </c>
      <c r="BJ166" s="140">
        <v>3</v>
      </c>
      <c r="BK166" s="140" t="s">
        <v>645</v>
      </c>
      <c r="BL166" s="140" t="s">
        <v>645</v>
      </c>
      <c r="BM166" s="140" t="s">
        <v>684</v>
      </c>
      <c r="BN166" s="140" t="s">
        <v>673</v>
      </c>
      <c r="BO166" s="140" t="s">
        <v>623</v>
      </c>
      <c r="BP166" s="140" t="s">
        <v>624</v>
      </c>
      <c r="BV166" s="140" t="s">
        <v>627</v>
      </c>
      <c r="CO166" s="140">
        <v>15.9</v>
      </c>
      <c r="CP166" s="140">
        <v>14.7</v>
      </c>
      <c r="CQ166" s="140">
        <v>75</v>
      </c>
      <c r="DL166" s="140" t="s">
        <v>624</v>
      </c>
      <c r="DM166" s="140" t="s">
        <v>623</v>
      </c>
      <c r="DN166" s="140" t="s">
        <v>624</v>
      </c>
      <c r="DP166" s="140">
        <v>1</v>
      </c>
      <c r="DS166" s="140">
        <v>5</v>
      </c>
      <c r="DU166" s="140">
        <v>14</v>
      </c>
    </row>
    <row r="167" spans="1:125" ht="15" customHeight="1" x14ac:dyDescent="0.2">
      <c r="A167" s="1">
        <v>1103</v>
      </c>
      <c r="B167" s="40" t="s">
        <v>309</v>
      </c>
      <c r="C167" s="40" t="s">
        <v>300</v>
      </c>
      <c r="D167" s="36">
        <v>38454</v>
      </c>
      <c r="E167" s="149">
        <v>39.329639999999998</v>
      </c>
      <c r="F167" s="149">
        <v>-76.641850000000005</v>
      </c>
      <c r="G167" s="149">
        <v>39.330280000000002</v>
      </c>
      <c r="H167" s="149">
        <v>-76.641580000000005</v>
      </c>
      <c r="I167" s="153">
        <v>0.43055555555555558</v>
      </c>
      <c r="J167" s="154">
        <v>12.41</v>
      </c>
      <c r="K167" s="154">
        <v>8.2899999999999991</v>
      </c>
      <c r="L167" s="141">
        <v>498</v>
      </c>
      <c r="M167" s="154">
        <v>11.81</v>
      </c>
      <c r="N167" s="142">
        <v>1</v>
      </c>
      <c r="O167" s="142">
        <v>5</v>
      </c>
      <c r="P167" s="140" t="s">
        <v>623</v>
      </c>
      <c r="Q167" s="140" t="s">
        <v>623</v>
      </c>
      <c r="R167" s="140" t="s">
        <v>623</v>
      </c>
      <c r="S167" s="140" t="s">
        <v>623</v>
      </c>
      <c r="T167" s="140" t="s">
        <v>623</v>
      </c>
      <c r="U167" s="140" t="s">
        <v>623</v>
      </c>
      <c r="V167" s="140" t="s">
        <v>624</v>
      </c>
      <c r="W167" s="140" t="s">
        <v>624</v>
      </c>
      <c r="X167" s="140" t="s">
        <v>623</v>
      </c>
      <c r="Y167" s="140" t="s">
        <v>623</v>
      </c>
      <c r="Z167" s="140" t="s">
        <v>623</v>
      </c>
      <c r="AA167" s="140" t="s">
        <v>623</v>
      </c>
      <c r="AB167" s="140" t="s">
        <v>623</v>
      </c>
      <c r="AF167" s="140">
        <v>0</v>
      </c>
      <c r="AG167" s="140">
        <v>1.04</v>
      </c>
      <c r="AH167" s="140">
        <v>75</v>
      </c>
      <c r="AI167" s="140">
        <v>0.88</v>
      </c>
      <c r="AL167" s="144"/>
      <c r="AM167" s="144"/>
      <c r="AR167" s="140" t="s">
        <v>624</v>
      </c>
      <c r="AS167" s="140">
        <v>75</v>
      </c>
      <c r="AX167" s="140">
        <v>75</v>
      </c>
      <c r="BI167" s="140">
        <v>1</v>
      </c>
      <c r="BJ167" s="140">
        <v>10</v>
      </c>
      <c r="BK167" s="140" t="s">
        <v>645</v>
      </c>
      <c r="BL167" s="140" t="s">
        <v>645</v>
      </c>
      <c r="BM167" s="140" t="s">
        <v>674</v>
      </c>
      <c r="BN167" s="140" t="s">
        <v>684</v>
      </c>
      <c r="BO167" s="140" t="s">
        <v>624</v>
      </c>
      <c r="BP167" s="140" t="s">
        <v>624</v>
      </c>
      <c r="BU167" s="140" t="s">
        <v>627</v>
      </c>
      <c r="BV167" s="140" t="s">
        <v>627</v>
      </c>
      <c r="CO167" s="140">
        <v>20</v>
      </c>
      <c r="DL167" s="140" t="s">
        <v>624</v>
      </c>
      <c r="DM167" s="140" t="s">
        <v>623</v>
      </c>
      <c r="DN167" s="140" t="s">
        <v>624</v>
      </c>
      <c r="DP167" s="140">
        <v>14</v>
      </c>
      <c r="DS167" s="140">
        <v>6</v>
      </c>
    </row>
    <row r="168" spans="1:125" ht="15" customHeight="1" x14ac:dyDescent="0.2">
      <c r="A168" s="26">
        <v>566</v>
      </c>
      <c r="B168" s="40" t="s">
        <v>310</v>
      </c>
      <c r="C168" s="40" t="s">
        <v>300</v>
      </c>
      <c r="D168" s="36">
        <v>38470</v>
      </c>
      <c r="E168" s="149">
        <v>39.334620000000001</v>
      </c>
      <c r="F168" s="149">
        <v>-76.711410000000001</v>
      </c>
      <c r="G168" s="149">
        <v>39.335160000000002</v>
      </c>
      <c r="H168" s="149">
        <v>-76.710899999999995</v>
      </c>
      <c r="I168" s="153">
        <v>0.375</v>
      </c>
      <c r="J168" s="154">
        <v>11.89</v>
      </c>
      <c r="K168" s="154">
        <v>7.81</v>
      </c>
      <c r="L168" s="141">
        <v>722</v>
      </c>
      <c r="M168" s="154">
        <v>11.91</v>
      </c>
      <c r="N168" s="142">
        <v>100</v>
      </c>
      <c r="O168" s="142">
        <v>2</v>
      </c>
      <c r="P168" s="140" t="s">
        <v>623</v>
      </c>
      <c r="Q168" s="140" t="s">
        <v>624</v>
      </c>
      <c r="R168" s="140" t="s">
        <v>623</v>
      </c>
      <c r="S168" s="140" t="s">
        <v>623</v>
      </c>
      <c r="T168" s="140" t="s">
        <v>623</v>
      </c>
      <c r="U168" s="140" t="s">
        <v>623</v>
      </c>
      <c r="V168" s="140" t="s">
        <v>624</v>
      </c>
      <c r="W168" s="140" t="s">
        <v>623</v>
      </c>
      <c r="X168" s="140" t="s">
        <v>623</v>
      </c>
      <c r="Y168" s="140" t="s">
        <v>623</v>
      </c>
      <c r="Z168" s="140" t="s">
        <v>623</v>
      </c>
      <c r="AA168" s="140" t="s">
        <v>623</v>
      </c>
      <c r="AB168" s="140" t="s">
        <v>623</v>
      </c>
      <c r="AF168" s="140">
        <v>0</v>
      </c>
      <c r="AG168" s="140">
        <v>1.24</v>
      </c>
      <c r="AH168" s="140">
        <v>75</v>
      </c>
      <c r="AI168" s="140">
        <v>1.08</v>
      </c>
      <c r="AL168" s="144"/>
      <c r="AM168" s="144"/>
      <c r="AR168" s="140" t="s">
        <v>623</v>
      </c>
      <c r="BI168" s="140">
        <v>10</v>
      </c>
      <c r="BJ168" s="140">
        <v>50</v>
      </c>
      <c r="BK168" s="140" t="s">
        <v>645</v>
      </c>
      <c r="BL168" s="140" t="s">
        <v>675</v>
      </c>
      <c r="BM168" s="140" t="s">
        <v>686</v>
      </c>
      <c r="BN168" s="140" t="s">
        <v>687</v>
      </c>
      <c r="BO168" s="140" t="s">
        <v>623</v>
      </c>
      <c r="BP168" s="140" t="s">
        <v>623</v>
      </c>
      <c r="CO168" s="140">
        <v>7.6</v>
      </c>
      <c r="CP168" s="140">
        <v>9.9</v>
      </c>
      <c r="CQ168" s="140">
        <v>75</v>
      </c>
      <c r="DL168" s="140" t="s">
        <v>624</v>
      </c>
      <c r="DM168" s="140" t="s">
        <v>623</v>
      </c>
      <c r="DN168" s="140" t="s">
        <v>624</v>
      </c>
      <c r="DP168" s="140">
        <v>5</v>
      </c>
      <c r="DQ168" s="140">
        <v>2</v>
      </c>
      <c r="DS168" s="140">
        <v>5</v>
      </c>
      <c r="DT168" s="140">
        <v>1</v>
      </c>
      <c r="DU168" s="140">
        <v>7</v>
      </c>
    </row>
    <row r="169" spans="1:125" ht="15" customHeight="1" x14ac:dyDescent="0.2">
      <c r="A169" s="26">
        <v>250</v>
      </c>
      <c r="B169" s="40" t="s">
        <v>301</v>
      </c>
      <c r="C169" s="40" t="s">
        <v>300</v>
      </c>
      <c r="D169" s="36">
        <v>38470</v>
      </c>
      <c r="E169" s="1">
        <v>39.305109999999999</v>
      </c>
      <c r="F169" s="1">
        <v>-76.687340000000006</v>
      </c>
      <c r="G169" s="140">
        <v>39.305129999999998</v>
      </c>
      <c r="H169" s="140">
        <v>-76.688130000000001</v>
      </c>
      <c r="I169" s="153">
        <v>0.44444444444444442</v>
      </c>
      <c r="J169" s="154">
        <v>14.48</v>
      </c>
      <c r="K169" s="154">
        <v>8.52</v>
      </c>
      <c r="L169" s="141">
        <v>949</v>
      </c>
      <c r="M169" s="154">
        <v>12.64</v>
      </c>
      <c r="N169" s="142">
        <v>40</v>
      </c>
      <c r="O169" s="142">
        <v>17</v>
      </c>
      <c r="P169" s="140" t="s">
        <v>623</v>
      </c>
      <c r="Q169" s="140" t="s">
        <v>624</v>
      </c>
      <c r="R169" s="140" t="s">
        <v>623</v>
      </c>
      <c r="S169" s="140" t="s">
        <v>623</v>
      </c>
      <c r="T169" s="140" t="s">
        <v>623</v>
      </c>
      <c r="U169" s="140" t="s">
        <v>623</v>
      </c>
      <c r="V169" s="140" t="s">
        <v>623</v>
      </c>
      <c r="W169" s="140" t="s">
        <v>623</v>
      </c>
      <c r="X169" s="140" t="s">
        <v>623</v>
      </c>
      <c r="Y169" s="140" t="s">
        <v>623</v>
      </c>
      <c r="Z169" s="140" t="s">
        <v>623</v>
      </c>
      <c r="AA169" s="140" t="s">
        <v>623</v>
      </c>
      <c r="AB169" s="140" t="s">
        <v>623</v>
      </c>
      <c r="AF169" s="140">
        <v>0</v>
      </c>
      <c r="AG169" s="140">
        <v>1.85</v>
      </c>
      <c r="AH169" s="140">
        <v>75</v>
      </c>
      <c r="AI169" s="140">
        <v>0.56000000000000005</v>
      </c>
      <c r="AL169" s="144"/>
      <c r="AM169" s="144"/>
      <c r="AR169" s="140" t="s">
        <v>623</v>
      </c>
      <c r="BI169" s="140">
        <v>50</v>
      </c>
      <c r="BJ169" s="140">
        <v>50</v>
      </c>
      <c r="BK169" s="140" t="s">
        <v>625</v>
      </c>
      <c r="BL169" s="140" t="s">
        <v>625</v>
      </c>
      <c r="BM169" s="140" t="s">
        <v>626</v>
      </c>
      <c r="BN169" s="140" t="s">
        <v>626</v>
      </c>
      <c r="BO169" s="140" t="s">
        <v>623</v>
      </c>
      <c r="BP169" s="140" t="s">
        <v>623</v>
      </c>
      <c r="CO169" s="140">
        <v>6.8</v>
      </c>
      <c r="CP169" s="140">
        <v>7.6</v>
      </c>
      <c r="CQ169" s="140">
        <v>61</v>
      </c>
      <c r="DL169" s="140" t="s">
        <v>624</v>
      </c>
      <c r="DM169" s="140" t="s">
        <v>623</v>
      </c>
      <c r="DN169" s="140" t="s">
        <v>624</v>
      </c>
    </row>
    <row r="170" spans="1:125" ht="15" customHeight="1" x14ac:dyDescent="0.2">
      <c r="A170" s="26">
        <v>1112</v>
      </c>
      <c r="B170" s="40" t="s">
        <v>309</v>
      </c>
      <c r="C170" s="40" t="s">
        <v>300</v>
      </c>
      <c r="D170" s="36">
        <v>38453</v>
      </c>
      <c r="E170" s="149">
        <v>39.36609</v>
      </c>
      <c r="F170" s="149">
        <v>-76.648219999999995</v>
      </c>
      <c r="G170" s="149">
        <v>39.366759999999999</v>
      </c>
      <c r="H170" s="149">
        <v>-76.648319999999998</v>
      </c>
      <c r="I170" s="153">
        <v>0.4375</v>
      </c>
      <c r="J170" s="154">
        <v>15.07</v>
      </c>
      <c r="K170" s="154">
        <v>8.51</v>
      </c>
      <c r="L170" s="141">
        <v>488</v>
      </c>
      <c r="M170" s="154">
        <v>13.47</v>
      </c>
      <c r="N170" s="142">
        <v>1</v>
      </c>
      <c r="O170" s="142">
        <v>13</v>
      </c>
      <c r="P170" s="140" t="s">
        <v>623</v>
      </c>
      <c r="Q170" s="140" t="s">
        <v>623</v>
      </c>
      <c r="R170" s="140" t="s">
        <v>623</v>
      </c>
      <c r="S170" s="140" t="s">
        <v>623</v>
      </c>
      <c r="T170" s="140" t="s">
        <v>623</v>
      </c>
      <c r="U170" s="140" t="s">
        <v>623</v>
      </c>
      <c r="V170" s="140" t="s">
        <v>624</v>
      </c>
      <c r="W170" s="140" t="s">
        <v>624</v>
      </c>
      <c r="X170" s="140" t="s">
        <v>623</v>
      </c>
      <c r="Y170" s="140" t="s">
        <v>623</v>
      </c>
      <c r="Z170" s="140" t="s">
        <v>623</v>
      </c>
      <c r="AA170" s="140" t="s">
        <v>623</v>
      </c>
      <c r="AB170" s="140" t="s">
        <v>623</v>
      </c>
      <c r="AF170" s="140">
        <v>0</v>
      </c>
      <c r="AG170" s="140">
        <v>1.77</v>
      </c>
      <c r="AH170" s="140">
        <v>75</v>
      </c>
      <c r="AI170" s="140">
        <v>1.26</v>
      </c>
      <c r="AL170" s="144"/>
      <c r="AM170" s="144"/>
      <c r="AR170" s="140" t="s">
        <v>624</v>
      </c>
      <c r="AU170" s="140">
        <v>75</v>
      </c>
      <c r="BI170" s="140">
        <v>5</v>
      </c>
      <c r="BJ170" s="140">
        <v>0</v>
      </c>
      <c r="BK170" s="140" t="s">
        <v>645</v>
      </c>
      <c r="BL170" s="140" t="s">
        <v>645</v>
      </c>
      <c r="BO170" s="140" t="s">
        <v>623</v>
      </c>
      <c r="BP170" s="140" t="s">
        <v>624</v>
      </c>
      <c r="BV170" s="140" t="s">
        <v>627</v>
      </c>
      <c r="CO170" s="140">
        <v>14.6</v>
      </c>
      <c r="CP170" s="140">
        <v>10.5</v>
      </c>
      <c r="CQ170" s="140">
        <v>75</v>
      </c>
      <c r="DL170" s="140" t="s">
        <v>624</v>
      </c>
      <c r="DM170" s="140" t="s">
        <v>623</v>
      </c>
      <c r="DN170" s="140" t="s">
        <v>624</v>
      </c>
      <c r="DP170" s="140">
        <v>10</v>
      </c>
      <c r="DS170" s="140">
        <v>10</v>
      </c>
    </row>
    <row r="171" spans="1:125" ht="15" customHeight="1" x14ac:dyDescent="0.2">
      <c r="A171" s="26">
        <v>1600</v>
      </c>
      <c r="B171" s="40" t="s">
        <v>305</v>
      </c>
      <c r="C171" s="40" t="s">
        <v>300</v>
      </c>
      <c r="D171" s="36">
        <v>38463</v>
      </c>
      <c r="E171" s="149">
        <v>39.368110000000001</v>
      </c>
      <c r="F171" s="149">
        <v>-76.580849999999998</v>
      </c>
      <c r="G171" s="149">
        <v>39.368699999999997</v>
      </c>
      <c r="H171" s="149">
        <v>-76.581130000000002</v>
      </c>
      <c r="I171" s="153">
        <v>0.4236111111111111</v>
      </c>
      <c r="J171" s="154">
        <v>15.24</v>
      </c>
      <c r="K171" s="154">
        <v>8</v>
      </c>
      <c r="L171" s="141">
        <v>521</v>
      </c>
      <c r="M171" s="154">
        <v>11.77</v>
      </c>
      <c r="N171" s="142">
        <v>50</v>
      </c>
      <c r="O171" s="142">
        <v>11</v>
      </c>
      <c r="P171" s="140" t="s">
        <v>623</v>
      </c>
      <c r="Q171" s="140" t="s">
        <v>624</v>
      </c>
      <c r="R171" s="140" t="s">
        <v>623</v>
      </c>
      <c r="S171" s="140" t="s">
        <v>623</v>
      </c>
      <c r="T171" s="140" t="s">
        <v>623</v>
      </c>
      <c r="U171" s="140" t="s">
        <v>623</v>
      </c>
      <c r="V171" s="140" t="s">
        <v>624</v>
      </c>
      <c r="W171" s="140" t="s">
        <v>624</v>
      </c>
      <c r="X171" s="140" t="s">
        <v>623</v>
      </c>
      <c r="Y171" s="140" t="s">
        <v>623</v>
      </c>
      <c r="Z171" s="140" t="s">
        <v>623</v>
      </c>
      <c r="AA171" s="140" t="s">
        <v>624</v>
      </c>
      <c r="AB171" s="140" t="s">
        <v>623</v>
      </c>
      <c r="AF171" s="140">
        <v>0</v>
      </c>
      <c r="AG171" s="140">
        <v>1.94</v>
      </c>
      <c r="AH171" s="140">
        <v>75</v>
      </c>
      <c r="AI171" s="140">
        <v>1.26</v>
      </c>
      <c r="AL171" s="144"/>
      <c r="AM171" s="144"/>
      <c r="AR171" s="140" t="s">
        <v>623</v>
      </c>
      <c r="BI171" s="140">
        <v>15</v>
      </c>
      <c r="BJ171" s="140">
        <v>50</v>
      </c>
      <c r="BK171" s="140" t="s">
        <v>645</v>
      </c>
      <c r="BL171" s="140" t="s">
        <v>625</v>
      </c>
      <c r="BM171" s="140" t="s">
        <v>686</v>
      </c>
      <c r="BN171" s="140" t="s">
        <v>683</v>
      </c>
      <c r="BO171" s="140" t="s">
        <v>623</v>
      </c>
      <c r="BP171" s="140" t="s">
        <v>623</v>
      </c>
      <c r="CO171" s="140">
        <v>6.5</v>
      </c>
      <c r="CP171" s="140">
        <v>11.5</v>
      </c>
      <c r="CQ171" s="140">
        <v>75</v>
      </c>
      <c r="DL171" s="140" t="s">
        <v>624</v>
      </c>
      <c r="DM171" s="140" t="s">
        <v>623</v>
      </c>
      <c r="DN171" s="140" t="s">
        <v>624</v>
      </c>
    </row>
    <row r="172" spans="1:125" ht="15" customHeight="1" x14ac:dyDescent="0.2">
      <c r="A172" s="26">
        <v>403</v>
      </c>
      <c r="B172" s="40" t="s">
        <v>299</v>
      </c>
      <c r="C172" s="40" t="s">
        <v>300</v>
      </c>
      <c r="D172" s="36">
        <v>38470</v>
      </c>
      <c r="E172" s="149">
        <v>39.320590000000003</v>
      </c>
      <c r="F172" s="149">
        <v>-76.711569999999995</v>
      </c>
      <c r="G172" s="149">
        <v>39.32105</v>
      </c>
      <c r="H172" s="149">
        <v>-76.71172</v>
      </c>
      <c r="I172" s="153">
        <v>0.40277777777777773</v>
      </c>
      <c r="J172" s="154">
        <v>14.28</v>
      </c>
      <c r="K172" s="154">
        <v>8.3699999999999992</v>
      </c>
      <c r="L172" s="141">
        <v>437</v>
      </c>
      <c r="M172" s="154">
        <v>11.44</v>
      </c>
      <c r="N172" s="142">
        <v>10</v>
      </c>
      <c r="O172" s="142">
        <v>14</v>
      </c>
      <c r="P172" s="140" t="s">
        <v>623</v>
      </c>
      <c r="Q172" s="140" t="s">
        <v>624</v>
      </c>
      <c r="R172" s="140" t="s">
        <v>623</v>
      </c>
      <c r="S172" s="140" t="s">
        <v>623</v>
      </c>
      <c r="T172" s="140" t="s">
        <v>623</v>
      </c>
      <c r="U172" s="140" t="s">
        <v>623</v>
      </c>
      <c r="V172" s="140" t="s">
        <v>624</v>
      </c>
      <c r="W172" s="140" t="s">
        <v>623</v>
      </c>
      <c r="X172" s="140" t="s">
        <v>623</v>
      </c>
      <c r="Y172" s="140" t="s">
        <v>623</v>
      </c>
      <c r="Z172" s="140" t="s">
        <v>623</v>
      </c>
      <c r="AA172" s="140" t="s">
        <v>623</v>
      </c>
      <c r="AB172" s="140" t="s">
        <v>623</v>
      </c>
      <c r="AF172" s="140">
        <v>0</v>
      </c>
      <c r="AG172" s="140">
        <v>2.46</v>
      </c>
      <c r="AH172" s="140">
        <v>75</v>
      </c>
      <c r="AI172" s="140">
        <v>1</v>
      </c>
      <c r="AL172" s="144"/>
      <c r="AM172" s="144"/>
      <c r="AR172" s="140" t="s">
        <v>623</v>
      </c>
      <c r="BI172" s="140">
        <v>50</v>
      </c>
      <c r="BJ172" s="140">
        <v>5</v>
      </c>
      <c r="BK172" s="140" t="s">
        <v>625</v>
      </c>
      <c r="BL172" s="140" t="s">
        <v>645</v>
      </c>
      <c r="BM172" s="140" t="s">
        <v>688</v>
      </c>
      <c r="BN172" s="140" t="s">
        <v>686</v>
      </c>
      <c r="BO172" s="140" t="s">
        <v>623</v>
      </c>
      <c r="BP172" s="140" t="s">
        <v>624</v>
      </c>
      <c r="BR172" s="140" t="s">
        <v>632</v>
      </c>
      <c r="CO172" s="140">
        <v>13.5</v>
      </c>
      <c r="CP172" s="140">
        <v>19</v>
      </c>
      <c r="CQ172" s="140">
        <v>75</v>
      </c>
      <c r="DL172" s="140" t="s">
        <v>624</v>
      </c>
      <c r="DM172" s="140" t="s">
        <v>623</v>
      </c>
      <c r="DN172" s="140" t="s">
        <v>624</v>
      </c>
      <c r="DP172" s="140">
        <v>17</v>
      </c>
      <c r="DS172" s="140">
        <v>3</v>
      </c>
    </row>
    <row r="173" spans="1:125" ht="15" customHeight="1" x14ac:dyDescent="0.2">
      <c r="A173" s="26">
        <v>625</v>
      </c>
      <c r="B173" s="40" t="s">
        <v>302</v>
      </c>
      <c r="C173" s="40" t="s">
        <v>300</v>
      </c>
      <c r="D173" s="36">
        <v>38474</v>
      </c>
      <c r="E173" s="149">
        <v>39.275219999999997</v>
      </c>
      <c r="F173" s="149">
        <v>-76.673670000000001</v>
      </c>
      <c r="G173" s="149">
        <v>39.275060000000003</v>
      </c>
      <c r="H173" s="149">
        <v>-76.674499999999995</v>
      </c>
      <c r="I173" s="153">
        <v>0.40972222222222227</v>
      </c>
      <c r="J173" s="154">
        <v>12.24</v>
      </c>
      <c r="K173" s="154">
        <v>7.57</v>
      </c>
      <c r="L173" s="141">
        <v>538</v>
      </c>
      <c r="M173" s="154">
        <v>14.2</v>
      </c>
      <c r="N173" s="142">
        <v>10</v>
      </c>
      <c r="O173" s="142">
        <v>12</v>
      </c>
      <c r="P173" s="140" t="s">
        <v>624</v>
      </c>
      <c r="Q173" s="140" t="s">
        <v>624</v>
      </c>
      <c r="R173" s="140" t="s">
        <v>623</v>
      </c>
      <c r="S173" s="140" t="s">
        <v>623</v>
      </c>
      <c r="T173" s="140" t="s">
        <v>623</v>
      </c>
      <c r="U173" s="140" t="s">
        <v>623</v>
      </c>
      <c r="V173" s="140" t="s">
        <v>624</v>
      </c>
      <c r="W173" s="140" t="s">
        <v>624</v>
      </c>
      <c r="X173" s="140" t="s">
        <v>623</v>
      </c>
      <c r="Y173" s="140" t="s">
        <v>623</v>
      </c>
      <c r="Z173" s="140" t="s">
        <v>623</v>
      </c>
      <c r="AA173" s="140" t="s">
        <v>623</v>
      </c>
      <c r="AB173" s="140" t="s">
        <v>623</v>
      </c>
      <c r="AF173" s="140">
        <v>0</v>
      </c>
      <c r="AG173" s="140">
        <v>1.47</v>
      </c>
      <c r="AH173" s="140">
        <v>75</v>
      </c>
      <c r="AI173" s="140">
        <v>0.95</v>
      </c>
      <c r="AL173" s="144"/>
      <c r="AM173" s="144"/>
      <c r="AR173" s="140" t="s">
        <v>623</v>
      </c>
      <c r="BI173" s="140">
        <v>50</v>
      </c>
      <c r="BJ173" s="140">
        <v>50</v>
      </c>
      <c r="BK173" s="140" t="s">
        <v>625</v>
      </c>
      <c r="BL173" s="140" t="s">
        <v>625</v>
      </c>
      <c r="BM173" s="140" t="s">
        <v>686</v>
      </c>
      <c r="BN173" s="140" t="s">
        <v>687</v>
      </c>
      <c r="BO173" s="140" t="s">
        <v>623</v>
      </c>
      <c r="BP173" s="140" t="s">
        <v>623</v>
      </c>
      <c r="CO173" s="140">
        <v>5.0999999999999996</v>
      </c>
      <c r="CP173" s="140">
        <v>7.9</v>
      </c>
      <c r="CQ173" s="140">
        <v>73</v>
      </c>
      <c r="DL173" s="140" t="s">
        <v>624</v>
      </c>
      <c r="DM173" s="140" t="s">
        <v>623</v>
      </c>
      <c r="DN173" s="140" t="s">
        <v>624</v>
      </c>
      <c r="DP173" s="140">
        <v>20</v>
      </c>
    </row>
    <row r="174" spans="1:125" ht="15" customHeight="1" x14ac:dyDescent="0.2">
      <c r="A174" s="26">
        <v>964</v>
      </c>
      <c r="B174" s="40" t="s">
        <v>303</v>
      </c>
      <c r="C174" s="40" t="s">
        <v>300</v>
      </c>
      <c r="D174" s="36">
        <v>38442</v>
      </c>
      <c r="E174" s="149">
        <v>39.367249999999999</v>
      </c>
      <c r="F174" s="149">
        <v>-76.662980000000005</v>
      </c>
      <c r="G174" s="149">
        <v>39.367570000000001</v>
      </c>
      <c r="H174" s="149">
        <v>-76.663730000000001</v>
      </c>
      <c r="I174" s="153">
        <v>0.44791666666666669</v>
      </c>
      <c r="J174" s="154">
        <v>9.6199999999999992</v>
      </c>
      <c r="K174" s="154">
        <v>8.16</v>
      </c>
      <c r="L174" s="141">
        <v>700</v>
      </c>
      <c r="M174" s="154">
        <v>15.91</v>
      </c>
      <c r="N174" s="142">
        <v>5</v>
      </c>
      <c r="O174" s="142">
        <v>14</v>
      </c>
      <c r="P174" s="140" t="s">
        <v>623</v>
      </c>
      <c r="Q174" s="140" t="s">
        <v>624</v>
      </c>
      <c r="R174" s="140" t="s">
        <v>623</v>
      </c>
      <c r="S174" s="140" t="s">
        <v>623</v>
      </c>
      <c r="T174" s="140" t="s">
        <v>623</v>
      </c>
      <c r="U174" s="140" t="s">
        <v>623</v>
      </c>
      <c r="V174" s="140" t="s">
        <v>624</v>
      </c>
      <c r="W174" s="140" t="s">
        <v>623</v>
      </c>
      <c r="X174" s="140" t="s">
        <v>623</v>
      </c>
      <c r="Y174" s="140" t="s">
        <v>623</v>
      </c>
      <c r="Z174" s="140" t="s">
        <v>623</v>
      </c>
      <c r="AA174" s="140" t="s">
        <v>623</v>
      </c>
      <c r="AB174" s="140" t="s">
        <v>623</v>
      </c>
      <c r="AF174" s="140">
        <v>0</v>
      </c>
      <c r="AG174" s="140">
        <v>1.58</v>
      </c>
      <c r="AH174" s="140">
        <v>75</v>
      </c>
      <c r="AI174" s="140">
        <v>0.67</v>
      </c>
      <c r="AL174" s="144"/>
      <c r="AM174" s="144"/>
      <c r="AR174" s="140" t="s">
        <v>624</v>
      </c>
      <c r="AS174" s="140">
        <v>30</v>
      </c>
      <c r="AX174" s="140">
        <v>75</v>
      </c>
      <c r="BI174" s="140">
        <v>50</v>
      </c>
      <c r="BJ174" s="140">
        <v>3</v>
      </c>
      <c r="BK174" s="140" t="s">
        <v>675</v>
      </c>
      <c r="BL174" s="140" t="s">
        <v>645</v>
      </c>
      <c r="BM174" s="140" t="s">
        <v>689</v>
      </c>
      <c r="BN174" s="140" t="s">
        <v>652</v>
      </c>
      <c r="BO174" s="140" t="s">
        <v>623</v>
      </c>
      <c r="BP174" s="140" t="s">
        <v>623</v>
      </c>
      <c r="CO174" s="140">
        <v>9.3000000000000007</v>
      </c>
      <c r="CP174" s="140">
        <v>18</v>
      </c>
      <c r="CQ174" s="140">
        <v>75</v>
      </c>
      <c r="DL174" s="140" t="s">
        <v>624</v>
      </c>
      <c r="DM174" s="140" t="s">
        <v>623</v>
      </c>
      <c r="DN174" s="140" t="s">
        <v>624</v>
      </c>
    </row>
    <row r="175" spans="1:125" ht="15" customHeight="1" x14ac:dyDescent="0.2">
      <c r="A175" s="26">
        <v>1053</v>
      </c>
      <c r="B175" s="40" t="s">
        <v>304</v>
      </c>
      <c r="C175" s="40" t="s">
        <v>300</v>
      </c>
      <c r="D175" s="36">
        <v>38418</v>
      </c>
      <c r="E175" s="149">
        <v>39.326770000000003</v>
      </c>
      <c r="F175" s="149">
        <v>-76.625200000000007</v>
      </c>
      <c r="G175" s="149">
        <v>39.32743</v>
      </c>
      <c r="H175" s="149">
        <v>-76.625119999999995</v>
      </c>
      <c r="I175" s="153">
        <v>0.44930555555555557</v>
      </c>
      <c r="J175" s="154">
        <v>5.75</v>
      </c>
      <c r="K175" s="154">
        <v>7.36</v>
      </c>
      <c r="L175" s="141">
        <v>606</v>
      </c>
      <c r="M175" s="154">
        <v>12.06</v>
      </c>
      <c r="N175" s="142">
        <v>100</v>
      </c>
      <c r="O175" s="142">
        <v>2</v>
      </c>
      <c r="P175" s="140" t="s">
        <v>623</v>
      </c>
      <c r="Q175" s="140" t="s">
        <v>624</v>
      </c>
      <c r="R175" s="140" t="s">
        <v>623</v>
      </c>
      <c r="S175" s="140" t="s">
        <v>623</v>
      </c>
      <c r="T175" s="140" t="s">
        <v>623</v>
      </c>
      <c r="U175" s="140" t="s">
        <v>623</v>
      </c>
      <c r="V175" s="140" t="s">
        <v>624</v>
      </c>
      <c r="W175" s="140" t="s">
        <v>624</v>
      </c>
      <c r="X175" s="140" t="s">
        <v>623</v>
      </c>
      <c r="Y175" s="140" t="s">
        <v>623</v>
      </c>
      <c r="Z175" s="140" t="s">
        <v>623</v>
      </c>
      <c r="AA175" s="140" t="s">
        <v>623</v>
      </c>
      <c r="AB175" s="140" t="s">
        <v>623</v>
      </c>
      <c r="AF175" s="140">
        <v>0</v>
      </c>
      <c r="AG175" s="140">
        <v>1.97</v>
      </c>
      <c r="AH175" s="140">
        <v>75</v>
      </c>
      <c r="AI175" s="140">
        <v>1.31</v>
      </c>
      <c r="AL175" s="144"/>
      <c r="AM175" s="144"/>
      <c r="AR175" s="140" t="s">
        <v>624</v>
      </c>
      <c r="AS175" s="140">
        <v>50</v>
      </c>
      <c r="AX175" s="140">
        <v>20</v>
      </c>
      <c r="BI175" s="140">
        <v>50</v>
      </c>
      <c r="BJ175" s="140">
        <v>50</v>
      </c>
      <c r="BK175" s="140" t="s">
        <v>625</v>
      </c>
      <c r="BL175" s="140" t="s">
        <v>625</v>
      </c>
      <c r="BM175" s="140" t="s">
        <v>633</v>
      </c>
      <c r="BN175" s="140" t="s">
        <v>633</v>
      </c>
      <c r="BO175" s="140" t="s">
        <v>623</v>
      </c>
      <c r="BP175" s="140" t="s">
        <v>623</v>
      </c>
      <c r="CO175" s="140">
        <v>9.6999999999999993</v>
      </c>
      <c r="CP175" s="140">
        <v>8.5</v>
      </c>
      <c r="CQ175" s="140">
        <v>72.3</v>
      </c>
      <c r="DL175" s="140" t="s">
        <v>624</v>
      </c>
      <c r="DM175" s="140" t="s">
        <v>623</v>
      </c>
      <c r="DN175" s="140" t="s">
        <v>624</v>
      </c>
      <c r="DP175" s="140">
        <v>16</v>
      </c>
      <c r="DQ175" s="140">
        <v>3</v>
      </c>
      <c r="DS175" s="140">
        <v>1</v>
      </c>
    </row>
    <row r="176" spans="1:125" ht="15" customHeight="1" x14ac:dyDescent="0.2">
      <c r="A176" s="26">
        <v>1367</v>
      </c>
      <c r="B176" s="40" t="s">
        <v>307</v>
      </c>
      <c r="C176" s="40" t="s">
        <v>300</v>
      </c>
      <c r="D176" s="36">
        <v>38463</v>
      </c>
      <c r="E176" s="1">
        <v>39.330759999999998</v>
      </c>
      <c r="F176" s="1">
        <v>-76.535079999999994</v>
      </c>
      <c r="G176" s="149">
        <v>39.33137</v>
      </c>
      <c r="H176" s="149">
        <v>-76.535430000000005</v>
      </c>
      <c r="I176" s="153">
        <v>0.375</v>
      </c>
      <c r="J176" s="154">
        <v>14.08</v>
      </c>
      <c r="K176" s="154">
        <v>8.41</v>
      </c>
      <c r="L176" s="141">
        <v>385</v>
      </c>
      <c r="M176" s="154">
        <v>12.13</v>
      </c>
      <c r="N176" s="142">
        <v>20</v>
      </c>
      <c r="O176" s="142">
        <v>3</v>
      </c>
      <c r="P176" s="140" t="s">
        <v>623</v>
      </c>
      <c r="Q176" s="140" t="s">
        <v>623</v>
      </c>
      <c r="R176" s="140" t="s">
        <v>623</v>
      </c>
      <c r="S176" s="140" t="s">
        <v>623</v>
      </c>
      <c r="T176" s="140" t="s">
        <v>623</v>
      </c>
      <c r="U176" s="140" t="s">
        <v>623</v>
      </c>
      <c r="V176" s="140" t="s">
        <v>624</v>
      </c>
      <c r="W176" s="140" t="s">
        <v>623</v>
      </c>
      <c r="X176" s="140" t="s">
        <v>623</v>
      </c>
      <c r="Y176" s="140" t="s">
        <v>623</v>
      </c>
      <c r="Z176" s="140" t="s">
        <v>623</v>
      </c>
      <c r="AA176" s="140" t="s">
        <v>623</v>
      </c>
      <c r="AB176" s="140" t="s">
        <v>623</v>
      </c>
      <c r="AF176" s="140">
        <v>0</v>
      </c>
      <c r="AG176" s="140">
        <v>1.54</v>
      </c>
      <c r="AH176" s="140">
        <v>75</v>
      </c>
      <c r="AI176" s="140">
        <v>0.75</v>
      </c>
      <c r="AL176" s="144"/>
      <c r="AM176" s="144"/>
      <c r="AR176" s="140" t="s">
        <v>623</v>
      </c>
      <c r="BI176" s="140">
        <v>3</v>
      </c>
      <c r="BJ176" s="140">
        <v>7</v>
      </c>
      <c r="BK176" s="140" t="s">
        <v>645</v>
      </c>
      <c r="BL176" s="140" t="s">
        <v>645</v>
      </c>
      <c r="BM176" s="140" t="s">
        <v>673</v>
      </c>
      <c r="BN176" s="140" t="s">
        <v>650</v>
      </c>
      <c r="BO176" s="140" t="s">
        <v>624</v>
      </c>
      <c r="BP176" s="140" t="s">
        <v>623</v>
      </c>
      <c r="BW176" s="140" t="s">
        <v>632</v>
      </c>
      <c r="CO176" s="140">
        <v>7.6</v>
      </c>
      <c r="CP176" s="140">
        <v>6.3</v>
      </c>
      <c r="CQ176" s="140">
        <v>75</v>
      </c>
      <c r="DL176" s="140" t="s">
        <v>624</v>
      </c>
      <c r="DM176" s="140" t="s">
        <v>623</v>
      </c>
      <c r="DN176" s="140" t="s">
        <v>624</v>
      </c>
      <c r="DP176" s="140">
        <v>12</v>
      </c>
      <c r="DQ176" s="140">
        <v>1</v>
      </c>
      <c r="DR176" s="140">
        <v>1</v>
      </c>
      <c r="DS176" s="140">
        <v>6</v>
      </c>
    </row>
    <row r="177" spans="1:125" ht="15" customHeight="1" x14ac:dyDescent="0.2">
      <c r="A177" s="26">
        <v>1392</v>
      </c>
      <c r="B177" s="40" t="s">
        <v>307</v>
      </c>
      <c r="C177" s="40" t="s">
        <v>308</v>
      </c>
      <c r="D177" s="36">
        <v>38457</v>
      </c>
      <c r="E177" s="149">
        <v>39.323309999999999</v>
      </c>
      <c r="F177" s="149">
        <v>-76.533529999999999</v>
      </c>
      <c r="G177" s="149">
        <v>39.323900000000002</v>
      </c>
      <c r="H177" s="149">
        <v>-76.533190000000005</v>
      </c>
      <c r="I177" s="153">
        <v>0.45833333333333331</v>
      </c>
      <c r="J177" s="154">
        <v>10.47</v>
      </c>
      <c r="K177" s="154">
        <v>7.56</v>
      </c>
      <c r="L177" s="141">
        <v>443</v>
      </c>
      <c r="M177" s="154">
        <v>13.94</v>
      </c>
      <c r="N177" s="142">
        <v>20</v>
      </c>
      <c r="O177" s="142">
        <v>3</v>
      </c>
      <c r="P177" s="140" t="s">
        <v>623</v>
      </c>
      <c r="Q177" s="140" t="s">
        <v>624</v>
      </c>
      <c r="R177" s="140" t="s">
        <v>623</v>
      </c>
      <c r="S177" s="140" t="s">
        <v>623</v>
      </c>
      <c r="T177" s="140" t="s">
        <v>623</v>
      </c>
      <c r="U177" s="140" t="s">
        <v>623</v>
      </c>
      <c r="V177" s="140" t="s">
        <v>624</v>
      </c>
      <c r="W177" s="140" t="s">
        <v>623</v>
      </c>
      <c r="X177" s="140" t="s">
        <v>623</v>
      </c>
      <c r="Y177" s="140" t="s">
        <v>623</v>
      </c>
      <c r="Z177" s="140" t="s">
        <v>623</v>
      </c>
      <c r="AA177" s="140" t="s">
        <v>623</v>
      </c>
      <c r="AB177" s="140" t="s">
        <v>623</v>
      </c>
      <c r="AF177" s="140">
        <v>0</v>
      </c>
      <c r="AG177" s="140">
        <v>1.81</v>
      </c>
      <c r="AH177" s="140">
        <v>75</v>
      </c>
      <c r="AI177" s="140">
        <v>1.44</v>
      </c>
      <c r="AL177" s="144"/>
      <c r="AM177" s="144"/>
      <c r="AR177" s="140" t="s">
        <v>623</v>
      </c>
      <c r="BI177" s="140">
        <v>10</v>
      </c>
      <c r="BJ177" s="140">
        <v>50</v>
      </c>
      <c r="BK177" s="140" t="s">
        <v>625</v>
      </c>
      <c r="BL177" s="140" t="s">
        <v>625</v>
      </c>
      <c r="BM177" s="140" t="s">
        <v>690</v>
      </c>
      <c r="BN177" s="140" t="s">
        <v>642</v>
      </c>
      <c r="BO177" s="140" t="s">
        <v>623</v>
      </c>
      <c r="BP177" s="140" t="s">
        <v>623</v>
      </c>
      <c r="CO177" s="140">
        <v>9.5</v>
      </c>
      <c r="CP177" s="140">
        <v>4.2</v>
      </c>
      <c r="CQ177" s="140">
        <v>72</v>
      </c>
      <c r="DL177" s="140" t="s">
        <v>624</v>
      </c>
      <c r="DM177" s="140" t="s">
        <v>623</v>
      </c>
      <c r="DN177" s="140" t="s">
        <v>624</v>
      </c>
      <c r="DP177" s="140">
        <v>10</v>
      </c>
      <c r="DQ177" s="140">
        <v>3</v>
      </c>
      <c r="DS177" s="140">
        <v>7</v>
      </c>
    </row>
    <row r="178" spans="1:125" ht="15" customHeight="1" x14ac:dyDescent="0.2">
      <c r="A178" s="26">
        <v>1659</v>
      </c>
      <c r="B178" s="40" t="s">
        <v>505</v>
      </c>
      <c r="C178" s="40" t="s">
        <v>300</v>
      </c>
      <c r="D178" s="36">
        <v>38457</v>
      </c>
      <c r="E178" s="1">
        <v>39.336779999999997</v>
      </c>
      <c r="F178" s="1">
        <v>-76.539709999999999</v>
      </c>
      <c r="G178" s="1">
        <v>39.336790000000001</v>
      </c>
      <c r="H178" s="1">
        <v>-76.540509999999998</v>
      </c>
      <c r="I178" s="153">
        <v>0.51041666666666663</v>
      </c>
      <c r="J178" s="154">
        <v>13.13</v>
      </c>
      <c r="K178" s="154">
        <v>8.09</v>
      </c>
      <c r="L178" s="141">
        <v>483</v>
      </c>
      <c r="M178" s="154">
        <v>12.77</v>
      </c>
      <c r="N178" s="142">
        <v>10</v>
      </c>
      <c r="O178" s="142">
        <v>8</v>
      </c>
      <c r="P178" s="140" t="s">
        <v>623</v>
      </c>
      <c r="Q178" s="140" t="s">
        <v>624</v>
      </c>
      <c r="R178" s="140" t="s">
        <v>623</v>
      </c>
      <c r="S178" s="140" t="s">
        <v>623</v>
      </c>
      <c r="T178" s="140" t="s">
        <v>623</v>
      </c>
      <c r="U178" s="140" t="s">
        <v>623</v>
      </c>
      <c r="V178" s="140" t="s">
        <v>624</v>
      </c>
      <c r="W178" s="140" t="s">
        <v>623</v>
      </c>
      <c r="X178" s="140" t="s">
        <v>623</v>
      </c>
      <c r="Y178" s="140" t="s">
        <v>623</v>
      </c>
      <c r="Z178" s="140" t="s">
        <v>623</v>
      </c>
      <c r="AA178" s="140" t="s">
        <v>623</v>
      </c>
      <c r="AB178" s="140" t="s">
        <v>623</v>
      </c>
      <c r="AF178" s="140">
        <v>0</v>
      </c>
      <c r="AG178" s="140">
        <v>2.17</v>
      </c>
      <c r="AH178" s="140">
        <v>40</v>
      </c>
      <c r="AI178" s="140">
        <v>1.17</v>
      </c>
      <c r="AJ178" s="140">
        <v>40</v>
      </c>
      <c r="AK178" s="140">
        <v>1.75</v>
      </c>
      <c r="AL178" s="144"/>
      <c r="AM178" s="144"/>
      <c r="AP178" s="140">
        <v>75</v>
      </c>
      <c r="AQ178" s="140">
        <v>0.99</v>
      </c>
      <c r="AR178" s="140" t="s">
        <v>623</v>
      </c>
      <c r="BI178" s="140">
        <v>5</v>
      </c>
      <c r="BJ178" s="140">
        <v>5</v>
      </c>
      <c r="BK178" s="140" t="s">
        <v>625</v>
      </c>
      <c r="BL178" s="140" t="s">
        <v>625</v>
      </c>
      <c r="BM178" s="140" t="s">
        <v>691</v>
      </c>
      <c r="BN178" s="140" t="s">
        <v>692</v>
      </c>
      <c r="BO178" s="140" t="s">
        <v>623</v>
      </c>
      <c r="BP178" s="140" t="s">
        <v>623</v>
      </c>
      <c r="CO178" s="140">
        <v>4.5</v>
      </c>
      <c r="CP178" s="140">
        <v>4.9000000000000004</v>
      </c>
      <c r="CQ178" s="140">
        <v>73</v>
      </c>
      <c r="DL178" s="140" t="s">
        <v>624</v>
      </c>
      <c r="DM178" s="140" t="s">
        <v>623</v>
      </c>
      <c r="DN178" s="140" t="s">
        <v>624</v>
      </c>
      <c r="DP178" s="140">
        <v>13</v>
      </c>
      <c r="DQ178" s="140">
        <v>2</v>
      </c>
      <c r="DS178" s="140">
        <v>5</v>
      </c>
    </row>
    <row r="179" spans="1:125" ht="15" customHeight="1" x14ac:dyDescent="0.2">
      <c r="A179" s="26">
        <v>1634</v>
      </c>
      <c r="B179" s="40" t="s">
        <v>307</v>
      </c>
      <c r="C179" s="40" t="s">
        <v>300</v>
      </c>
      <c r="D179" s="36">
        <v>38457</v>
      </c>
      <c r="E179" s="149">
        <v>39.361020000000003</v>
      </c>
      <c r="F179" s="149">
        <v>-76.534859999999995</v>
      </c>
      <c r="G179" s="149">
        <v>39.361649999999997</v>
      </c>
      <c r="H179" s="149">
        <v>-76.534899999999993</v>
      </c>
      <c r="I179" s="153">
        <v>0.55208333333333337</v>
      </c>
      <c r="J179" s="154">
        <v>12.47</v>
      </c>
      <c r="K179" s="154">
        <v>7.68</v>
      </c>
      <c r="L179" s="141">
        <v>409</v>
      </c>
      <c r="M179" s="154">
        <v>13.35</v>
      </c>
      <c r="N179" s="142">
        <v>25</v>
      </c>
      <c r="O179" s="142">
        <v>18</v>
      </c>
      <c r="P179" s="140" t="s">
        <v>624</v>
      </c>
      <c r="Q179" s="140" t="s">
        <v>624</v>
      </c>
      <c r="R179" s="140" t="s">
        <v>623</v>
      </c>
      <c r="S179" s="140" t="s">
        <v>623</v>
      </c>
      <c r="T179" s="140" t="s">
        <v>623</v>
      </c>
      <c r="U179" s="140" t="s">
        <v>623</v>
      </c>
      <c r="V179" s="140" t="s">
        <v>624</v>
      </c>
      <c r="W179" s="140" t="s">
        <v>624</v>
      </c>
      <c r="X179" s="140" t="s">
        <v>623</v>
      </c>
      <c r="Y179" s="140" t="s">
        <v>623</v>
      </c>
      <c r="Z179" s="140" t="s">
        <v>623</v>
      </c>
      <c r="AA179" s="140" t="s">
        <v>623</v>
      </c>
      <c r="AB179" s="140" t="s">
        <v>623</v>
      </c>
      <c r="AF179" s="140">
        <v>0</v>
      </c>
      <c r="AG179" s="140">
        <v>3.11</v>
      </c>
      <c r="AH179" s="140">
        <v>75</v>
      </c>
      <c r="AI179" s="140">
        <v>1.87</v>
      </c>
      <c r="AL179" s="144"/>
      <c r="AM179" s="144"/>
      <c r="AR179" s="140" t="s">
        <v>623</v>
      </c>
      <c r="BI179" s="140">
        <v>5</v>
      </c>
      <c r="BJ179" s="140">
        <v>10</v>
      </c>
      <c r="BK179" s="140" t="s">
        <v>625</v>
      </c>
      <c r="BL179" s="140" t="s">
        <v>625</v>
      </c>
      <c r="BM179" s="140" t="s">
        <v>690</v>
      </c>
      <c r="BN179" s="140" t="s">
        <v>642</v>
      </c>
      <c r="BO179" s="140" t="s">
        <v>623</v>
      </c>
      <c r="BP179" s="140" t="s">
        <v>623</v>
      </c>
      <c r="CO179" s="140">
        <v>1.4</v>
      </c>
      <c r="CP179" s="140">
        <v>2.2999999999999998</v>
      </c>
      <c r="DL179" s="140" t="s">
        <v>624</v>
      </c>
      <c r="DM179" s="140" t="s">
        <v>623</v>
      </c>
      <c r="DN179" s="140" t="s">
        <v>624</v>
      </c>
      <c r="DP179" s="140">
        <v>12</v>
      </c>
      <c r="DQ179" s="140">
        <v>1</v>
      </c>
      <c r="DS179" s="140">
        <v>7</v>
      </c>
    </row>
    <row r="180" spans="1:125" ht="15" customHeight="1" x14ac:dyDescent="0.2">
      <c r="A180" s="26">
        <v>1235</v>
      </c>
      <c r="B180" s="40" t="s">
        <v>311</v>
      </c>
      <c r="C180" s="40" t="s">
        <v>308</v>
      </c>
      <c r="D180" s="36">
        <v>38481</v>
      </c>
      <c r="E180" s="149">
        <v>39.312350000000002</v>
      </c>
      <c r="F180" s="149">
        <v>-76.544589999999999</v>
      </c>
      <c r="G180" s="149">
        <v>39.312640000000002</v>
      </c>
      <c r="H180" s="149">
        <v>-76.543909999999997</v>
      </c>
      <c r="I180" s="153">
        <v>0.38541666666666669</v>
      </c>
      <c r="J180" s="154">
        <v>12.91</v>
      </c>
      <c r="K180" s="154">
        <v>7.61</v>
      </c>
      <c r="L180" s="141">
        <v>441</v>
      </c>
      <c r="M180" s="154">
        <v>13.87</v>
      </c>
      <c r="N180" s="142">
        <v>10</v>
      </c>
      <c r="O180" s="142">
        <v>3</v>
      </c>
      <c r="P180" s="140" t="s">
        <v>623</v>
      </c>
      <c r="Q180" s="140" t="s">
        <v>624</v>
      </c>
      <c r="R180" s="140" t="s">
        <v>623</v>
      </c>
      <c r="S180" s="140" t="s">
        <v>623</v>
      </c>
      <c r="T180" s="140" t="s">
        <v>623</v>
      </c>
      <c r="U180" s="140" t="s">
        <v>624</v>
      </c>
      <c r="V180" s="140" t="s">
        <v>623</v>
      </c>
      <c r="W180" s="140" t="s">
        <v>624</v>
      </c>
      <c r="X180" s="140" t="s">
        <v>623</v>
      </c>
      <c r="Y180" s="140" t="s">
        <v>623</v>
      </c>
      <c r="Z180" s="140" t="s">
        <v>623</v>
      </c>
      <c r="AA180" s="140" t="s">
        <v>623</v>
      </c>
      <c r="AB180" s="140" t="s">
        <v>623</v>
      </c>
      <c r="AL180" s="144"/>
      <c r="AM180" s="144"/>
      <c r="AR180" s="140" t="s">
        <v>623</v>
      </c>
      <c r="BI180" s="140">
        <v>20</v>
      </c>
      <c r="BJ180" s="140">
        <v>50</v>
      </c>
      <c r="BK180" s="140" t="s">
        <v>625</v>
      </c>
      <c r="BL180" s="140" t="s">
        <v>625</v>
      </c>
      <c r="BM180" s="140" t="s">
        <v>633</v>
      </c>
      <c r="BN180" s="140" t="s">
        <v>693</v>
      </c>
      <c r="BO180" s="140" t="s">
        <v>623</v>
      </c>
      <c r="BP180" s="140" t="s">
        <v>624</v>
      </c>
      <c r="CH180" s="140" t="s">
        <v>627</v>
      </c>
      <c r="CO180" s="140">
        <v>1.8</v>
      </c>
      <c r="CP180" s="140">
        <v>4</v>
      </c>
      <c r="CQ180" s="140">
        <v>48</v>
      </c>
      <c r="DL180" s="140" t="s">
        <v>624</v>
      </c>
      <c r="DM180" s="140" t="s">
        <v>623</v>
      </c>
      <c r="DN180" s="140" t="s">
        <v>624</v>
      </c>
      <c r="DP180" s="140">
        <v>5</v>
      </c>
      <c r="DQ180" s="140">
        <v>2</v>
      </c>
      <c r="DR180" s="140">
        <v>6</v>
      </c>
      <c r="DS180" s="140">
        <v>7</v>
      </c>
    </row>
    <row r="181" spans="1:125" ht="15" customHeight="1" x14ac:dyDescent="0.2">
      <c r="A181" s="26">
        <v>1231</v>
      </c>
      <c r="B181" s="40" t="s">
        <v>311</v>
      </c>
      <c r="C181" s="40" t="s">
        <v>308</v>
      </c>
      <c r="D181" s="36">
        <v>38481</v>
      </c>
      <c r="E181" s="149">
        <v>39.31082</v>
      </c>
      <c r="F181" s="149">
        <v>-76.546999999999997</v>
      </c>
      <c r="G181" s="149">
        <v>39.311410000000002</v>
      </c>
      <c r="H181" s="149">
        <v>-76.546769999999995</v>
      </c>
      <c r="I181" s="153">
        <v>0.4375</v>
      </c>
      <c r="J181" s="154">
        <v>14.55</v>
      </c>
      <c r="K181" s="154">
        <v>7.59</v>
      </c>
      <c r="L181" s="141">
        <v>565</v>
      </c>
      <c r="M181" s="154">
        <v>14.25</v>
      </c>
      <c r="N181" s="142">
        <v>500</v>
      </c>
      <c r="O181" s="142">
        <v>8</v>
      </c>
      <c r="P181" s="140" t="s">
        <v>623</v>
      </c>
      <c r="Q181" s="140" t="s">
        <v>624</v>
      </c>
      <c r="R181" s="140" t="s">
        <v>623</v>
      </c>
      <c r="S181" s="140" t="s">
        <v>623</v>
      </c>
      <c r="T181" s="140" t="s">
        <v>623</v>
      </c>
      <c r="U181" s="140" t="s">
        <v>624</v>
      </c>
      <c r="V181" s="140" t="s">
        <v>623</v>
      </c>
      <c r="W181" s="140" t="s">
        <v>623</v>
      </c>
      <c r="X181" s="140" t="s">
        <v>623</v>
      </c>
      <c r="Y181" s="140" t="s">
        <v>623</v>
      </c>
      <c r="Z181" s="140" t="s">
        <v>623</v>
      </c>
      <c r="AA181" s="140" t="s">
        <v>623</v>
      </c>
      <c r="AB181" s="140" t="s">
        <v>623</v>
      </c>
      <c r="AL181" s="144"/>
      <c r="AM181" s="144"/>
      <c r="AR181" s="140" t="s">
        <v>624</v>
      </c>
      <c r="AV181" s="140">
        <v>7</v>
      </c>
      <c r="BI181" s="140">
        <v>50</v>
      </c>
      <c r="BJ181" s="140">
        <v>50</v>
      </c>
      <c r="BK181" s="140" t="s">
        <v>625</v>
      </c>
      <c r="BL181" s="140" t="s">
        <v>625</v>
      </c>
      <c r="BM181" s="140" t="s">
        <v>646</v>
      </c>
      <c r="BN181" s="140" t="s">
        <v>646</v>
      </c>
      <c r="BO181" s="140" t="s">
        <v>623</v>
      </c>
      <c r="BP181" s="140" t="s">
        <v>623</v>
      </c>
      <c r="CO181" s="140">
        <v>2.9</v>
      </c>
      <c r="CP181" s="140">
        <v>3.5</v>
      </c>
      <c r="CQ181" s="140">
        <v>66</v>
      </c>
      <c r="DL181" s="140" t="s">
        <v>624</v>
      </c>
      <c r="DM181" s="140" t="s">
        <v>623</v>
      </c>
      <c r="DN181" s="140" t="s">
        <v>624</v>
      </c>
      <c r="DP181" s="140">
        <v>12</v>
      </c>
      <c r="DQ181" s="140">
        <v>2</v>
      </c>
      <c r="DR181" s="140">
        <v>2</v>
      </c>
      <c r="DS181" s="140">
        <v>3</v>
      </c>
    </row>
    <row r="182" spans="1:125" ht="15" customHeight="1" x14ac:dyDescent="0.2">
      <c r="A182" s="1">
        <v>61</v>
      </c>
      <c r="B182" s="40" t="s">
        <v>347</v>
      </c>
      <c r="C182" s="40" t="s">
        <v>300</v>
      </c>
      <c r="D182" s="36">
        <v>38785</v>
      </c>
      <c r="E182" s="161">
        <v>39.301340000000003</v>
      </c>
      <c r="F182" s="161">
        <v>-76.696119999999993</v>
      </c>
      <c r="G182" s="161">
        <v>39.300719999999998</v>
      </c>
      <c r="H182" s="161">
        <v>-76.696029999999993</v>
      </c>
      <c r="I182" s="153">
        <v>0.44930555555555557</v>
      </c>
      <c r="J182" s="151"/>
      <c r="K182" s="151"/>
      <c r="L182" s="152"/>
      <c r="M182" s="151"/>
      <c r="N182" s="142">
        <v>10</v>
      </c>
      <c r="O182" s="142">
        <v>19</v>
      </c>
      <c r="P182" s="140" t="s">
        <v>623</v>
      </c>
      <c r="Q182" s="140" t="s">
        <v>624</v>
      </c>
      <c r="R182" s="140" t="s">
        <v>623</v>
      </c>
      <c r="S182" s="140" t="s">
        <v>623</v>
      </c>
      <c r="T182" s="140" t="s">
        <v>623</v>
      </c>
      <c r="U182" s="140" t="s">
        <v>623</v>
      </c>
      <c r="V182" s="140" t="s">
        <v>623</v>
      </c>
      <c r="W182" s="140" t="s">
        <v>623</v>
      </c>
      <c r="X182" s="140" t="s">
        <v>623</v>
      </c>
      <c r="Y182" s="140" t="s">
        <v>623</v>
      </c>
      <c r="Z182" s="140" t="s">
        <v>623</v>
      </c>
      <c r="AA182" s="140" t="s">
        <v>623</v>
      </c>
      <c r="AB182" s="140" t="s">
        <v>623</v>
      </c>
      <c r="AF182" s="140">
        <v>0</v>
      </c>
      <c r="AG182" s="140">
        <v>3.54</v>
      </c>
      <c r="AH182" s="140">
        <v>75</v>
      </c>
      <c r="AI182" s="140">
        <v>0.66</v>
      </c>
      <c r="AL182" s="144"/>
      <c r="AM182" s="144"/>
      <c r="AR182" s="140" t="s">
        <v>623</v>
      </c>
      <c r="BI182" s="140">
        <v>50</v>
      </c>
      <c r="BJ182" s="140">
        <v>50</v>
      </c>
      <c r="BK182" s="140" t="s">
        <v>625</v>
      </c>
      <c r="BL182" s="140" t="s">
        <v>625</v>
      </c>
      <c r="BM182" s="140" t="s">
        <v>694</v>
      </c>
      <c r="BN182" s="140" t="s">
        <v>694</v>
      </c>
      <c r="BO182" s="140" t="s">
        <v>623</v>
      </c>
      <c r="BP182" s="140" t="s">
        <v>623</v>
      </c>
      <c r="CO182" s="140">
        <v>1.3</v>
      </c>
      <c r="CP182" s="140">
        <v>3</v>
      </c>
      <c r="CQ182" s="140">
        <v>68</v>
      </c>
      <c r="DL182" s="140" t="s">
        <v>624</v>
      </c>
      <c r="DM182" s="140" t="s">
        <v>623</v>
      </c>
      <c r="DN182" s="140" t="s">
        <v>623</v>
      </c>
      <c r="DP182" s="140">
        <v>9</v>
      </c>
      <c r="DQ182" s="140">
        <v>6</v>
      </c>
      <c r="DS182" s="140">
        <v>3</v>
      </c>
      <c r="DU182" s="140">
        <v>2</v>
      </c>
    </row>
    <row r="183" spans="1:125" ht="15" customHeight="1" x14ac:dyDescent="0.2">
      <c r="A183" s="1">
        <v>129</v>
      </c>
      <c r="B183" s="40" t="s">
        <v>301</v>
      </c>
      <c r="C183" s="40" t="s">
        <v>300</v>
      </c>
      <c r="D183" s="36">
        <v>38785</v>
      </c>
      <c r="E183" s="161">
        <v>39.300069999999998</v>
      </c>
      <c r="F183" s="161">
        <v>-76.702809999999999</v>
      </c>
      <c r="G183" s="161">
        <v>39.299619999999997</v>
      </c>
      <c r="H183" s="161">
        <v>-76.703400000000002</v>
      </c>
      <c r="I183" s="153">
        <v>0.49513888888888885</v>
      </c>
      <c r="J183" s="151"/>
      <c r="K183" s="151"/>
      <c r="L183" s="152"/>
      <c r="M183" s="151"/>
      <c r="N183" s="142">
        <v>50</v>
      </c>
      <c r="O183" s="142">
        <v>19</v>
      </c>
      <c r="P183" s="140" t="s">
        <v>623</v>
      </c>
      <c r="Q183" s="140" t="s">
        <v>624</v>
      </c>
      <c r="R183" s="140" t="s">
        <v>623</v>
      </c>
      <c r="S183" s="140" t="s">
        <v>623</v>
      </c>
      <c r="T183" s="140" t="s">
        <v>623</v>
      </c>
      <c r="U183" s="140" t="s">
        <v>623</v>
      </c>
      <c r="V183" s="140" t="s">
        <v>623</v>
      </c>
      <c r="W183" s="140" t="s">
        <v>623</v>
      </c>
      <c r="X183" s="140" t="s">
        <v>623</v>
      </c>
      <c r="Y183" s="140" t="s">
        <v>623</v>
      </c>
      <c r="Z183" s="140" t="s">
        <v>623</v>
      </c>
      <c r="AA183" s="140" t="s">
        <v>623</v>
      </c>
      <c r="AB183" s="140" t="s">
        <v>623</v>
      </c>
      <c r="AF183" s="140">
        <v>0</v>
      </c>
      <c r="AG183" s="140">
        <v>2.2999999999999998</v>
      </c>
      <c r="AH183" s="140">
        <v>75</v>
      </c>
      <c r="AI183" s="140">
        <v>1.22</v>
      </c>
      <c r="AL183" s="144"/>
      <c r="AM183" s="144"/>
      <c r="AR183" s="140" t="s">
        <v>623</v>
      </c>
      <c r="BI183" s="140">
        <v>50</v>
      </c>
      <c r="BJ183" s="140">
        <v>50</v>
      </c>
      <c r="BK183" s="140" t="s">
        <v>625</v>
      </c>
      <c r="BL183" s="140" t="s">
        <v>625</v>
      </c>
      <c r="BM183" s="140" t="s">
        <v>695</v>
      </c>
      <c r="BN183" s="140" t="s">
        <v>695</v>
      </c>
      <c r="BO183" s="140" t="s">
        <v>623</v>
      </c>
      <c r="BP183" s="140" t="s">
        <v>623</v>
      </c>
      <c r="CO183" s="140">
        <v>3.9</v>
      </c>
      <c r="CP183" s="140">
        <v>5.5</v>
      </c>
      <c r="CQ183" s="140">
        <v>67</v>
      </c>
      <c r="DL183" s="140" t="s">
        <v>624</v>
      </c>
      <c r="DM183" s="140" t="s">
        <v>623</v>
      </c>
      <c r="DN183" s="140" t="s">
        <v>623</v>
      </c>
      <c r="DP183" s="140">
        <v>12</v>
      </c>
      <c r="DQ183" s="140">
        <v>3</v>
      </c>
      <c r="DU183" s="140">
        <v>5</v>
      </c>
    </row>
    <row r="184" spans="1:125" ht="15" customHeight="1" x14ac:dyDescent="0.2">
      <c r="A184" s="1">
        <v>155</v>
      </c>
      <c r="B184" s="40" t="s">
        <v>301</v>
      </c>
      <c r="C184" s="40" t="s">
        <v>300</v>
      </c>
      <c r="D184" s="36">
        <v>38785</v>
      </c>
      <c r="E184" s="161">
        <v>39.299430000000001</v>
      </c>
      <c r="F184" s="161">
        <v>-76.705849999999998</v>
      </c>
      <c r="G184" s="161">
        <v>39.299950000000003</v>
      </c>
      <c r="H184" s="161">
        <v>-76.706389999999999</v>
      </c>
      <c r="I184" s="153">
        <v>0.54374999999999996</v>
      </c>
      <c r="J184" s="151"/>
      <c r="K184" s="151"/>
      <c r="L184" s="152"/>
      <c r="M184" s="151"/>
      <c r="N184" s="142">
        <v>40</v>
      </c>
      <c r="O184" s="142">
        <v>10</v>
      </c>
      <c r="P184" s="140" t="s">
        <v>623</v>
      </c>
      <c r="Q184" s="140" t="s">
        <v>624</v>
      </c>
      <c r="R184" s="140" t="s">
        <v>623</v>
      </c>
      <c r="S184" s="140" t="s">
        <v>623</v>
      </c>
      <c r="T184" s="140" t="s">
        <v>623</v>
      </c>
      <c r="U184" s="140" t="s">
        <v>623</v>
      </c>
      <c r="V184" s="140" t="s">
        <v>623</v>
      </c>
      <c r="W184" s="140" t="s">
        <v>623</v>
      </c>
      <c r="X184" s="140" t="s">
        <v>623</v>
      </c>
      <c r="Y184" s="140" t="s">
        <v>623</v>
      </c>
      <c r="Z184" s="140" t="s">
        <v>623</v>
      </c>
      <c r="AA184" s="140" t="s">
        <v>623</v>
      </c>
      <c r="AB184" s="140" t="s">
        <v>623</v>
      </c>
      <c r="AF184" s="140">
        <v>0</v>
      </c>
      <c r="AG184" s="140">
        <v>2.4700000000000002</v>
      </c>
      <c r="AH184" s="140">
        <v>75</v>
      </c>
      <c r="AI184" s="140">
        <v>1.59</v>
      </c>
      <c r="AL184" s="144"/>
      <c r="AM184" s="144"/>
      <c r="AR184" s="140" t="s">
        <v>624</v>
      </c>
      <c r="AX184" s="140">
        <v>75</v>
      </c>
      <c r="AY184" s="140">
        <v>25</v>
      </c>
      <c r="BG184" s="140">
        <v>2</v>
      </c>
      <c r="BI184" s="140">
        <v>50</v>
      </c>
      <c r="BJ184" s="140">
        <v>40</v>
      </c>
      <c r="BK184" s="140" t="s">
        <v>625</v>
      </c>
      <c r="BL184" s="140" t="s">
        <v>625</v>
      </c>
      <c r="BM184" s="140" t="s">
        <v>695</v>
      </c>
      <c r="BN184" s="140" t="s">
        <v>695</v>
      </c>
      <c r="BO184" s="140" t="s">
        <v>624</v>
      </c>
      <c r="BP184" s="140" t="s">
        <v>623</v>
      </c>
      <c r="BW184" s="140" t="s">
        <v>632</v>
      </c>
      <c r="CO184" s="140">
        <v>6</v>
      </c>
      <c r="CP184" s="140">
        <v>6.6</v>
      </c>
      <c r="CQ184" s="140">
        <v>72</v>
      </c>
      <c r="DL184" s="140" t="s">
        <v>624</v>
      </c>
      <c r="DM184" s="140" t="s">
        <v>623</v>
      </c>
      <c r="DN184" s="140" t="s">
        <v>623</v>
      </c>
      <c r="DP184" s="140">
        <v>2</v>
      </c>
      <c r="DQ184" s="140">
        <v>3</v>
      </c>
      <c r="DS184" s="140">
        <v>6</v>
      </c>
      <c r="DU184" s="140">
        <v>9</v>
      </c>
    </row>
    <row r="185" spans="1:125" ht="15" customHeight="1" x14ac:dyDescent="0.2">
      <c r="A185" s="1">
        <v>166</v>
      </c>
      <c r="B185" s="40" t="s">
        <v>301</v>
      </c>
      <c r="C185" s="40" t="s">
        <v>300</v>
      </c>
      <c r="D185" s="36">
        <v>38785</v>
      </c>
      <c r="E185" s="161">
        <v>39.299950000000003</v>
      </c>
      <c r="F185" s="161">
        <v>-76.706389999999999</v>
      </c>
      <c r="G185" s="161">
        <v>39.300600000000003</v>
      </c>
      <c r="H185" s="161">
        <v>-76.706630000000004</v>
      </c>
      <c r="I185" s="153">
        <v>0.55902777777777779</v>
      </c>
      <c r="J185" s="151"/>
      <c r="K185" s="151"/>
      <c r="L185" s="152"/>
      <c r="M185" s="151"/>
      <c r="N185" s="142">
        <v>25</v>
      </c>
      <c r="O185" s="142">
        <v>10</v>
      </c>
      <c r="P185" s="140" t="s">
        <v>623</v>
      </c>
      <c r="Q185" s="140" t="s">
        <v>624</v>
      </c>
      <c r="R185" s="140" t="s">
        <v>623</v>
      </c>
      <c r="S185" s="140" t="s">
        <v>623</v>
      </c>
      <c r="T185" s="140" t="s">
        <v>623</v>
      </c>
      <c r="U185" s="140" t="s">
        <v>623</v>
      </c>
      <c r="V185" s="140" t="s">
        <v>623</v>
      </c>
      <c r="W185" s="140" t="s">
        <v>623</v>
      </c>
      <c r="X185" s="140" t="s">
        <v>623</v>
      </c>
      <c r="Y185" s="140" t="s">
        <v>623</v>
      </c>
      <c r="Z185" s="140" t="s">
        <v>623</v>
      </c>
      <c r="AA185" s="140" t="s">
        <v>623</v>
      </c>
      <c r="AB185" s="140" t="s">
        <v>623</v>
      </c>
      <c r="AF185" s="140">
        <v>0</v>
      </c>
      <c r="AG185" s="140">
        <v>2.5</v>
      </c>
      <c r="AH185" s="140">
        <v>75</v>
      </c>
      <c r="AI185" s="140">
        <v>1.06</v>
      </c>
      <c r="AL185" s="144"/>
      <c r="AM185" s="144"/>
      <c r="AR185" s="140" t="s">
        <v>624</v>
      </c>
      <c r="AX185" s="140">
        <v>60</v>
      </c>
      <c r="BI185" s="140">
        <v>50</v>
      </c>
      <c r="BJ185" s="140">
        <v>25</v>
      </c>
      <c r="BK185" s="140" t="s">
        <v>625</v>
      </c>
      <c r="BL185" s="140" t="s">
        <v>625</v>
      </c>
      <c r="BM185" s="140" t="s">
        <v>695</v>
      </c>
      <c r="BN185" s="140" t="s">
        <v>695</v>
      </c>
      <c r="BO185" s="140" t="s">
        <v>623</v>
      </c>
      <c r="BP185" s="140" t="s">
        <v>623</v>
      </c>
      <c r="CO185" s="140">
        <v>6.6</v>
      </c>
      <c r="CP185" s="140">
        <v>5.2</v>
      </c>
      <c r="CQ185" s="140">
        <v>75</v>
      </c>
      <c r="DL185" s="140" t="s">
        <v>624</v>
      </c>
      <c r="DM185" s="140" t="s">
        <v>623</v>
      </c>
      <c r="DN185" s="140" t="s">
        <v>623</v>
      </c>
      <c r="DP185" s="140">
        <v>9</v>
      </c>
      <c r="DQ185" s="140">
        <v>4</v>
      </c>
      <c r="DS185" s="140">
        <v>2</v>
      </c>
      <c r="DU185" s="140">
        <v>5</v>
      </c>
    </row>
    <row r="186" spans="1:125" ht="15" customHeight="1" x14ac:dyDescent="0.2">
      <c r="A186" s="1">
        <v>81</v>
      </c>
      <c r="B186" s="40" t="s">
        <v>346</v>
      </c>
      <c r="C186" s="40" t="s">
        <v>300</v>
      </c>
      <c r="D186" s="36">
        <v>38841</v>
      </c>
      <c r="E186" s="161">
        <v>39.287399999999998</v>
      </c>
      <c r="F186" s="161">
        <v>-76.695760000000007</v>
      </c>
      <c r="G186" s="161">
        <v>39.286960000000001</v>
      </c>
      <c r="H186" s="161">
        <v>-76.695400000000006</v>
      </c>
      <c r="I186" s="153">
        <v>0.43263888888888885</v>
      </c>
      <c r="J186" s="151">
        <v>13.91</v>
      </c>
      <c r="K186" s="151">
        <v>7.17</v>
      </c>
      <c r="L186" s="152">
        <v>617</v>
      </c>
      <c r="M186" s="151">
        <v>9.68</v>
      </c>
      <c r="N186" s="142">
        <v>15</v>
      </c>
      <c r="O186" s="142">
        <v>18</v>
      </c>
      <c r="P186" s="140" t="s">
        <v>623</v>
      </c>
      <c r="Q186" s="140" t="s">
        <v>624</v>
      </c>
      <c r="R186" s="140" t="s">
        <v>623</v>
      </c>
      <c r="S186" s="140" t="s">
        <v>624</v>
      </c>
      <c r="T186" s="140" t="s">
        <v>623</v>
      </c>
      <c r="U186" s="140" t="s">
        <v>623</v>
      </c>
      <c r="V186" s="140" t="s">
        <v>624</v>
      </c>
      <c r="W186" s="140" t="s">
        <v>623</v>
      </c>
      <c r="X186" s="140" t="s">
        <v>623</v>
      </c>
      <c r="Y186" s="140" t="s">
        <v>623</v>
      </c>
      <c r="Z186" s="140" t="s">
        <v>623</v>
      </c>
      <c r="AA186" s="140" t="s">
        <v>623</v>
      </c>
      <c r="AB186" s="140" t="s">
        <v>623</v>
      </c>
      <c r="AF186" s="140">
        <v>0</v>
      </c>
      <c r="AG186" s="140">
        <v>2.82</v>
      </c>
      <c r="AH186" s="140">
        <v>40</v>
      </c>
      <c r="AI186" s="140">
        <v>1.05</v>
      </c>
      <c r="AJ186" s="140">
        <v>40</v>
      </c>
      <c r="AK186" s="140">
        <v>1.87</v>
      </c>
      <c r="AL186" s="144"/>
      <c r="AM186" s="144"/>
      <c r="AP186" s="140">
        <v>75</v>
      </c>
      <c r="AQ186" s="140">
        <v>1.36</v>
      </c>
      <c r="AR186" s="140" t="s">
        <v>623</v>
      </c>
      <c r="BI186" s="140">
        <v>30</v>
      </c>
      <c r="BJ186" s="140">
        <v>15</v>
      </c>
      <c r="BK186" s="140" t="s">
        <v>625</v>
      </c>
      <c r="BL186" s="140" t="s">
        <v>625</v>
      </c>
      <c r="BM186" s="140" t="s">
        <v>626</v>
      </c>
      <c r="BN186" s="140" t="s">
        <v>626</v>
      </c>
      <c r="BO186" s="140" t="s">
        <v>623</v>
      </c>
      <c r="BP186" s="140" t="s">
        <v>623</v>
      </c>
      <c r="CO186" s="140">
        <v>1</v>
      </c>
      <c r="CP186" s="140">
        <v>1.2</v>
      </c>
      <c r="CQ186" s="140">
        <v>49</v>
      </c>
      <c r="DL186" s="140" t="s">
        <v>624</v>
      </c>
      <c r="DM186" s="140" t="s">
        <v>623</v>
      </c>
      <c r="DN186" s="140" t="s">
        <v>624</v>
      </c>
      <c r="DP186" s="140">
        <v>8</v>
      </c>
      <c r="DQ186" s="140">
        <v>5</v>
      </c>
      <c r="DS186" s="140">
        <v>2</v>
      </c>
      <c r="DU186" s="140">
        <v>5</v>
      </c>
    </row>
    <row r="187" spans="1:125" ht="15" customHeight="1" x14ac:dyDescent="0.2">
      <c r="A187" s="1">
        <v>140</v>
      </c>
      <c r="B187" s="40" t="s">
        <v>302</v>
      </c>
      <c r="C187" s="40" t="s">
        <v>300</v>
      </c>
      <c r="D187" s="36">
        <v>38841</v>
      </c>
      <c r="E187" s="161">
        <v>39.275970000000001</v>
      </c>
      <c r="F187" s="161">
        <v>-76.66328</v>
      </c>
      <c r="G187" s="161">
        <v>39.275970000000001</v>
      </c>
      <c r="H187" s="161">
        <v>-76.664140000000003</v>
      </c>
      <c r="I187" s="153">
        <v>0.54861111111111105</v>
      </c>
      <c r="J187" s="151">
        <v>17.309999999999999</v>
      </c>
      <c r="K187" s="151">
        <v>7.59</v>
      </c>
      <c r="L187" s="152">
        <v>583</v>
      </c>
      <c r="M187" s="151">
        <v>9.08</v>
      </c>
      <c r="N187" s="142">
        <v>10</v>
      </c>
      <c r="O187" s="142">
        <v>7</v>
      </c>
      <c r="P187" s="140" t="s">
        <v>623</v>
      </c>
      <c r="Q187" s="140" t="s">
        <v>624</v>
      </c>
      <c r="R187" s="140" t="s">
        <v>623</v>
      </c>
      <c r="S187" s="140" t="s">
        <v>623</v>
      </c>
      <c r="T187" s="140" t="s">
        <v>623</v>
      </c>
      <c r="U187" s="140" t="s">
        <v>623</v>
      </c>
      <c r="V187" s="140" t="s">
        <v>624</v>
      </c>
      <c r="W187" s="140" t="s">
        <v>624</v>
      </c>
      <c r="X187" s="140" t="s">
        <v>623</v>
      </c>
      <c r="Y187" s="140" t="s">
        <v>623</v>
      </c>
      <c r="Z187" s="140" t="s">
        <v>623</v>
      </c>
      <c r="AA187" s="140" t="s">
        <v>623</v>
      </c>
      <c r="AB187" s="140" t="s">
        <v>623</v>
      </c>
      <c r="AL187" s="144"/>
      <c r="AM187" s="144"/>
      <c r="AR187" s="140" t="s">
        <v>624</v>
      </c>
      <c r="AT187" s="140">
        <v>25</v>
      </c>
      <c r="AV187" s="140">
        <v>75</v>
      </c>
      <c r="AW187" s="140">
        <v>40</v>
      </c>
      <c r="AX187" s="140">
        <v>75</v>
      </c>
      <c r="BI187" s="140">
        <v>10</v>
      </c>
      <c r="BJ187" s="140">
        <v>15</v>
      </c>
      <c r="BK187" s="140" t="s">
        <v>625</v>
      </c>
      <c r="BL187" s="140" t="s">
        <v>625</v>
      </c>
      <c r="BM187" s="140" t="s">
        <v>633</v>
      </c>
      <c r="BN187" s="140" t="s">
        <v>633</v>
      </c>
      <c r="BO187" s="140" t="s">
        <v>623</v>
      </c>
      <c r="BP187" s="140" t="s">
        <v>623</v>
      </c>
      <c r="CO187" s="140">
        <v>9.1999999999999993</v>
      </c>
      <c r="CP187" s="140">
        <v>5</v>
      </c>
      <c r="CQ187" s="140">
        <v>75</v>
      </c>
      <c r="DL187" s="140" t="s">
        <v>624</v>
      </c>
      <c r="DM187" s="140" t="s">
        <v>623</v>
      </c>
      <c r="DN187" s="140" t="s">
        <v>624</v>
      </c>
    </row>
    <row r="188" spans="1:125" ht="15" customHeight="1" x14ac:dyDescent="0.2">
      <c r="A188" s="1">
        <v>199</v>
      </c>
      <c r="B188" s="40" t="s">
        <v>345</v>
      </c>
      <c r="C188" s="40" t="s">
        <v>300</v>
      </c>
      <c r="D188" s="36">
        <v>38841</v>
      </c>
      <c r="E188" s="161">
        <v>39.275269999999999</v>
      </c>
      <c r="F188" s="161">
        <v>-76.686959999999999</v>
      </c>
      <c r="G188" s="161">
        <v>39.274850000000001</v>
      </c>
      <c r="H188" s="161">
        <v>-76.687640000000002</v>
      </c>
      <c r="I188" s="153">
        <v>0.4861111111111111</v>
      </c>
      <c r="J188" s="151">
        <v>16.670000000000002</v>
      </c>
      <c r="K188" s="151">
        <v>7.37</v>
      </c>
      <c r="L188" s="152">
        <v>662</v>
      </c>
      <c r="M188" s="151">
        <v>9.92</v>
      </c>
      <c r="N188" s="142">
        <v>90</v>
      </c>
      <c r="O188" s="142">
        <v>8</v>
      </c>
      <c r="P188" s="140" t="s">
        <v>623</v>
      </c>
      <c r="Q188" s="140" t="s">
        <v>624</v>
      </c>
      <c r="R188" s="140" t="s">
        <v>623</v>
      </c>
      <c r="S188" s="140" t="s">
        <v>623</v>
      </c>
      <c r="T188" s="140" t="s">
        <v>623</v>
      </c>
      <c r="U188" s="140" t="s">
        <v>623</v>
      </c>
      <c r="V188" s="140" t="s">
        <v>624</v>
      </c>
      <c r="W188" s="140" t="s">
        <v>623</v>
      </c>
      <c r="X188" s="140" t="s">
        <v>623</v>
      </c>
      <c r="Y188" s="140" t="s">
        <v>623</v>
      </c>
      <c r="Z188" s="140" t="s">
        <v>623</v>
      </c>
      <c r="AA188" s="140" t="s">
        <v>623</v>
      </c>
      <c r="AB188" s="140" t="s">
        <v>623</v>
      </c>
      <c r="AF188" s="140">
        <v>0</v>
      </c>
      <c r="AG188" s="140">
        <v>1.68</v>
      </c>
      <c r="AH188" s="140">
        <v>50</v>
      </c>
      <c r="AI188" s="140">
        <v>1.21</v>
      </c>
      <c r="AJ188" s="140">
        <v>50</v>
      </c>
      <c r="AK188" s="140">
        <v>1.55</v>
      </c>
      <c r="AL188" s="144"/>
      <c r="AM188" s="144"/>
      <c r="AP188" s="140">
        <v>75</v>
      </c>
      <c r="AQ188" s="140">
        <v>1.08</v>
      </c>
      <c r="AR188" s="140" t="s">
        <v>623</v>
      </c>
      <c r="BI188" s="140">
        <v>50</v>
      </c>
      <c r="BJ188" s="140">
        <v>30</v>
      </c>
      <c r="BK188" s="140" t="s">
        <v>625</v>
      </c>
      <c r="BL188" s="140" t="s">
        <v>625</v>
      </c>
      <c r="BM188" s="140" t="s">
        <v>631</v>
      </c>
      <c r="BN188" s="140" t="s">
        <v>641</v>
      </c>
      <c r="BO188" s="140" t="s">
        <v>623</v>
      </c>
      <c r="BP188" s="140" t="s">
        <v>623</v>
      </c>
      <c r="CO188" s="140">
        <v>1.5</v>
      </c>
      <c r="CP188" s="140">
        <v>1.5</v>
      </c>
      <c r="CQ188" s="140">
        <v>72</v>
      </c>
      <c r="DL188" s="140" t="s">
        <v>624</v>
      </c>
      <c r="DM188" s="140" t="s">
        <v>623</v>
      </c>
      <c r="DN188" s="140" t="s">
        <v>624</v>
      </c>
      <c r="DP188" s="140">
        <v>4</v>
      </c>
      <c r="DQ188" s="140">
        <v>2</v>
      </c>
      <c r="DS188" s="140">
        <v>5</v>
      </c>
      <c r="DU188" s="140">
        <v>9</v>
      </c>
    </row>
    <row r="189" spans="1:125" ht="15" customHeight="1" x14ac:dyDescent="0.2">
      <c r="A189" s="1">
        <v>201</v>
      </c>
      <c r="B189" s="40" t="s">
        <v>302</v>
      </c>
      <c r="C189" s="40" t="s">
        <v>300</v>
      </c>
      <c r="D189" s="36">
        <v>38841</v>
      </c>
      <c r="E189" s="161">
        <v>39.275530000000003</v>
      </c>
      <c r="F189" s="161">
        <v>-76.67295</v>
      </c>
      <c r="G189" s="161">
        <v>39.275219999999997</v>
      </c>
      <c r="H189" s="161">
        <v>-76.673670000000001</v>
      </c>
      <c r="I189" s="153">
        <v>0.52430555555555558</v>
      </c>
      <c r="J189" s="151">
        <v>17.329999999999998</v>
      </c>
      <c r="K189" s="151">
        <v>7.39</v>
      </c>
      <c r="L189" s="152">
        <v>586</v>
      </c>
      <c r="M189" s="151">
        <v>8.48</v>
      </c>
      <c r="N189" s="142">
        <v>50</v>
      </c>
      <c r="O189" s="142">
        <v>16</v>
      </c>
      <c r="P189" s="140" t="s">
        <v>623</v>
      </c>
      <c r="Q189" s="140" t="s">
        <v>624</v>
      </c>
      <c r="R189" s="140" t="s">
        <v>623</v>
      </c>
      <c r="S189" s="140" t="s">
        <v>624</v>
      </c>
      <c r="T189" s="140" t="s">
        <v>623</v>
      </c>
      <c r="U189" s="140" t="s">
        <v>623</v>
      </c>
      <c r="V189" s="140" t="s">
        <v>624</v>
      </c>
      <c r="W189" s="140" t="s">
        <v>624</v>
      </c>
      <c r="X189" s="140" t="s">
        <v>623</v>
      </c>
      <c r="Y189" s="140" t="s">
        <v>623</v>
      </c>
      <c r="Z189" s="140" t="s">
        <v>623</v>
      </c>
      <c r="AA189" s="140" t="s">
        <v>623</v>
      </c>
      <c r="AB189" s="140" t="s">
        <v>623</v>
      </c>
      <c r="AF189" s="140">
        <v>0</v>
      </c>
      <c r="AG189" s="140">
        <v>1.65</v>
      </c>
      <c r="AH189" s="140">
        <v>75</v>
      </c>
      <c r="AI189" s="140">
        <v>1.18</v>
      </c>
      <c r="AL189" s="144"/>
      <c r="AM189" s="144"/>
      <c r="AR189" s="140" t="s">
        <v>623</v>
      </c>
      <c r="BI189" s="140">
        <v>50</v>
      </c>
      <c r="BJ189" s="140">
        <v>50</v>
      </c>
      <c r="BK189" s="140" t="s">
        <v>625</v>
      </c>
      <c r="BL189" s="140" t="s">
        <v>625</v>
      </c>
      <c r="BM189" s="140" t="s">
        <v>671</v>
      </c>
      <c r="BN189" s="140" t="s">
        <v>672</v>
      </c>
      <c r="BO189" s="140" t="s">
        <v>624</v>
      </c>
      <c r="BP189" s="140" t="s">
        <v>623</v>
      </c>
      <c r="BS189" s="140" t="s">
        <v>632</v>
      </c>
      <c r="CO189" s="140">
        <v>3.7</v>
      </c>
      <c r="CP189" s="140">
        <v>6.5</v>
      </c>
      <c r="CQ189" s="140">
        <v>75</v>
      </c>
      <c r="DL189" s="140" t="s">
        <v>624</v>
      </c>
      <c r="DM189" s="140" t="s">
        <v>623</v>
      </c>
      <c r="DN189" s="140" t="s">
        <v>624</v>
      </c>
      <c r="DP189" s="140">
        <v>7</v>
      </c>
      <c r="DQ189" s="140">
        <v>6</v>
      </c>
      <c r="DU189" s="140">
        <v>7</v>
      </c>
    </row>
    <row r="190" spans="1:125" ht="15" customHeight="1" x14ac:dyDescent="0.2">
      <c r="A190" s="1">
        <v>254</v>
      </c>
      <c r="B190" s="40" t="s">
        <v>345</v>
      </c>
      <c r="C190" s="40" t="s">
        <v>300</v>
      </c>
      <c r="D190" s="36">
        <v>38841</v>
      </c>
      <c r="E190" s="161">
        <v>39.275399999999998</v>
      </c>
      <c r="F190" s="161">
        <v>-76.686149999999998</v>
      </c>
      <c r="G190" s="161">
        <v>39.275269999999999</v>
      </c>
      <c r="H190" s="161">
        <v>-76.686959999999999</v>
      </c>
      <c r="I190" s="153">
        <v>0.46875</v>
      </c>
      <c r="J190" s="151">
        <v>16.670000000000002</v>
      </c>
      <c r="K190" s="151">
        <v>7.37</v>
      </c>
      <c r="L190" s="152">
        <v>662</v>
      </c>
      <c r="M190" s="151">
        <v>9.92</v>
      </c>
      <c r="N190" s="142">
        <v>20</v>
      </c>
      <c r="O190" s="142">
        <v>10</v>
      </c>
      <c r="P190" s="140" t="s">
        <v>623</v>
      </c>
      <c r="Q190" s="140" t="s">
        <v>624</v>
      </c>
      <c r="R190" s="140" t="s">
        <v>623</v>
      </c>
      <c r="S190" s="140" t="s">
        <v>623</v>
      </c>
      <c r="T190" s="140" t="s">
        <v>623</v>
      </c>
      <c r="U190" s="140" t="s">
        <v>623</v>
      </c>
      <c r="V190" s="140" t="s">
        <v>624</v>
      </c>
      <c r="W190" s="140" t="s">
        <v>623</v>
      </c>
      <c r="X190" s="140" t="s">
        <v>623</v>
      </c>
      <c r="Y190" s="140" t="s">
        <v>623</v>
      </c>
      <c r="Z190" s="140" t="s">
        <v>623</v>
      </c>
      <c r="AA190" s="140" t="s">
        <v>623</v>
      </c>
      <c r="AB190" s="140" t="s">
        <v>623</v>
      </c>
      <c r="AF190" s="140">
        <v>0</v>
      </c>
      <c r="AG190" s="140">
        <v>3.09</v>
      </c>
      <c r="AH190" s="140">
        <v>38</v>
      </c>
      <c r="AI190" s="140">
        <v>3.06</v>
      </c>
      <c r="AJ190" s="140">
        <v>38</v>
      </c>
      <c r="AK190" s="140">
        <v>1.52</v>
      </c>
      <c r="AL190" s="144"/>
      <c r="AM190" s="144"/>
      <c r="AP190" s="140">
        <v>75</v>
      </c>
      <c r="AQ190" s="140">
        <v>1.0900000000000001</v>
      </c>
      <c r="AR190" s="140" t="s">
        <v>623</v>
      </c>
      <c r="BI190" s="140">
        <v>50</v>
      </c>
      <c r="BJ190" s="140">
        <v>20</v>
      </c>
      <c r="BK190" s="140" t="s">
        <v>625</v>
      </c>
      <c r="BL190" s="140" t="s">
        <v>625</v>
      </c>
      <c r="BM190" s="140" t="s">
        <v>633</v>
      </c>
      <c r="BN190" s="140" t="s">
        <v>671</v>
      </c>
      <c r="BO190" s="140" t="s">
        <v>623</v>
      </c>
      <c r="BP190" s="140" t="s">
        <v>623</v>
      </c>
      <c r="CO190" s="140">
        <v>2.5</v>
      </c>
      <c r="CP190" s="140">
        <v>1.5</v>
      </c>
      <c r="CQ190" s="140">
        <v>70</v>
      </c>
      <c r="DL190" s="140" t="s">
        <v>624</v>
      </c>
      <c r="DM190" s="140" t="s">
        <v>623</v>
      </c>
      <c r="DN190" s="140" t="s">
        <v>624</v>
      </c>
      <c r="DP190" s="140">
        <v>4</v>
      </c>
      <c r="DQ190" s="140">
        <v>4</v>
      </c>
      <c r="DS190" s="140">
        <v>3</v>
      </c>
      <c r="DU190" s="140">
        <v>9</v>
      </c>
    </row>
    <row r="191" spans="1:125" ht="15" customHeight="1" x14ac:dyDescent="0.2">
      <c r="A191" s="1">
        <v>154</v>
      </c>
      <c r="B191" s="40" t="s">
        <v>299</v>
      </c>
      <c r="C191" s="40" t="s">
        <v>300</v>
      </c>
      <c r="D191" s="36">
        <v>38834</v>
      </c>
      <c r="E191" s="161">
        <v>39.312510000000003</v>
      </c>
      <c r="F191" s="161">
        <v>-76.689369999999997</v>
      </c>
      <c r="G191" s="161">
        <v>39.313160000000003</v>
      </c>
      <c r="H191" s="161">
        <v>-76.68956</v>
      </c>
      <c r="I191" s="153">
        <v>0.5</v>
      </c>
      <c r="J191" s="151"/>
      <c r="K191" s="151"/>
      <c r="L191" s="152"/>
      <c r="M191" s="151"/>
      <c r="N191" s="142">
        <v>15</v>
      </c>
      <c r="O191" s="142">
        <v>18</v>
      </c>
      <c r="P191" s="140" t="s">
        <v>623</v>
      </c>
      <c r="Q191" s="140" t="s">
        <v>624</v>
      </c>
      <c r="R191" s="140" t="s">
        <v>623</v>
      </c>
      <c r="S191" s="140" t="s">
        <v>623</v>
      </c>
      <c r="T191" s="140" t="s">
        <v>623</v>
      </c>
      <c r="U191" s="140" t="s">
        <v>623</v>
      </c>
      <c r="V191" s="140" t="s">
        <v>623</v>
      </c>
      <c r="W191" s="140" t="s">
        <v>623</v>
      </c>
      <c r="X191" s="140" t="s">
        <v>623</v>
      </c>
      <c r="Y191" s="140" t="s">
        <v>623</v>
      </c>
      <c r="Z191" s="140" t="s">
        <v>623</v>
      </c>
      <c r="AA191" s="140" t="s">
        <v>623</v>
      </c>
      <c r="AB191" s="140" t="s">
        <v>623</v>
      </c>
      <c r="AF191" s="140">
        <v>0</v>
      </c>
      <c r="AG191" s="140">
        <v>1.94</v>
      </c>
      <c r="AH191" s="140">
        <v>75</v>
      </c>
      <c r="AI191" s="140">
        <v>0.9</v>
      </c>
      <c r="AL191" s="144"/>
      <c r="AM191" s="144"/>
      <c r="AR191" s="140" t="s">
        <v>623</v>
      </c>
      <c r="BI191" s="140">
        <v>50</v>
      </c>
      <c r="BJ191" s="140">
        <v>50</v>
      </c>
      <c r="BK191" s="140" t="s">
        <v>625</v>
      </c>
      <c r="BL191" s="140" t="s">
        <v>625</v>
      </c>
      <c r="BM191" s="140" t="s">
        <v>641</v>
      </c>
      <c r="BN191" s="140" t="s">
        <v>641</v>
      </c>
      <c r="BO191" s="140" t="s">
        <v>623</v>
      </c>
      <c r="BP191" s="140" t="s">
        <v>623</v>
      </c>
      <c r="CO191" s="140">
        <v>17</v>
      </c>
      <c r="CP191" s="140">
        <v>13.3</v>
      </c>
      <c r="CQ191" s="140">
        <v>73</v>
      </c>
      <c r="DL191" s="140" t="s">
        <v>624</v>
      </c>
      <c r="DM191" s="140" t="s">
        <v>623</v>
      </c>
      <c r="DN191" s="140" t="s">
        <v>623</v>
      </c>
      <c r="DP191" s="140">
        <v>10</v>
      </c>
      <c r="DQ191" s="140">
        <v>1</v>
      </c>
      <c r="DS191" s="140">
        <v>6</v>
      </c>
      <c r="DU191" s="140">
        <v>3</v>
      </c>
    </row>
    <row r="192" spans="1:125" ht="15" customHeight="1" x14ac:dyDescent="0.2">
      <c r="A192" s="1">
        <v>160</v>
      </c>
      <c r="B192" s="40" t="s">
        <v>299</v>
      </c>
      <c r="C192" s="40" t="s">
        <v>300</v>
      </c>
      <c r="D192" s="36">
        <v>38834</v>
      </c>
      <c r="E192" s="161">
        <v>39.308340000000001</v>
      </c>
      <c r="F192" s="161">
        <v>-76.689030000000002</v>
      </c>
      <c r="G192" s="161">
        <v>39.308889999999998</v>
      </c>
      <c r="H192" s="161">
        <v>-76.689509999999999</v>
      </c>
      <c r="I192" s="153">
        <v>0.41666666666666669</v>
      </c>
      <c r="J192" s="151"/>
      <c r="K192" s="151"/>
      <c r="L192" s="152"/>
      <c r="M192" s="151"/>
      <c r="N192" s="142">
        <v>10</v>
      </c>
      <c r="O192" s="142">
        <v>15</v>
      </c>
      <c r="P192" s="140" t="s">
        <v>623</v>
      </c>
      <c r="Q192" s="140" t="s">
        <v>624</v>
      </c>
      <c r="R192" s="140" t="s">
        <v>623</v>
      </c>
      <c r="S192" s="140" t="s">
        <v>623</v>
      </c>
      <c r="T192" s="140" t="s">
        <v>623</v>
      </c>
      <c r="U192" s="140" t="s">
        <v>623</v>
      </c>
      <c r="V192" s="140" t="s">
        <v>623</v>
      </c>
      <c r="W192" s="140" t="s">
        <v>623</v>
      </c>
      <c r="X192" s="140" t="s">
        <v>623</v>
      </c>
      <c r="Y192" s="140" t="s">
        <v>623</v>
      </c>
      <c r="Z192" s="140" t="s">
        <v>623</v>
      </c>
      <c r="AA192" s="140" t="s">
        <v>623</v>
      </c>
      <c r="AB192" s="140" t="s">
        <v>623</v>
      </c>
      <c r="AF192" s="140">
        <v>0</v>
      </c>
      <c r="AG192" s="140">
        <v>1.8</v>
      </c>
      <c r="AH192" s="140">
        <v>75</v>
      </c>
      <c r="AI192" s="140">
        <v>0.64</v>
      </c>
      <c r="AL192" s="144"/>
      <c r="AM192" s="144"/>
      <c r="AR192" s="140" t="s">
        <v>623</v>
      </c>
      <c r="BI192" s="140">
        <v>50</v>
      </c>
      <c r="BJ192" s="140">
        <v>50</v>
      </c>
      <c r="BK192" s="140" t="s">
        <v>625</v>
      </c>
      <c r="BL192" s="140" t="s">
        <v>625</v>
      </c>
      <c r="BM192" s="140" t="s">
        <v>696</v>
      </c>
      <c r="BN192" s="140" t="s">
        <v>641</v>
      </c>
      <c r="BO192" s="140" t="s">
        <v>623</v>
      </c>
      <c r="BP192" s="140" t="s">
        <v>623</v>
      </c>
      <c r="CO192" s="140">
        <v>14.5</v>
      </c>
      <c r="CP192" s="140">
        <v>21</v>
      </c>
      <c r="CQ192" s="140">
        <v>73</v>
      </c>
      <c r="DL192" s="140" t="s">
        <v>624</v>
      </c>
      <c r="DM192" s="140" t="s">
        <v>623</v>
      </c>
      <c r="DN192" s="140" t="s">
        <v>623</v>
      </c>
      <c r="DP192" s="140">
        <v>15</v>
      </c>
      <c r="DQ192" s="140">
        <v>3</v>
      </c>
      <c r="DS192" s="140">
        <v>1</v>
      </c>
      <c r="DU192" s="140">
        <v>1</v>
      </c>
    </row>
    <row r="193" spans="1:125" ht="15" customHeight="1" x14ac:dyDescent="0.2">
      <c r="A193" s="1">
        <v>517</v>
      </c>
      <c r="B193" s="40" t="s">
        <v>299</v>
      </c>
      <c r="C193" s="40" t="s">
        <v>300</v>
      </c>
      <c r="D193" s="36">
        <v>38834</v>
      </c>
      <c r="E193" s="161">
        <v>39.310740000000003</v>
      </c>
      <c r="F193" s="161">
        <v>-76.690089999999998</v>
      </c>
      <c r="G193" s="161">
        <v>39.31127</v>
      </c>
      <c r="H193" s="161">
        <v>-76.689549999999997</v>
      </c>
      <c r="I193" s="153">
        <v>0.45833333333333331</v>
      </c>
      <c r="J193" s="151"/>
      <c r="K193" s="151"/>
      <c r="L193" s="152"/>
      <c r="M193" s="151"/>
      <c r="N193" s="142">
        <v>10</v>
      </c>
      <c r="O193" s="142">
        <v>17</v>
      </c>
      <c r="P193" s="140" t="s">
        <v>623</v>
      </c>
      <c r="Q193" s="140" t="s">
        <v>624</v>
      </c>
      <c r="R193" s="140" t="s">
        <v>623</v>
      </c>
      <c r="S193" s="140" t="s">
        <v>623</v>
      </c>
      <c r="T193" s="140" t="s">
        <v>623</v>
      </c>
      <c r="U193" s="140" t="s">
        <v>624</v>
      </c>
      <c r="V193" s="140" t="s">
        <v>623</v>
      </c>
      <c r="W193" s="140" t="s">
        <v>623</v>
      </c>
      <c r="X193" s="140" t="s">
        <v>623</v>
      </c>
      <c r="Y193" s="140" t="s">
        <v>623</v>
      </c>
      <c r="Z193" s="140" t="s">
        <v>623</v>
      </c>
      <c r="AA193" s="140" t="s">
        <v>623</v>
      </c>
      <c r="AB193" s="140" t="s">
        <v>623</v>
      </c>
      <c r="AF193" s="140">
        <v>0</v>
      </c>
      <c r="AG193" s="140">
        <v>2.21</v>
      </c>
      <c r="AH193" s="140">
        <v>75</v>
      </c>
      <c r="AI193" s="140">
        <v>0.98</v>
      </c>
      <c r="AR193" s="140" t="s">
        <v>624</v>
      </c>
      <c r="AV193" s="140">
        <v>10</v>
      </c>
      <c r="BI193" s="140">
        <v>50</v>
      </c>
      <c r="BJ193" s="140">
        <v>50</v>
      </c>
      <c r="BK193" s="140" t="s">
        <v>625</v>
      </c>
      <c r="BL193" s="140" t="s">
        <v>625</v>
      </c>
      <c r="BM193" s="140" t="s">
        <v>697</v>
      </c>
      <c r="BN193" s="140" t="s">
        <v>697</v>
      </c>
      <c r="BO193" s="140" t="s">
        <v>623</v>
      </c>
      <c r="BP193" s="140" t="s">
        <v>623</v>
      </c>
      <c r="CO193" s="140">
        <v>10.5</v>
      </c>
      <c r="CP193" s="140">
        <v>16.5</v>
      </c>
      <c r="CQ193" s="140">
        <v>75</v>
      </c>
      <c r="DL193" s="140" t="s">
        <v>624</v>
      </c>
      <c r="DM193" s="140" t="s">
        <v>623</v>
      </c>
      <c r="DN193" s="140" t="s">
        <v>623</v>
      </c>
      <c r="DP193" s="140">
        <v>14</v>
      </c>
      <c r="DQ193" s="140">
        <v>1</v>
      </c>
      <c r="DS193" s="140">
        <v>3</v>
      </c>
      <c r="DU193" s="140">
        <v>2</v>
      </c>
    </row>
    <row r="194" spans="1:125" ht="15" customHeight="1" x14ac:dyDescent="0.2">
      <c r="A194" s="26">
        <v>250</v>
      </c>
      <c r="B194" s="40" t="s">
        <v>301</v>
      </c>
      <c r="C194" s="40" t="s">
        <v>300</v>
      </c>
      <c r="D194" s="36">
        <v>38784</v>
      </c>
      <c r="E194" s="1">
        <v>39.305109999999999</v>
      </c>
      <c r="F194" s="1">
        <v>-76.687340000000006</v>
      </c>
      <c r="G194" s="140">
        <v>39.305129999999998</v>
      </c>
      <c r="H194" s="140">
        <v>-76.688130000000001</v>
      </c>
      <c r="I194" s="153">
        <v>0.45833333333333331</v>
      </c>
      <c r="J194" s="151"/>
      <c r="K194" s="151"/>
      <c r="L194" s="152"/>
      <c r="M194" s="151"/>
      <c r="N194" s="142">
        <v>35</v>
      </c>
      <c r="O194" s="142">
        <v>5</v>
      </c>
      <c r="P194" s="140" t="s">
        <v>623</v>
      </c>
      <c r="Q194" s="140" t="s">
        <v>624</v>
      </c>
      <c r="R194" s="140" t="s">
        <v>623</v>
      </c>
      <c r="S194" s="140" t="s">
        <v>623</v>
      </c>
      <c r="T194" s="140" t="s">
        <v>623</v>
      </c>
      <c r="U194" s="140" t="s">
        <v>623</v>
      </c>
      <c r="V194" s="140" t="s">
        <v>623</v>
      </c>
      <c r="W194" s="140" t="s">
        <v>623</v>
      </c>
      <c r="X194" s="140" t="s">
        <v>623</v>
      </c>
      <c r="Y194" s="140" t="s">
        <v>623</v>
      </c>
      <c r="Z194" s="140" t="s">
        <v>623</v>
      </c>
      <c r="AA194" s="140" t="s">
        <v>623</v>
      </c>
      <c r="AB194" s="140" t="s">
        <v>623</v>
      </c>
      <c r="AF194" s="140">
        <v>0</v>
      </c>
      <c r="AG194" s="140">
        <v>2.0699999999999998</v>
      </c>
      <c r="AH194" s="140">
        <v>75</v>
      </c>
      <c r="AI194" s="140">
        <v>0.8</v>
      </c>
      <c r="AR194" s="140" t="s">
        <v>623</v>
      </c>
      <c r="BI194" s="140">
        <v>35</v>
      </c>
      <c r="BJ194" s="140">
        <v>50</v>
      </c>
      <c r="BK194" s="140" t="s">
        <v>675</v>
      </c>
      <c r="BL194" s="140" t="s">
        <v>675</v>
      </c>
      <c r="BM194" s="140" t="s">
        <v>698</v>
      </c>
      <c r="BN194" s="140" t="s">
        <v>698</v>
      </c>
      <c r="BO194" s="140" t="s">
        <v>624</v>
      </c>
      <c r="BP194" s="140" t="s">
        <v>623</v>
      </c>
      <c r="CG194" s="140" t="s">
        <v>632</v>
      </c>
      <c r="CO194" s="140">
        <v>4.2</v>
      </c>
      <c r="CP194" s="140">
        <v>9.1999999999999993</v>
      </c>
      <c r="CQ194" s="140">
        <v>64.3</v>
      </c>
      <c r="DL194" s="140" t="s">
        <v>624</v>
      </c>
      <c r="DM194" s="140" t="s">
        <v>623</v>
      </c>
      <c r="DN194" s="140" t="s">
        <v>623</v>
      </c>
      <c r="DP194" s="140">
        <v>15</v>
      </c>
      <c r="DQ194" s="140">
        <v>3</v>
      </c>
      <c r="DU194" s="140">
        <v>2</v>
      </c>
    </row>
    <row r="195" spans="1:125" ht="15" customHeight="1" x14ac:dyDescent="0.2">
      <c r="A195" s="26">
        <v>1367</v>
      </c>
      <c r="B195" s="40" t="s">
        <v>307</v>
      </c>
      <c r="C195" s="40" t="s">
        <v>300</v>
      </c>
      <c r="D195" s="36">
        <v>38806</v>
      </c>
      <c r="E195" s="1">
        <v>39.330759999999998</v>
      </c>
      <c r="F195" s="1">
        <v>-76.535079999999994</v>
      </c>
      <c r="G195" s="149">
        <v>39.33137</v>
      </c>
      <c r="H195" s="149">
        <v>-76.535430000000005</v>
      </c>
      <c r="I195" s="153">
        <v>0.52083333333333337</v>
      </c>
      <c r="J195" s="154">
        <v>14.28</v>
      </c>
      <c r="K195" s="154">
        <v>7.61</v>
      </c>
      <c r="L195" s="141">
        <v>527</v>
      </c>
      <c r="M195" s="154">
        <v>18.21</v>
      </c>
      <c r="N195" s="142">
        <v>30</v>
      </c>
      <c r="O195" s="142">
        <v>5</v>
      </c>
      <c r="P195" s="140" t="s">
        <v>623</v>
      </c>
      <c r="Q195" s="140" t="s">
        <v>624</v>
      </c>
      <c r="R195" s="140" t="s">
        <v>623</v>
      </c>
      <c r="S195" s="140" t="s">
        <v>623</v>
      </c>
      <c r="T195" s="140" t="s">
        <v>623</v>
      </c>
      <c r="U195" s="140" t="s">
        <v>623</v>
      </c>
      <c r="V195" s="140" t="s">
        <v>624</v>
      </c>
      <c r="W195" s="140" t="s">
        <v>623</v>
      </c>
      <c r="X195" s="140" t="s">
        <v>623</v>
      </c>
      <c r="Y195" s="140" t="s">
        <v>623</v>
      </c>
      <c r="Z195" s="140" t="s">
        <v>623</v>
      </c>
      <c r="AA195" s="140" t="s">
        <v>623</v>
      </c>
      <c r="AB195" s="140" t="s">
        <v>623</v>
      </c>
      <c r="AF195" s="140">
        <v>0</v>
      </c>
      <c r="AG195" s="140">
        <v>1.72</v>
      </c>
      <c r="AH195" s="140">
        <v>75</v>
      </c>
      <c r="AI195" s="140">
        <v>0.85</v>
      </c>
      <c r="AR195" s="140" t="s">
        <v>623</v>
      </c>
      <c r="BI195" s="140">
        <v>4</v>
      </c>
      <c r="BJ195" s="140">
        <v>17</v>
      </c>
      <c r="BK195" s="140" t="s">
        <v>625</v>
      </c>
      <c r="BL195" s="140" t="s">
        <v>625</v>
      </c>
      <c r="BM195" s="140" t="s">
        <v>697</v>
      </c>
      <c r="BN195" s="140" t="s">
        <v>697</v>
      </c>
      <c r="BO195" s="140" t="s">
        <v>623</v>
      </c>
      <c r="BP195" s="140" t="s">
        <v>623</v>
      </c>
      <c r="CO195" s="140">
        <v>6.4</v>
      </c>
      <c r="CP195" s="140">
        <v>7.5</v>
      </c>
      <c r="CQ195" s="140">
        <v>75</v>
      </c>
      <c r="DL195" s="140" t="s">
        <v>624</v>
      </c>
      <c r="DM195" s="140" t="s">
        <v>623</v>
      </c>
      <c r="DN195" s="140" t="s">
        <v>624</v>
      </c>
      <c r="DP195" s="140">
        <v>10</v>
      </c>
      <c r="DS195" s="140">
        <v>7</v>
      </c>
      <c r="DU195" s="140">
        <v>3</v>
      </c>
    </row>
    <row r="196" spans="1:125" ht="15" customHeight="1" x14ac:dyDescent="0.2">
      <c r="A196" s="26">
        <v>1392</v>
      </c>
      <c r="B196" s="40" t="s">
        <v>307</v>
      </c>
      <c r="C196" s="40" t="s">
        <v>308</v>
      </c>
      <c r="D196" s="36">
        <v>38806</v>
      </c>
      <c r="E196" s="149">
        <v>39.323309999999999</v>
      </c>
      <c r="F196" s="149">
        <v>-76.533529999999999</v>
      </c>
      <c r="G196" s="149">
        <v>39.323900000000002</v>
      </c>
      <c r="H196" s="149">
        <v>-76.533190000000005</v>
      </c>
      <c r="I196" s="153">
        <v>0.58333333333333337</v>
      </c>
      <c r="J196" s="154">
        <v>14.32</v>
      </c>
      <c r="K196" s="154">
        <v>8.69</v>
      </c>
      <c r="L196" s="141">
        <v>545</v>
      </c>
      <c r="M196" s="154">
        <v>18.55</v>
      </c>
      <c r="N196" s="142">
        <v>35</v>
      </c>
      <c r="O196" s="142">
        <v>6</v>
      </c>
      <c r="P196" s="140" t="s">
        <v>623</v>
      </c>
      <c r="Q196" s="140" t="s">
        <v>624</v>
      </c>
      <c r="R196" s="140" t="s">
        <v>623</v>
      </c>
      <c r="S196" s="140" t="s">
        <v>623</v>
      </c>
      <c r="T196" s="140" t="s">
        <v>623</v>
      </c>
      <c r="U196" s="140" t="s">
        <v>623</v>
      </c>
      <c r="V196" s="140" t="s">
        <v>624</v>
      </c>
      <c r="W196" s="140" t="s">
        <v>623</v>
      </c>
      <c r="X196" s="140" t="s">
        <v>623</v>
      </c>
      <c r="Y196" s="140" t="s">
        <v>623</v>
      </c>
      <c r="Z196" s="140" t="s">
        <v>623</v>
      </c>
      <c r="AA196" s="140" t="s">
        <v>623</v>
      </c>
      <c r="AB196" s="140" t="s">
        <v>623</v>
      </c>
      <c r="AF196" s="140">
        <v>0</v>
      </c>
      <c r="AG196" s="140">
        <v>1.6</v>
      </c>
      <c r="AH196" s="140">
        <v>75</v>
      </c>
      <c r="AI196" s="140">
        <v>1.24</v>
      </c>
      <c r="AR196" s="140" t="s">
        <v>623</v>
      </c>
      <c r="BI196" s="140">
        <v>10</v>
      </c>
      <c r="BJ196" s="140">
        <v>50</v>
      </c>
      <c r="BK196" s="140" t="s">
        <v>625</v>
      </c>
      <c r="BL196" s="140" t="s">
        <v>625</v>
      </c>
      <c r="BM196" s="140" t="s">
        <v>699</v>
      </c>
      <c r="BN196" s="140" t="s">
        <v>700</v>
      </c>
      <c r="BO196" s="140" t="s">
        <v>623</v>
      </c>
      <c r="BP196" s="140" t="s">
        <v>623</v>
      </c>
      <c r="CO196" s="140">
        <v>8.3000000000000007</v>
      </c>
      <c r="CP196" s="140">
        <v>4.3</v>
      </c>
      <c r="CQ196" s="140">
        <v>71</v>
      </c>
      <c r="DL196" s="140" t="s">
        <v>624</v>
      </c>
      <c r="DM196" s="140" t="s">
        <v>623</v>
      </c>
      <c r="DN196" s="140" t="s">
        <v>624</v>
      </c>
      <c r="DP196" s="140">
        <v>5</v>
      </c>
      <c r="DQ196" s="140">
        <v>1</v>
      </c>
      <c r="DS196" s="140">
        <v>6</v>
      </c>
      <c r="DU196" s="140">
        <v>8</v>
      </c>
    </row>
    <row r="197" spans="1:125" ht="15" customHeight="1" x14ac:dyDescent="0.2">
      <c r="A197" s="26">
        <v>1659</v>
      </c>
      <c r="B197" s="40" t="s">
        <v>505</v>
      </c>
      <c r="C197" s="40" t="s">
        <v>300</v>
      </c>
      <c r="D197" s="36">
        <v>38806</v>
      </c>
      <c r="E197" s="1">
        <v>39.336779999999997</v>
      </c>
      <c r="F197" s="1">
        <v>-76.539709999999999</v>
      </c>
      <c r="G197" s="1">
        <v>39.336790000000001</v>
      </c>
      <c r="H197" s="1">
        <v>-76.540509999999998</v>
      </c>
      <c r="I197" s="153">
        <v>0.55555555555555558</v>
      </c>
      <c r="J197" s="154">
        <v>16.14</v>
      </c>
      <c r="K197" s="154">
        <v>7.58</v>
      </c>
      <c r="L197" s="141">
        <v>229</v>
      </c>
      <c r="M197" s="154">
        <v>11.27</v>
      </c>
      <c r="N197" s="142">
        <v>15</v>
      </c>
      <c r="O197" s="142">
        <v>16</v>
      </c>
      <c r="P197" s="140" t="s">
        <v>623</v>
      </c>
      <c r="Q197" s="140" t="s">
        <v>624</v>
      </c>
      <c r="R197" s="140" t="s">
        <v>623</v>
      </c>
      <c r="S197" s="140" t="s">
        <v>623</v>
      </c>
      <c r="T197" s="140" t="s">
        <v>623</v>
      </c>
      <c r="U197" s="140" t="s">
        <v>623</v>
      </c>
      <c r="V197" s="140" t="s">
        <v>624</v>
      </c>
      <c r="W197" s="140" t="s">
        <v>623</v>
      </c>
      <c r="X197" s="140" t="s">
        <v>623</v>
      </c>
      <c r="Y197" s="140" t="s">
        <v>623</v>
      </c>
      <c r="Z197" s="140" t="s">
        <v>623</v>
      </c>
      <c r="AA197" s="140" t="s">
        <v>623</v>
      </c>
      <c r="AB197" s="140" t="s">
        <v>623</v>
      </c>
      <c r="AF197" s="140">
        <v>0</v>
      </c>
      <c r="AG197" s="140">
        <v>2.33</v>
      </c>
      <c r="AI197" s="140">
        <v>1.1200000000000001</v>
      </c>
      <c r="AK197" s="140">
        <v>1.4</v>
      </c>
      <c r="AP197" s="140">
        <v>75</v>
      </c>
      <c r="AQ197" s="140">
        <v>1.01</v>
      </c>
      <c r="AR197" s="140" t="s">
        <v>623</v>
      </c>
      <c r="BI197" s="140">
        <v>5</v>
      </c>
      <c r="BJ197" s="140">
        <v>5</v>
      </c>
      <c r="BK197" s="140" t="s">
        <v>628</v>
      </c>
      <c r="BL197" s="140" t="s">
        <v>628</v>
      </c>
      <c r="BM197" s="140" t="s">
        <v>701</v>
      </c>
      <c r="BN197" s="140" t="s">
        <v>701</v>
      </c>
      <c r="BO197" s="140" t="s">
        <v>624</v>
      </c>
      <c r="BP197" s="140" t="s">
        <v>624</v>
      </c>
      <c r="CG197" s="140" t="s">
        <v>632</v>
      </c>
      <c r="CH197" s="140" t="s">
        <v>632</v>
      </c>
      <c r="CO197" s="140">
        <v>3.6</v>
      </c>
      <c r="CP197" s="140">
        <v>3.5</v>
      </c>
      <c r="CQ197" s="140">
        <v>72</v>
      </c>
      <c r="DL197" s="140" t="s">
        <v>624</v>
      </c>
      <c r="DM197" s="140" t="s">
        <v>623</v>
      </c>
      <c r="DN197" s="140" t="s">
        <v>624</v>
      </c>
      <c r="DP197" s="140">
        <v>11</v>
      </c>
      <c r="DQ197" s="140">
        <v>2</v>
      </c>
      <c r="DS197" s="140">
        <v>6</v>
      </c>
      <c r="DU197" s="140">
        <v>1</v>
      </c>
    </row>
    <row r="198" spans="1:125" ht="15" customHeight="1" x14ac:dyDescent="0.2">
      <c r="A198" s="26">
        <v>1235</v>
      </c>
      <c r="B198" s="40" t="s">
        <v>311</v>
      </c>
      <c r="C198" s="40" t="s">
        <v>308</v>
      </c>
      <c r="D198" s="36">
        <v>38831</v>
      </c>
      <c r="E198" s="160">
        <v>39.312350000000002</v>
      </c>
      <c r="F198" s="160">
        <v>-76.554590000000005</v>
      </c>
      <c r="G198" s="160">
        <v>39.312640000000002</v>
      </c>
      <c r="H198" s="160">
        <v>-76.543909999999997</v>
      </c>
      <c r="I198" s="150"/>
      <c r="J198" s="151"/>
      <c r="K198" s="151"/>
      <c r="L198" s="152"/>
      <c r="M198" s="151"/>
    </row>
    <row r="199" spans="1:125" ht="15" customHeight="1" x14ac:dyDescent="0.2">
      <c r="A199" s="26">
        <v>1231</v>
      </c>
      <c r="B199" s="40" t="s">
        <v>311</v>
      </c>
      <c r="C199" s="40" t="s">
        <v>308</v>
      </c>
      <c r="D199" s="36">
        <v>38831</v>
      </c>
      <c r="E199" s="149">
        <v>39.31082</v>
      </c>
      <c r="F199" s="149">
        <v>-76.546999999999997</v>
      </c>
      <c r="G199" s="149">
        <v>39.311410000000002</v>
      </c>
      <c r="H199" s="149">
        <v>-76.546769999999995</v>
      </c>
      <c r="I199" s="150"/>
      <c r="J199" s="151"/>
      <c r="K199" s="151"/>
      <c r="L199" s="152"/>
      <c r="M199" s="151"/>
    </row>
    <row r="200" spans="1:125" ht="15" customHeight="1" x14ac:dyDescent="0.2">
      <c r="A200" s="140">
        <v>1181</v>
      </c>
      <c r="B200" s="142" t="s">
        <v>313</v>
      </c>
      <c r="C200" s="40" t="s">
        <v>300</v>
      </c>
      <c r="D200" s="36">
        <v>39161</v>
      </c>
      <c r="E200" s="149">
        <v>39.335999999999999</v>
      </c>
      <c r="F200" s="149">
        <v>-76.580579999999998</v>
      </c>
      <c r="G200" s="149">
        <v>39.335900000000002</v>
      </c>
      <c r="H200" s="149">
        <v>-76.581289999999996</v>
      </c>
      <c r="I200" s="150">
        <v>0.4375</v>
      </c>
      <c r="J200" s="151">
        <v>9.76</v>
      </c>
      <c r="K200" s="151">
        <v>6.86</v>
      </c>
      <c r="L200" s="152">
        <v>321</v>
      </c>
      <c r="M200" s="151">
        <v>8.92</v>
      </c>
      <c r="N200" s="142">
        <v>50</v>
      </c>
      <c r="O200" s="142">
        <v>1</v>
      </c>
      <c r="P200" s="140" t="s">
        <v>623</v>
      </c>
      <c r="Q200" s="140" t="s">
        <v>624</v>
      </c>
      <c r="R200" s="140" t="s">
        <v>623</v>
      </c>
      <c r="S200" s="140" t="s">
        <v>623</v>
      </c>
      <c r="T200" s="140" t="s">
        <v>623</v>
      </c>
      <c r="U200" s="140" t="s">
        <v>623</v>
      </c>
      <c r="V200" s="140" t="s">
        <v>623</v>
      </c>
      <c r="W200" s="140" t="s">
        <v>623</v>
      </c>
      <c r="X200" s="140" t="s">
        <v>623</v>
      </c>
      <c r="Y200" s="140" t="s">
        <v>623</v>
      </c>
      <c r="Z200" s="140" t="s">
        <v>623</v>
      </c>
      <c r="AA200" s="140" t="s">
        <v>623</v>
      </c>
      <c r="AB200" s="140" t="s">
        <v>623</v>
      </c>
      <c r="AF200" s="140">
        <v>0</v>
      </c>
      <c r="AG200" s="140">
        <v>3.03</v>
      </c>
      <c r="AH200" s="140">
        <v>75</v>
      </c>
      <c r="AI200" s="140">
        <v>1.22</v>
      </c>
      <c r="AR200" s="140" t="s">
        <v>623</v>
      </c>
      <c r="BI200" s="140">
        <v>50</v>
      </c>
      <c r="BJ200" s="140">
        <v>50</v>
      </c>
      <c r="BK200" s="140" t="s">
        <v>625</v>
      </c>
      <c r="BL200" s="140" t="s">
        <v>625</v>
      </c>
      <c r="BM200" s="140" t="s">
        <v>643</v>
      </c>
      <c r="BN200" s="140" t="s">
        <v>643</v>
      </c>
      <c r="BO200" s="140" t="s">
        <v>623</v>
      </c>
      <c r="BP200" s="140" t="s">
        <v>624</v>
      </c>
      <c r="BX200" s="140" t="s">
        <v>632</v>
      </c>
      <c r="CO200" s="140">
        <v>1.4</v>
      </c>
      <c r="CP200" s="140">
        <v>1.31</v>
      </c>
      <c r="DL200" s="140" t="s">
        <v>624</v>
      </c>
      <c r="DM200" s="140" t="s">
        <v>623</v>
      </c>
      <c r="DN200" s="140" t="s">
        <v>624</v>
      </c>
      <c r="DP200" s="140">
        <v>5</v>
      </c>
      <c r="DQ200" s="140">
        <v>6</v>
      </c>
      <c r="DS200" s="140">
        <v>1</v>
      </c>
      <c r="DU200" s="140">
        <v>8</v>
      </c>
    </row>
    <row r="201" spans="1:125" ht="15" customHeight="1" x14ac:dyDescent="0.2">
      <c r="A201" s="140">
        <v>1202</v>
      </c>
      <c r="B201" s="142" t="s">
        <v>312</v>
      </c>
      <c r="C201" s="40" t="s">
        <v>308</v>
      </c>
      <c r="D201" s="36">
        <v>39162</v>
      </c>
      <c r="E201" s="149">
        <v>39.307960000000001</v>
      </c>
      <c r="F201" s="149">
        <v>-76.556370000000001</v>
      </c>
      <c r="G201" s="149">
        <v>39.307630000000003</v>
      </c>
      <c r="H201" s="149">
        <v>-76.557050000000004</v>
      </c>
      <c r="I201" s="150">
        <v>0.4375</v>
      </c>
      <c r="J201" s="151">
        <v>6.8</v>
      </c>
      <c r="K201" s="151">
        <v>6.89</v>
      </c>
      <c r="L201" s="152">
        <v>904</v>
      </c>
      <c r="M201" s="151">
        <v>10.4</v>
      </c>
      <c r="N201" s="142">
        <v>0</v>
      </c>
      <c r="O201" s="142">
        <v>2</v>
      </c>
      <c r="P201" s="140" t="s">
        <v>623</v>
      </c>
      <c r="Q201" s="140" t="s">
        <v>623</v>
      </c>
      <c r="R201" s="140" t="s">
        <v>623</v>
      </c>
      <c r="S201" s="140" t="s">
        <v>623</v>
      </c>
      <c r="T201" s="140" t="s">
        <v>623</v>
      </c>
      <c r="U201" s="140" t="s">
        <v>623</v>
      </c>
      <c r="V201" s="140" t="s">
        <v>624</v>
      </c>
      <c r="W201" s="140" t="s">
        <v>623</v>
      </c>
      <c r="X201" s="140" t="s">
        <v>623</v>
      </c>
      <c r="Y201" s="140" t="s">
        <v>623</v>
      </c>
      <c r="Z201" s="140" t="s">
        <v>623</v>
      </c>
      <c r="AA201" s="140" t="s">
        <v>623</v>
      </c>
      <c r="AB201" s="140" t="s">
        <v>624</v>
      </c>
      <c r="AC201" s="140" t="s">
        <v>624</v>
      </c>
      <c r="AD201" s="140">
        <v>5.5</v>
      </c>
      <c r="AE201" s="140">
        <v>14.9</v>
      </c>
      <c r="AR201" s="140" t="s">
        <v>624</v>
      </c>
      <c r="AS201" s="140">
        <v>2</v>
      </c>
      <c r="AT201" s="140">
        <v>2</v>
      </c>
      <c r="AU201" s="140">
        <v>2</v>
      </c>
      <c r="BF201" s="140">
        <v>15</v>
      </c>
      <c r="BG201" s="140">
        <v>15</v>
      </c>
      <c r="BH201" s="140">
        <v>15</v>
      </c>
      <c r="BI201" s="140">
        <v>1</v>
      </c>
      <c r="BJ201" s="140">
        <v>5</v>
      </c>
      <c r="BK201" s="140" t="s">
        <v>645</v>
      </c>
      <c r="BL201" s="140" t="s">
        <v>645</v>
      </c>
      <c r="BM201" s="140" t="s">
        <v>673</v>
      </c>
      <c r="BN201" s="140" t="s">
        <v>673</v>
      </c>
      <c r="BO201" s="140" t="s">
        <v>624</v>
      </c>
      <c r="BP201" s="140" t="s">
        <v>624</v>
      </c>
      <c r="BQ201" s="140" t="s">
        <v>632</v>
      </c>
      <c r="BR201" s="140" t="s">
        <v>632</v>
      </c>
      <c r="BU201" s="140" t="s">
        <v>632</v>
      </c>
      <c r="BV201" s="140" t="s">
        <v>632</v>
      </c>
      <c r="CO201" s="140">
        <v>3.4</v>
      </c>
      <c r="CP201" s="140">
        <v>3.8</v>
      </c>
      <c r="CQ201" s="140">
        <v>69.5</v>
      </c>
      <c r="DL201" s="140" t="s">
        <v>624</v>
      </c>
      <c r="DM201" s="140" t="s">
        <v>623</v>
      </c>
      <c r="DN201" s="140" t="s">
        <v>624</v>
      </c>
      <c r="DP201" s="140">
        <v>11</v>
      </c>
      <c r="DS201" s="140">
        <v>7</v>
      </c>
      <c r="DU201" s="140">
        <v>2</v>
      </c>
    </row>
    <row r="202" spans="1:125" ht="15" customHeight="1" x14ac:dyDescent="0.2">
      <c r="A202" s="140">
        <v>1203</v>
      </c>
      <c r="B202" s="142" t="s">
        <v>312</v>
      </c>
      <c r="C202" s="40" t="s">
        <v>308</v>
      </c>
      <c r="D202" s="36">
        <v>39162</v>
      </c>
      <c r="E202" s="149">
        <v>39.307630000000003</v>
      </c>
      <c r="F202" s="149">
        <v>-76.557050000000004</v>
      </c>
      <c r="G202" s="149">
        <v>39.307389999999998</v>
      </c>
      <c r="H202" s="149">
        <v>-76.557720000000003</v>
      </c>
      <c r="I202" s="150">
        <v>0.52083333333333337</v>
      </c>
      <c r="J202" s="151"/>
      <c r="K202" s="151"/>
      <c r="L202" s="152"/>
      <c r="M202" s="151"/>
      <c r="N202" s="142">
        <v>30</v>
      </c>
      <c r="O202" s="142">
        <v>9</v>
      </c>
      <c r="P202" s="140" t="s">
        <v>623</v>
      </c>
      <c r="Q202" s="140" t="s">
        <v>623</v>
      </c>
      <c r="R202" s="140" t="s">
        <v>623</v>
      </c>
      <c r="S202" s="140" t="s">
        <v>623</v>
      </c>
      <c r="T202" s="140" t="s">
        <v>623</v>
      </c>
      <c r="U202" s="140" t="s">
        <v>623</v>
      </c>
      <c r="V202" s="140" t="s">
        <v>624</v>
      </c>
      <c r="W202" s="140" t="s">
        <v>623</v>
      </c>
      <c r="X202" s="140" t="s">
        <v>623</v>
      </c>
      <c r="Y202" s="140" t="s">
        <v>623</v>
      </c>
      <c r="Z202" s="140" t="s">
        <v>623</v>
      </c>
      <c r="AA202" s="140" t="s">
        <v>623</v>
      </c>
      <c r="AB202" s="140" t="s">
        <v>623</v>
      </c>
      <c r="AF202" s="140">
        <v>0</v>
      </c>
      <c r="AG202" s="140">
        <v>2.4500000000000002</v>
      </c>
      <c r="AH202" s="140">
        <v>75</v>
      </c>
      <c r="AI202" s="140">
        <v>2.19</v>
      </c>
      <c r="AR202" s="140" t="s">
        <v>624</v>
      </c>
      <c r="AX202" s="140">
        <v>3</v>
      </c>
      <c r="BI202" s="140">
        <v>1</v>
      </c>
      <c r="BJ202" s="140">
        <v>5</v>
      </c>
      <c r="BK202" s="140" t="s">
        <v>645</v>
      </c>
      <c r="BL202" s="140" t="s">
        <v>645</v>
      </c>
      <c r="BM202" s="140" t="s">
        <v>673</v>
      </c>
      <c r="BN202" s="140" t="s">
        <v>673</v>
      </c>
      <c r="BO202" s="140" t="s">
        <v>623</v>
      </c>
      <c r="BP202" s="140" t="s">
        <v>623</v>
      </c>
      <c r="CO202" s="140">
        <v>3.8</v>
      </c>
      <c r="CP202" s="140">
        <v>2.4</v>
      </c>
      <c r="CQ202" s="140">
        <v>62.5</v>
      </c>
      <c r="DL202" s="140" t="s">
        <v>624</v>
      </c>
      <c r="DM202" s="140" t="s">
        <v>623</v>
      </c>
      <c r="DN202" s="140" t="s">
        <v>623</v>
      </c>
      <c r="DP202" s="140">
        <v>9</v>
      </c>
      <c r="DQ202" s="140">
        <v>1</v>
      </c>
      <c r="DS202" s="140">
        <v>10</v>
      </c>
    </row>
    <row r="203" spans="1:125" ht="15" customHeight="1" x14ac:dyDescent="0.2">
      <c r="A203" s="140">
        <v>1231</v>
      </c>
      <c r="B203" s="40" t="s">
        <v>311</v>
      </c>
      <c r="C203" s="40" t="s">
        <v>308</v>
      </c>
      <c r="D203" s="36">
        <v>39202</v>
      </c>
      <c r="E203" s="149">
        <v>39.31082</v>
      </c>
      <c r="F203" s="149">
        <v>-76.546999999999997</v>
      </c>
      <c r="G203" s="149">
        <v>39.311410000000002</v>
      </c>
      <c r="H203" s="149">
        <v>-76.546769999999995</v>
      </c>
      <c r="I203" s="153">
        <v>0.41666666666666669</v>
      </c>
      <c r="J203" s="154">
        <v>17.920000000000002</v>
      </c>
      <c r="K203" s="154">
        <v>7.06</v>
      </c>
      <c r="L203" s="141">
        <v>544</v>
      </c>
      <c r="M203" s="154">
        <v>9.99</v>
      </c>
      <c r="O203" s="142">
        <v>14</v>
      </c>
      <c r="P203" s="140" t="s">
        <v>624</v>
      </c>
      <c r="Q203" s="140" t="s">
        <v>624</v>
      </c>
      <c r="R203" s="140" t="s">
        <v>623</v>
      </c>
      <c r="S203" s="140" t="s">
        <v>623</v>
      </c>
      <c r="T203" s="140" t="s">
        <v>623</v>
      </c>
      <c r="U203" s="140" t="s">
        <v>624</v>
      </c>
      <c r="V203" s="140" t="s">
        <v>623</v>
      </c>
      <c r="W203" s="140" t="s">
        <v>624</v>
      </c>
      <c r="X203" s="140" t="s">
        <v>623</v>
      </c>
      <c r="Y203" s="140" t="s">
        <v>623</v>
      </c>
      <c r="Z203" s="140" t="s">
        <v>623</v>
      </c>
      <c r="AA203" s="140" t="s">
        <v>623</v>
      </c>
      <c r="AB203" s="140" t="s">
        <v>623</v>
      </c>
      <c r="AF203" s="140">
        <v>0</v>
      </c>
      <c r="AG203" s="140">
        <v>3.64</v>
      </c>
      <c r="AH203" s="140">
        <v>75</v>
      </c>
      <c r="AI203" s="140">
        <v>3.04</v>
      </c>
      <c r="AR203" s="140" t="s">
        <v>624</v>
      </c>
      <c r="AX203" s="140">
        <v>30</v>
      </c>
      <c r="BI203" s="140">
        <v>0</v>
      </c>
      <c r="BJ203" s="140">
        <v>0</v>
      </c>
      <c r="BK203" s="140" t="s">
        <v>702</v>
      </c>
      <c r="BL203" s="140" t="s">
        <v>702</v>
      </c>
      <c r="BM203" s="140" t="s">
        <v>703</v>
      </c>
      <c r="BN203" s="140" t="s">
        <v>703</v>
      </c>
      <c r="BO203" s="140" t="s">
        <v>623</v>
      </c>
      <c r="BP203" s="140" t="s">
        <v>623</v>
      </c>
      <c r="CO203" s="140">
        <v>5</v>
      </c>
      <c r="CP203" s="140">
        <v>5</v>
      </c>
      <c r="CQ203" s="140">
        <v>71</v>
      </c>
      <c r="DL203" s="140" t="s">
        <v>624</v>
      </c>
      <c r="DM203" s="140" t="s">
        <v>623</v>
      </c>
      <c r="DN203" s="140" t="s">
        <v>623</v>
      </c>
      <c r="DP203" s="140">
        <v>8</v>
      </c>
      <c r="DS203" s="140">
        <v>6</v>
      </c>
      <c r="DU203" s="140">
        <v>6</v>
      </c>
    </row>
    <row r="204" spans="1:125" ht="15" customHeight="1" x14ac:dyDescent="0.2">
      <c r="A204" s="140">
        <v>1308</v>
      </c>
      <c r="B204" s="142" t="s">
        <v>306</v>
      </c>
      <c r="C204" s="40" t="s">
        <v>300</v>
      </c>
      <c r="D204" s="36">
        <v>39161</v>
      </c>
      <c r="E204" s="149">
        <v>39.370759999999997</v>
      </c>
      <c r="F204" s="149">
        <v>-76.597610000000003</v>
      </c>
      <c r="G204" s="149">
        <v>39.371310000000001</v>
      </c>
      <c r="H204" s="149">
        <v>-76.597210000000004</v>
      </c>
      <c r="I204" s="153">
        <v>0.54166666666666663</v>
      </c>
      <c r="J204" s="154">
        <v>12.09</v>
      </c>
      <c r="K204" s="154">
        <v>7.26</v>
      </c>
      <c r="L204" s="141">
        <v>497</v>
      </c>
      <c r="M204" s="154">
        <v>10.56</v>
      </c>
      <c r="N204" s="142">
        <v>15</v>
      </c>
      <c r="O204" s="142">
        <v>7</v>
      </c>
      <c r="P204" s="140" t="s">
        <v>623</v>
      </c>
      <c r="Q204" s="140" t="s">
        <v>624</v>
      </c>
      <c r="R204" s="140" t="s">
        <v>623</v>
      </c>
      <c r="S204" s="140" t="s">
        <v>623</v>
      </c>
      <c r="T204" s="140" t="s">
        <v>623</v>
      </c>
      <c r="U204" s="140" t="s">
        <v>623</v>
      </c>
      <c r="V204" s="140" t="s">
        <v>624</v>
      </c>
      <c r="W204" s="140" t="s">
        <v>623</v>
      </c>
      <c r="X204" s="140" t="s">
        <v>623</v>
      </c>
      <c r="Y204" s="140" t="s">
        <v>623</v>
      </c>
      <c r="Z204" s="140" t="s">
        <v>623</v>
      </c>
      <c r="AA204" s="140" t="s">
        <v>623</v>
      </c>
      <c r="AB204" s="140" t="s">
        <v>623</v>
      </c>
      <c r="AF204" s="140">
        <v>0</v>
      </c>
      <c r="AG204" s="140">
        <v>3.33</v>
      </c>
      <c r="AH204" s="140">
        <v>60</v>
      </c>
      <c r="AI204" s="140">
        <v>1.78</v>
      </c>
      <c r="AJ204" s="140">
        <v>60</v>
      </c>
      <c r="AK204" s="140">
        <v>2.2599999999999998</v>
      </c>
      <c r="AP204" s="140">
        <v>75</v>
      </c>
      <c r="AQ204" s="140">
        <v>1.67</v>
      </c>
      <c r="AR204" s="140" t="s">
        <v>624</v>
      </c>
      <c r="AW204" s="140">
        <v>48</v>
      </c>
      <c r="AX204" s="140">
        <v>75</v>
      </c>
      <c r="BI204" s="140">
        <v>25</v>
      </c>
      <c r="BJ204" s="140">
        <v>10</v>
      </c>
      <c r="BK204" s="140" t="s">
        <v>625</v>
      </c>
      <c r="BL204" s="140" t="s">
        <v>625</v>
      </c>
      <c r="BM204" s="140" t="s">
        <v>704</v>
      </c>
      <c r="BN204" s="140" t="s">
        <v>673</v>
      </c>
      <c r="BO204" s="140" t="s">
        <v>623</v>
      </c>
      <c r="BP204" s="140" t="s">
        <v>624</v>
      </c>
      <c r="BR204" s="140" t="s">
        <v>632</v>
      </c>
      <c r="BV204" s="140" t="s">
        <v>632</v>
      </c>
      <c r="CO204" s="140">
        <v>4.4000000000000004</v>
      </c>
      <c r="CP204" s="140">
        <v>1.4</v>
      </c>
      <c r="DL204" s="140" t="s">
        <v>624</v>
      </c>
      <c r="DM204" s="140" t="s">
        <v>623</v>
      </c>
      <c r="DN204" s="140" t="s">
        <v>624</v>
      </c>
      <c r="DP204" s="140">
        <v>2</v>
      </c>
      <c r="DQ204" s="140">
        <v>11</v>
      </c>
      <c r="DS204" s="140">
        <v>4</v>
      </c>
      <c r="DU204" s="140">
        <v>3</v>
      </c>
    </row>
    <row r="205" spans="1:125" ht="15" customHeight="1" x14ac:dyDescent="0.2">
      <c r="A205" s="140">
        <v>1338</v>
      </c>
      <c r="B205" s="142" t="s">
        <v>306</v>
      </c>
      <c r="C205" s="40" t="s">
        <v>300</v>
      </c>
      <c r="D205" s="36">
        <v>39195</v>
      </c>
      <c r="E205" s="149">
        <v>39.350079999999998</v>
      </c>
      <c r="F205" s="149">
        <v>-76.588430000000002</v>
      </c>
      <c r="G205" s="149">
        <v>39.350450000000002</v>
      </c>
      <c r="H205" s="149">
        <v>-76.58914</v>
      </c>
      <c r="I205" s="153">
        <v>0.44444444444444442</v>
      </c>
      <c r="J205" s="154">
        <v>16.05</v>
      </c>
      <c r="K205" s="154">
        <v>7.71</v>
      </c>
      <c r="L205" s="141">
        <v>557</v>
      </c>
      <c r="M205" s="154">
        <v>12.62</v>
      </c>
      <c r="N205" s="142">
        <v>20</v>
      </c>
      <c r="O205" s="142">
        <v>8</v>
      </c>
      <c r="P205" s="140" t="s">
        <v>623</v>
      </c>
      <c r="Q205" s="140" t="s">
        <v>624</v>
      </c>
      <c r="R205" s="140" t="s">
        <v>623</v>
      </c>
      <c r="S205" s="140" t="s">
        <v>623</v>
      </c>
      <c r="T205" s="140" t="s">
        <v>623</v>
      </c>
      <c r="U205" s="140" t="s">
        <v>623</v>
      </c>
      <c r="V205" s="140" t="s">
        <v>624</v>
      </c>
      <c r="W205" s="140" t="s">
        <v>623</v>
      </c>
      <c r="X205" s="140" t="s">
        <v>623</v>
      </c>
      <c r="Y205" s="140" t="s">
        <v>623</v>
      </c>
      <c r="Z205" s="140" t="s">
        <v>623</v>
      </c>
      <c r="AA205" s="140" t="s">
        <v>623</v>
      </c>
      <c r="AB205" s="140" t="s">
        <v>623</v>
      </c>
      <c r="AF205" s="140">
        <v>0</v>
      </c>
      <c r="AG205" s="140">
        <v>1.75</v>
      </c>
      <c r="AH205" s="140">
        <v>75</v>
      </c>
      <c r="AI205" s="140">
        <v>1.29</v>
      </c>
      <c r="AR205" s="140" t="s">
        <v>623</v>
      </c>
      <c r="BI205" s="140">
        <v>20</v>
      </c>
      <c r="BJ205" s="140">
        <v>50</v>
      </c>
      <c r="BK205" s="140" t="s">
        <v>625</v>
      </c>
      <c r="BL205" s="140" t="s">
        <v>625</v>
      </c>
      <c r="BM205" s="140" t="s">
        <v>704</v>
      </c>
      <c r="BN205" s="140" t="s">
        <v>704</v>
      </c>
      <c r="BO205" s="140" t="s">
        <v>623</v>
      </c>
      <c r="BP205" s="140" t="s">
        <v>623</v>
      </c>
      <c r="CO205" s="140">
        <v>8</v>
      </c>
      <c r="CP205" s="140">
        <v>9.5</v>
      </c>
      <c r="CQ205" s="140">
        <v>75</v>
      </c>
      <c r="DL205" s="140" t="s">
        <v>624</v>
      </c>
      <c r="DM205" s="140" t="s">
        <v>623</v>
      </c>
      <c r="DN205" s="140" t="s">
        <v>624</v>
      </c>
      <c r="DP205" s="140">
        <v>7</v>
      </c>
      <c r="DS205" s="140">
        <v>2</v>
      </c>
      <c r="DU205" s="140">
        <v>11</v>
      </c>
    </row>
    <row r="206" spans="1:125" ht="15" customHeight="1" x14ac:dyDescent="0.2">
      <c r="A206" s="140">
        <v>1375</v>
      </c>
      <c r="B206" s="142" t="s">
        <v>306</v>
      </c>
      <c r="C206" s="40" t="s">
        <v>300</v>
      </c>
      <c r="D206" s="36">
        <v>39169</v>
      </c>
      <c r="E206" s="149">
        <v>39.354320000000001</v>
      </c>
      <c r="F206" s="149">
        <v>-76.594830000000002</v>
      </c>
      <c r="G206" s="149">
        <v>39.354959999999998</v>
      </c>
      <c r="H206" s="149">
        <v>-76.594989999999996</v>
      </c>
      <c r="I206" s="153">
        <v>0.5</v>
      </c>
      <c r="J206" s="154">
        <v>14.09</v>
      </c>
      <c r="K206" s="154">
        <v>8.1199999999999992</v>
      </c>
      <c r="L206" s="141">
        <v>600</v>
      </c>
      <c r="M206" s="154">
        <v>11.26</v>
      </c>
      <c r="N206" s="142">
        <v>5</v>
      </c>
      <c r="O206" s="142">
        <v>10</v>
      </c>
      <c r="P206" s="140" t="s">
        <v>623</v>
      </c>
      <c r="Q206" s="140" t="s">
        <v>624</v>
      </c>
      <c r="R206" s="140" t="s">
        <v>623</v>
      </c>
      <c r="S206" s="140" t="s">
        <v>623</v>
      </c>
      <c r="T206" s="140" t="s">
        <v>623</v>
      </c>
      <c r="U206" s="140" t="s">
        <v>623</v>
      </c>
      <c r="V206" s="140" t="s">
        <v>624</v>
      </c>
      <c r="W206" s="140" t="s">
        <v>623</v>
      </c>
      <c r="X206" s="140" t="s">
        <v>623</v>
      </c>
      <c r="Y206" s="140" t="s">
        <v>623</v>
      </c>
      <c r="Z206" s="140" t="s">
        <v>623</v>
      </c>
      <c r="AA206" s="140" t="s">
        <v>623</v>
      </c>
      <c r="AB206" s="140" t="s">
        <v>623</v>
      </c>
      <c r="AF206" s="140">
        <v>0</v>
      </c>
      <c r="AG206" s="140">
        <v>2.98</v>
      </c>
      <c r="AH206" s="140">
        <v>75</v>
      </c>
      <c r="AI206" s="140">
        <v>1.06</v>
      </c>
      <c r="AR206" s="140" t="s">
        <v>623</v>
      </c>
      <c r="BI206" s="140">
        <v>50</v>
      </c>
      <c r="BJ206" s="140">
        <v>4</v>
      </c>
      <c r="BK206" s="140" t="s">
        <v>625</v>
      </c>
      <c r="BL206" s="140" t="s">
        <v>645</v>
      </c>
      <c r="BM206" s="140" t="s">
        <v>638</v>
      </c>
      <c r="BN206" s="140" t="s">
        <v>704</v>
      </c>
      <c r="BO206" s="140" t="s">
        <v>624</v>
      </c>
      <c r="BP206" s="140" t="s">
        <v>624</v>
      </c>
      <c r="BQ206" s="140" t="s">
        <v>627</v>
      </c>
      <c r="BR206" s="140" t="s">
        <v>627</v>
      </c>
      <c r="BU206" s="140" t="s">
        <v>632</v>
      </c>
      <c r="CO206" s="140">
        <v>8.9</v>
      </c>
      <c r="CP206" s="140">
        <v>6.2</v>
      </c>
      <c r="DL206" s="140" t="s">
        <v>624</v>
      </c>
      <c r="DM206" s="140" t="s">
        <v>623</v>
      </c>
      <c r="DN206" s="140" t="s">
        <v>624</v>
      </c>
      <c r="DP206" s="140">
        <v>11</v>
      </c>
      <c r="DQ206" s="140">
        <v>4</v>
      </c>
      <c r="DS206" s="140">
        <v>2</v>
      </c>
      <c r="DU206" s="140">
        <v>3</v>
      </c>
    </row>
    <row r="207" spans="1:125" ht="15" customHeight="1" x14ac:dyDescent="0.2">
      <c r="A207" s="140">
        <v>1403</v>
      </c>
      <c r="B207" s="142" t="s">
        <v>306</v>
      </c>
      <c r="C207" s="40" t="s">
        <v>300</v>
      </c>
      <c r="D207" s="36">
        <v>39195</v>
      </c>
      <c r="E207" s="149">
        <v>39.364089999999997</v>
      </c>
      <c r="F207" s="149">
        <v>-76.598439999999997</v>
      </c>
      <c r="G207" s="149">
        <v>39.364690000000003</v>
      </c>
      <c r="H207" s="149">
        <v>-76.598709999999997</v>
      </c>
      <c r="I207" s="153">
        <v>0.52083333333333337</v>
      </c>
      <c r="J207" s="154">
        <v>16.670000000000002</v>
      </c>
      <c r="K207" s="154">
        <v>7.68</v>
      </c>
      <c r="L207" s="141">
        <v>555</v>
      </c>
      <c r="M207" s="154">
        <v>10.94</v>
      </c>
      <c r="N207" s="142">
        <v>20</v>
      </c>
      <c r="P207" s="140" t="s">
        <v>623</v>
      </c>
      <c r="Q207" s="140" t="s">
        <v>624</v>
      </c>
      <c r="R207" s="140" t="s">
        <v>623</v>
      </c>
      <c r="S207" s="140" t="s">
        <v>623</v>
      </c>
      <c r="T207" s="140" t="s">
        <v>623</v>
      </c>
      <c r="U207" s="140" t="s">
        <v>623</v>
      </c>
      <c r="V207" s="140" t="s">
        <v>624</v>
      </c>
      <c r="W207" s="140" t="s">
        <v>623</v>
      </c>
      <c r="X207" s="140" t="s">
        <v>623</v>
      </c>
      <c r="Y207" s="140" t="s">
        <v>623</v>
      </c>
      <c r="Z207" s="140" t="s">
        <v>623</v>
      </c>
      <c r="AA207" s="140" t="s">
        <v>623</v>
      </c>
      <c r="AB207" s="140" t="s">
        <v>623</v>
      </c>
      <c r="AF207" s="140">
        <v>0</v>
      </c>
      <c r="AG207" s="140">
        <v>0.34</v>
      </c>
      <c r="AH207" s="140">
        <v>75</v>
      </c>
      <c r="AI207" s="140">
        <v>1.98</v>
      </c>
      <c r="AR207" s="140" t="s">
        <v>623</v>
      </c>
      <c r="BI207" s="140">
        <v>40</v>
      </c>
      <c r="BJ207" s="140">
        <v>5</v>
      </c>
      <c r="BK207" s="140" t="s">
        <v>625</v>
      </c>
      <c r="BL207" s="140" t="s">
        <v>645</v>
      </c>
      <c r="BM207" s="140" t="s">
        <v>662</v>
      </c>
      <c r="BN207" s="140" t="s">
        <v>681</v>
      </c>
      <c r="BO207" s="140" t="s">
        <v>623</v>
      </c>
      <c r="BP207" s="140" t="s">
        <v>623</v>
      </c>
      <c r="CO207" s="140">
        <v>2.2999999999999998</v>
      </c>
      <c r="CP207" s="140">
        <v>6.7</v>
      </c>
      <c r="CQ207" s="140">
        <v>70</v>
      </c>
      <c r="DL207" s="140" t="s">
        <v>624</v>
      </c>
      <c r="DM207" s="140" t="s">
        <v>623</v>
      </c>
      <c r="DN207" s="140" t="s">
        <v>624</v>
      </c>
      <c r="DP207" s="140">
        <v>15</v>
      </c>
      <c r="DS207" s="140">
        <v>5</v>
      </c>
    </row>
    <row r="208" spans="1:125" ht="15" customHeight="1" x14ac:dyDescent="0.2">
      <c r="A208" s="140">
        <v>1502</v>
      </c>
      <c r="B208" s="142" t="s">
        <v>305</v>
      </c>
      <c r="C208" s="40" t="s">
        <v>300</v>
      </c>
      <c r="D208" s="36">
        <v>39205</v>
      </c>
      <c r="E208" s="149">
        <v>39.350340000000003</v>
      </c>
      <c r="F208" s="149">
        <v>-76.577119999999994</v>
      </c>
      <c r="G208" s="149">
        <v>39.351010000000002</v>
      </c>
      <c r="H208" s="149">
        <v>-76.577179999999998</v>
      </c>
      <c r="I208" s="150"/>
      <c r="J208" s="151">
        <v>18.670000000000002</v>
      </c>
      <c r="K208" s="151">
        <v>8.6</v>
      </c>
      <c r="L208" s="152">
        <v>585</v>
      </c>
      <c r="M208" s="151">
        <v>11.18</v>
      </c>
      <c r="N208" s="142">
        <v>100</v>
      </c>
      <c r="O208" s="142">
        <v>15</v>
      </c>
      <c r="P208" s="140" t="s">
        <v>623</v>
      </c>
      <c r="Q208" s="140" t="s">
        <v>624</v>
      </c>
      <c r="R208" s="140" t="s">
        <v>623</v>
      </c>
      <c r="S208" s="140" t="s">
        <v>623</v>
      </c>
      <c r="T208" s="140" t="s">
        <v>623</v>
      </c>
      <c r="U208" s="140" t="s">
        <v>623</v>
      </c>
      <c r="V208" s="140" t="s">
        <v>624</v>
      </c>
      <c r="W208" s="140" t="s">
        <v>623</v>
      </c>
      <c r="X208" s="140" t="s">
        <v>623</v>
      </c>
      <c r="Y208" s="140" t="s">
        <v>623</v>
      </c>
      <c r="Z208" s="140" t="s">
        <v>623</v>
      </c>
      <c r="AA208" s="140" t="s">
        <v>623</v>
      </c>
      <c r="AB208" s="140" t="s">
        <v>623</v>
      </c>
      <c r="AF208" s="140">
        <v>0</v>
      </c>
      <c r="AG208" s="140">
        <v>1.39</v>
      </c>
      <c r="AH208" s="140">
        <v>75</v>
      </c>
      <c r="AI208" s="140">
        <v>1.36</v>
      </c>
      <c r="AR208" s="140" t="s">
        <v>623</v>
      </c>
      <c r="BI208" s="140">
        <v>50</v>
      </c>
      <c r="BJ208" s="140">
        <v>50</v>
      </c>
      <c r="BK208" s="140" t="s">
        <v>625</v>
      </c>
      <c r="BL208" s="140" t="s">
        <v>625</v>
      </c>
      <c r="BM208" s="140" t="s">
        <v>705</v>
      </c>
      <c r="BN208" s="140" t="s">
        <v>706</v>
      </c>
      <c r="BO208" s="140" t="s">
        <v>623</v>
      </c>
      <c r="BP208" s="140" t="s">
        <v>623</v>
      </c>
      <c r="CO208" s="140">
        <v>13.2</v>
      </c>
      <c r="CP208" s="140">
        <v>12.1</v>
      </c>
      <c r="CQ208" s="140">
        <v>75</v>
      </c>
      <c r="DL208" s="140" t="s">
        <v>624</v>
      </c>
      <c r="DM208" s="140" t="s">
        <v>623</v>
      </c>
      <c r="DN208" s="140" t="s">
        <v>624</v>
      </c>
      <c r="DS208" s="140">
        <v>11</v>
      </c>
      <c r="DU208" s="140">
        <v>9</v>
      </c>
    </row>
    <row r="209" spans="1:125" ht="15" customHeight="1" x14ac:dyDescent="0.2">
      <c r="A209" s="140">
        <v>1519</v>
      </c>
      <c r="B209" s="142" t="s">
        <v>305</v>
      </c>
      <c r="C209" s="40" t="s">
        <v>300</v>
      </c>
      <c r="D209" s="36">
        <v>39202</v>
      </c>
      <c r="E209" s="149">
        <v>39.354700000000001</v>
      </c>
      <c r="F209" s="149">
        <v>-76.572730000000007</v>
      </c>
      <c r="G209" s="149">
        <v>39.355350000000001</v>
      </c>
      <c r="H209" s="149">
        <v>-76.572940000000003</v>
      </c>
      <c r="I209" s="150"/>
      <c r="J209" s="151">
        <v>19.54</v>
      </c>
      <c r="K209" s="151">
        <v>8.7100000000000009</v>
      </c>
      <c r="L209" s="152">
        <v>571</v>
      </c>
      <c r="M209" s="151">
        <v>13.68</v>
      </c>
      <c r="N209" s="142">
        <v>30</v>
      </c>
      <c r="O209" s="142">
        <v>13</v>
      </c>
      <c r="P209" s="140" t="s">
        <v>623</v>
      </c>
      <c r="Q209" s="140" t="s">
        <v>623</v>
      </c>
      <c r="R209" s="140" t="s">
        <v>623</v>
      </c>
      <c r="S209" s="140" t="s">
        <v>623</v>
      </c>
      <c r="T209" s="140" t="s">
        <v>623</v>
      </c>
      <c r="U209" s="140" t="s">
        <v>623</v>
      </c>
      <c r="V209" s="140" t="s">
        <v>624</v>
      </c>
      <c r="W209" s="140" t="s">
        <v>623</v>
      </c>
      <c r="X209" s="140" t="s">
        <v>623</v>
      </c>
      <c r="Y209" s="140" t="s">
        <v>623</v>
      </c>
      <c r="Z209" s="140" t="s">
        <v>623</v>
      </c>
      <c r="AA209" s="140" t="s">
        <v>623</v>
      </c>
      <c r="AB209" s="140" t="s">
        <v>623</v>
      </c>
      <c r="AF209" s="140">
        <v>0</v>
      </c>
      <c r="AG209" s="140">
        <v>1.94</v>
      </c>
      <c r="AH209" s="140">
        <v>75</v>
      </c>
      <c r="AI209" s="140">
        <v>1.36</v>
      </c>
      <c r="AR209" s="140" t="s">
        <v>623</v>
      </c>
      <c r="BI209" s="140">
        <v>5</v>
      </c>
      <c r="BJ209" s="140">
        <v>5</v>
      </c>
      <c r="BK209" s="140" t="s">
        <v>645</v>
      </c>
      <c r="BL209" s="140" t="s">
        <v>645</v>
      </c>
      <c r="BM209" s="140" t="s">
        <v>707</v>
      </c>
      <c r="BN209" s="140" t="s">
        <v>707</v>
      </c>
      <c r="BO209" s="140" t="s">
        <v>623</v>
      </c>
      <c r="BP209" s="140" t="s">
        <v>623</v>
      </c>
      <c r="CO209" s="140">
        <v>10</v>
      </c>
      <c r="CP209" s="140">
        <v>7</v>
      </c>
      <c r="CQ209" s="140">
        <v>75</v>
      </c>
      <c r="DL209" s="140" t="s">
        <v>624</v>
      </c>
      <c r="DM209" s="140" t="s">
        <v>623</v>
      </c>
      <c r="DN209" s="140" t="s">
        <v>624</v>
      </c>
      <c r="DP209" s="140">
        <v>12</v>
      </c>
      <c r="DS209" s="140">
        <v>5</v>
      </c>
      <c r="DU209" s="140">
        <v>3</v>
      </c>
    </row>
    <row r="210" spans="1:125" ht="15" customHeight="1" x14ac:dyDescent="0.2">
      <c r="A210" s="140">
        <v>1565</v>
      </c>
      <c r="B210" s="142" t="s">
        <v>305</v>
      </c>
      <c r="C210" s="40" t="s">
        <v>300</v>
      </c>
      <c r="D210" s="36">
        <v>39205</v>
      </c>
      <c r="E210" s="149">
        <v>39.352600000000002</v>
      </c>
      <c r="F210" s="149">
        <v>-76.57535</v>
      </c>
      <c r="G210" s="149">
        <v>39.35248</v>
      </c>
      <c r="H210" s="149">
        <v>-76.5745</v>
      </c>
      <c r="I210" s="150"/>
      <c r="J210" s="151">
        <v>17.829999999999998</v>
      </c>
      <c r="K210" s="151">
        <v>8.9499999999999993</v>
      </c>
      <c r="L210" s="152">
        <v>580</v>
      </c>
      <c r="M210" s="151">
        <v>13.32</v>
      </c>
      <c r="N210" s="142">
        <v>30</v>
      </c>
      <c r="O210" s="142">
        <v>15</v>
      </c>
      <c r="P210" s="140" t="s">
        <v>624</v>
      </c>
      <c r="Q210" s="140" t="s">
        <v>624</v>
      </c>
      <c r="R210" s="140" t="s">
        <v>623</v>
      </c>
      <c r="S210" s="140" t="s">
        <v>623</v>
      </c>
      <c r="T210" s="140" t="s">
        <v>623</v>
      </c>
      <c r="U210" s="140" t="s">
        <v>623</v>
      </c>
      <c r="V210" s="140" t="s">
        <v>624</v>
      </c>
      <c r="W210" s="140" t="s">
        <v>623</v>
      </c>
      <c r="X210" s="140" t="s">
        <v>623</v>
      </c>
      <c r="Y210" s="140" t="s">
        <v>623</v>
      </c>
      <c r="Z210" s="140" t="s">
        <v>623</v>
      </c>
      <c r="AA210" s="140" t="s">
        <v>623</v>
      </c>
      <c r="AB210" s="140" t="s">
        <v>623</v>
      </c>
      <c r="AF210" s="140">
        <v>0</v>
      </c>
      <c r="AG210" s="140">
        <v>1.68</v>
      </c>
      <c r="AH210" s="140">
        <v>75</v>
      </c>
      <c r="AI210" s="140">
        <v>1.1399999999999999</v>
      </c>
      <c r="AR210" s="140" t="s">
        <v>623</v>
      </c>
      <c r="BI210" s="140">
        <v>50</v>
      </c>
      <c r="BJ210" s="140">
        <v>30</v>
      </c>
      <c r="BK210" s="140" t="s">
        <v>625</v>
      </c>
      <c r="BL210" s="140" t="s">
        <v>625</v>
      </c>
      <c r="BM210" s="140" t="s">
        <v>684</v>
      </c>
      <c r="BN210" s="140" t="s">
        <v>684</v>
      </c>
      <c r="BO210" s="140" t="s">
        <v>623</v>
      </c>
      <c r="BP210" s="140" t="s">
        <v>623</v>
      </c>
      <c r="CO210" s="140">
        <v>9.1999999999999993</v>
      </c>
      <c r="CP210" s="140">
        <v>7.5</v>
      </c>
      <c r="CQ210" s="140">
        <v>72.5</v>
      </c>
      <c r="DL210" s="140" t="s">
        <v>624</v>
      </c>
      <c r="DM210" s="140" t="s">
        <v>623</v>
      </c>
      <c r="DN210" s="140" t="s">
        <v>624</v>
      </c>
      <c r="DP210" s="140">
        <v>9</v>
      </c>
      <c r="DS210" s="140">
        <v>2</v>
      </c>
      <c r="DU210" s="140">
        <v>9</v>
      </c>
    </row>
    <row r="211" spans="1:125" ht="15" customHeight="1" x14ac:dyDescent="0.2">
      <c r="A211" s="140">
        <v>1567</v>
      </c>
      <c r="B211" s="142" t="s">
        <v>305</v>
      </c>
      <c r="C211" s="40" t="s">
        <v>300</v>
      </c>
      <c r="D211" s="36">
        <v>39205</v>
      </c>
      <c r="E211" s="149">
        <v>39.360399999999998</v>
      </c>
      <c r="F211" s="149">
        <v>-76.573779999999999</v>
      </c>
      <c r="G211" s="149">
        <v>39.361049999999999</v>
      </c>
      <c r="H211" s="149">
        <v>-76.573539999999994</v>
      </c>
      <c r="I211" s="150"/>
      <c r="J211" s="151">
        <v>16.600000000000001</v>
      </c>
      <c r="K211" s="151">
        <v>8.19</v>
      </c>
      <c r="L211" s="152">
        <v>660</v>
      </c>
      <c r="M211" s="151">
        <v>12.6</v>
      </c>
      <c r="N211" s="142">
        <v>25</v>
      </c>
      <c r="O211" s="142">
        <v>14</v>
      </c>
      <c r="P211" s="140" t="s">
        <v>623</v>
      </c>
      <c r="Q211" s="140" t="s">
        <v>624</v>
      </c>
      <c r="R211" s="140" t="s">
        <v>623</v>
      </c>
      <c r="S211" s="140" t="s">
        <v>623</v>
      </c>
      <c r="T211" s="140" t="s">
        <v>623</v>
      </c>
      <c r="U211" s="140" t="s">
        <v>623</v>
      </c>
      <c r="V211" s="140" t="s">
        <v>623</v>
      </c>
      <c r="W211" s="140" t="s">
        <v>623</v>
      </c>
      <c r="X211" s="140" t="s">
        <v>623</v>
      </c>
      <c r="Y211" s="140" t="s">
        <v>623</v>
      </c>
      <c r="Z211" s="140" t="s">
        <v>623</v>
      </c>
      <c r="AA211" s="140" t="s">
        <v>624</v>
      </c>
      <c r="AB211" s="140" t="s">
        <v>623</v>
      </c>
      <c r="AF211" s="140">
        <v>0</v>
      </c>
      <c r="AG211" s="140">
        <v>1.23</v>
      </c>
      <c r="AH211" s="140">
        <v>75</v>
      </c>
      <c r="AI211" s="140">
        <v>1.06</v>
      </c>
      <c r="AR211" s="140" t="s">
        <v>623</v>
      </c>
      <c r="BI211" s="140">
        <v>20</v>
      </c>
      <c r="BJ211" s="140">
        <v>20</v>
      </c>
      <c r="BK211" s="140" t="s">
        <v>625</v>
      </c>
      <c r="BL211" s="140" t="s">
        <v>625</v>
      </c>
      <c r="BM211" s="140" t="s">
        <v>673</v>
      </c>
      <c r="BN211" s="140" t="s">
        <v>684</v>
      </c>
      <c r="BO211" s="140" t="s">
        <v>623</v>
      </c>
      <c r="BP211" s="140" t="s">
        <v>623</v>
      </c>
      <c r="CO211" s="140">
        <v>10.3</v>
      </c>
      <c r="CP211" s="140">
        <v>9.1</v>
      </c>
      <c r="CQ211" s="140">
        <v>72.3</v>
      </c>
      <c r="DL211" s="140" t="s">
        <v>624</v>
      </c>
      <c r="DM211" s="140" t="s">
        <v>623</v>
      </c>
      <c r="DN211" s="140" t="s">
        <v>624</v>
      </c>
      <c r="DP211" s="140">
        <v>7</v>
      </c>
      <c r="DQ211" s="140">
        <v>1</v>
      </c>
      <c r="DS211" s="140">
        <v>3</v>
      </c>
      <c r="DU211" s="140">
        <v>9</v>
      </c>
    </row>
    <row r="212" spans="1:125" ht="15" customHeight="1" x14ac:dyDescent="0.2">
      <c r="A212" s="140">
        <v>1596</v>
      </c>
      <c r="B212" s="142" t="s">
        <v>305</v>
      </c>
      <c r="C212" s="40" t="s">
        <v>300</v>
      </c>
      <c r="D212" s="36">
        <v>39205</v>
      </c>
      <c r="E212" s="149">
        <v>39.369909999999997</v>
      </c>
      <c r="F212" s="149">
        <v>-76.572860000000006</v>
      </c>
      <c r="G212" s="149">
        <v>39.370510000000003</v>
      </c>
      <c r="H212" s="149">
        <v>-76.572500000000005</v>
      </c>
      <c r="I212" s="150">
        <v>0.39583333333333331</v>
      </c>
      <c r="J212" s="151">
        <v>15.16</v>
      </c>
      <c r="K212" s="151">
        <v>7.21</v>
      </c>
      <c r="L212" s="152">
        <v>714</v>
      </c>
      <c r="M212" s="151">
        <v>11.21</v>
      </c>
      <c r="N212" s="142">
        <v>25</v>
      </c>
      <c r="O212" s="142">
        <v>14</v>
      </c>
      <c r="P212" s="140" t="s">
        <v>623</v>
      </c>
      <c r="Q212" s="140" t="s">
        <v>624</v>
      </c>
      <c r="R212" s="140" t="s">
        <v>623</v>
      </c>
      <c r="S212" s="140" t="s">
        <v>623</v>
      </c>
      <c r="T212" s="140" t="s">
        <v>623</v>
      </c>
      <c r="U212" s="140" t="s">
        <v>623</v>
      </c>
      <c r="V212" s="140" t="s">
        <v>623</v>
      </c>
      <c r="W212" s="140" t="s">
        <v>623</v>
      </c>
      <c r="X212" s="140" t="s">
        <v>623</v>
      </c>
      <c r="Y212" s="140" t="s">
        <v>623</v>
      </c>
      <c r="Z212" s="140" t="s">
        <v>623</v>
      </c>
      <c r="AA212" s="140" t="s">
        <v>624</v>
      </c>
      <c r="AB212" s="140" t="s">
        <v>623</v>
      </c>
      <c r="AF212" s="140">
        <v>0</v>
      </c>
      <c r="AG212" s="140">
        <v>2.27</v>
      </c>
      <c r="AH212" s="140">
        <v>75</v>
      </c>
      <c r="AI212" s="140">
        <v>1.77</v>
      </c>
      <c r="AR212" s="140" t="s">
        <v>624</v>
      </c>
      <c r="AU212" s="140">
        <v>50</v>
      </c>
      <c r="BI212" s="140">
        <v>25</v>
      </c>
      <c r="BJ212" s="140">
        <v>25</v>
      </c>
      <c r="BK212" s="140" t="s">
        <v>625</v>
      </c>
      <c r="BL212" s="140" t="s">
        <v>625</v>
      </c>
      <c r="BM212" s="140" t="s">
        <v>708</v>
      </c>
      <c r="BN212" s="140" t="s">
        <v>673</v>
      </c>
      <c r="BO212" s="140" t="s">
        <v>623</v>
      </c>
      <c r="BP212" s="140" t="s">
        <v>623</v>
      </c>
      <c r="CO212" s="140">
        <v>6.3</v>
      </c>
      <c r="CP212" s="140">
        <v>3</v>
      </c>
      <c r="CQ212" s="140">
        <v>73.5</v>
      </c>
      <c r="DL212" s="140" t="s">
        <v>624</v>
      </c>
      <c r="DM212" s="140" t="s">
        <v>623</v>
      </c>
      <c r="DN212" s="140" t="s">
        <v>624</v>
      </c>
      <c r="DP212" s="140">
        <v>11</v>
      </c>
      <c r="DQ212" s="140">
        <v>1</v>
      </c>
      <c r="DS212" s="140">
        <v>4</v>
      </c>
      <c r="DU212" s="140">
        <v>4</v>
      </c>
    </row>
    <row r="213" spans="1:125" ht="15" customHeight="1" x14ac:dyDescent="0.2">
      <c r="A213" s="140">
        <v>1337</v>
      </c>
      <c r="B213" s="142" t="s">
        <v>307</v>
      </c>
      <c r="C213" s="40" t="s">
        <v>308</v>
      </c>
      <c r="D213" s="36">
        <v>39169</v>
      </c>
      <c r="E213" s="149">
        <v>39.323900000000002</v>
      </c>
      <c r="F213" s="149">
        <v>-76.533190000000005</v>
      </c>
      <c r="G213" s="149">
        <v>39.323929999999997</v>
      </c>
      <c r="H213" s="149">
        <v>-76.532520000000005</v>
      </c>
      <c r="I213" s="150">
        <v>0.4375</v>
      </c>
      <c r="J213" s="151">
        <v>13.49</v>
      </c>
      <c r="K213" s="151">
        <v>7.7</v>
      </c>
      <c r="L213" s="152">
        <v>613</v>
      </c>
      <c r="M213" s="151">
        <v>11.84</v>
      </c>
      <c r="N213" s="142">
        <v>34</v>
      </c>
      <c r="P213" s="140" t="s">
        <v>623</v>
      </c>
      <c r="Q213" s="140" t="s">
        <v>624</v>
      </c>
      <c r="R213" s="140" t="s">
        <v>623</v>
      </c>
      <c r="S213" s="140" t="s">
        <v>623</v>
      </c>
      <c r="T213" s="140" t="s">
        <v>623</v>
      </c>
      <c r="U213" s="140" t="s">
        <v>623</v>
      </c>
      <c r="V213" s="140" t="s">
        <v>624</v>
      </c>
      <c r="W213" s="140" t="s">
        <v>623</v>
      </c>
      <c r="X213" s="140" t="s">
        <v>623</v>
      </c>
      <c r="Y213" s="140" t="s">
        <v>623</v>
      </c>
      <c r="Z213" s="140" t="s">
        <v>623</v>
      </c>
      <c r="AA213" s="140" t="s">
        <v>623</v>
      </c>
      <c r="AB213" s="140" t="s">
        <v>623</v>
      </c>
      <c r="AF213" s="140">
        <v>0</v>
      </c>
      <c r="AG213" s="140">
        <v>2.63</v>
      </c>
      <c r="AH213" s="140">
        <v>75</v>
      </c>
      <c r="AI213" s="140">
        <v>1.91</v>
      </c>
      <c r="AR213" s="140" t="s">
        <v>623</v>
      </c>
      <c r="BI213" s="140">
        <v>3</v>
      </c>
      <c r="BJ213" s="140">
        <v>50</v>
      </c>
      <c r="BK213" s="140" t="s">
        <v>645</v>
      </c>
      <c r="BL213" s="140" t="s">
        <v>625</v>
      </c>
      <c r="BM213" s="140" t="s">
        <v>673</v>
      </c>
      <c r="BN213" s="140" t="s">
        <v>709</v>
      </c>
      <c r="BO213" s="140" t="s">
        <v>623</v>
      </c>
      <c r="BP213" s="140" t="s">
        <v>623</v>
      </c>
      <c r="CO213" s="140">
        <v>2.8</v>
      </c>
      <c r="CP213" s="140">
        <v>6.7</v>
      </c>
      <c r="CQ213" s="140">
        <v>57.1</v>
      </c>
      <c r="DL213" s="140" t="s">
        <v>624</v>
      </c>
      <c r="DM213" s="140" t="s">
        <v>623</v>
      </c>
      <c r="DN213" s="140" t="s">
        <v>624</v>
      </c>
      <c r="DP213" s="140">
        <v>12</v>
      </c>
      <c r="DQ213" s="140">
        <v>2</v>
      </c>
      <c r="DS213" s="140">
        <v>5</v>
      </c>
      <c r="DU213" s="140">
        <v>1</v>
      </c>
    </row>
    <row r="214" spans="1:125" ht="15" customHeight="1" x14ac:dyDescent="0.2">
      <c r="A214" s="140">
        <v>1469</v>
      </c>
      <c r="B214" s="142" t="s">
        <v>307</v>
      </c>
      <c r="C214" s="40" t="s">
        <v>300</v>
      </c>
      <c r="D214" s="36">
        <v>39198</v>
      </c>
      <c r="E214" s="149">
        <v>39.3337</v>
      </c>
      <c r="F214" s="149">
        <v>-76.537030000000001</v>
      </c>
      <c r="G214" s="149">
        <v>39.334269999999997</v>
      </c>
      <c r="H214" s="149">
        <v>-76.537430000000001</v>
      </c>
      <c r="I214" s="150">
        <v>0.41666666666666669</v>
      </c>
      <c r="J214" s="151">
        <v>12.64</v>
      </c>
      <c r="K214" s="151">
        <v>7.58</v>
      </c>
      <c r="L214" s="152">
        <v>488</v>
      </c>
      <c r="M214" s="151">
        <v>11.2</v>
      </c>
      <c r="P214" s="140" t="s">
        <v>623</v>
      </c>
      <c r="Q214" s="140" t="s">
        <v>624</v>
      </c>
      <c r="R214" s="140" t="s">
        <v>623</v>
      </c>
      <c r="S214" s="140" t="s">
        <v>623</v>
      </c>
      <c r="T214" s="140" t="s">
        <v>623</v>
      </c>
      <c r="U214" s="140" t="s">
        <v>623</v>
      </c>
      <c r="V214" s="140" t="s">
        <v>624</v>
      </c>
      <c r="W214" s="140" t="s">
        <v>623</v>
      </c>
      <c r="X214" s="140" t="s">
        <v>623</v>
      </c>
      <c r="Y214" s="140" t="s">
        <v>623</v>
      </c>
      <c r="Z214" s="140" t="s">
        <v>623</v>
      </c>
      <c r="AA214" s="140" t="s">
        <v>623</v>
      </c>
      <c r="AB214" s="140" t="s">
        <v>623</v>
      </c>
      <c r="AF214" s="140">
        <v>0</v>
      </c>
      <c r="AG214" s="140">
        <v>2.02</v>
      </c>
      <c r="AH214" s="140">
        <v>75</v>
      </c>
      <c r="AI214" s="140">
        <v>0.56999999999999995</v>
      </c>
      <c r="AR214" s="140" t="s">
        <v>623</v>
      </c>
      <c r="BI214" s="140">
        <v>20</v>
      </c>
      <c r="BJ214" s="140">
        <v>10</v>
      </c>
      <c r="BK214" s="140" t="s">
        <v>625</v>
      </c>
      <c r="BL214" s="140" t="s">
        <v>625</v>
      </c>
      <c r="BM214" s="140" t="s">
        <v>650</v>
      </c>
      <c r="BN214" s="140" t="s">
        <v>650</v>
      </c>
      <c r="BO214" s="140" t="s">
        <v>623</v>
      </c>
      <c r="BP214" s="140" t="s">
        <v>623</v>
      </c>
      <c r="CO214" s="140">
        <v>3.8</v>
      </c>
      <c r="CP214" s="140">
        <v>5.4</v>
      </c>
      <c r="CQ214" s="140">
        <v>67</v>
      </c>
      <c r="DL214" s="140" t="s">
        <v>624</v>
      </c>
      <c r="DM214" s="140" t="s">
        <v>623</v>
      </c>
      <c r="DN214" s="140" t="s">
        <v>624</v>
      </c>
      <c r="DP214" s="140">
        <v>8</v>
      </c>
      <c r="DS214" s="140">
        <v>7</v>
      </c>
      <c r="DU214" s="140">
        <v>5</v>
      </c>
    </row>
    <row r="215" spans="1:125" ht="15" customHeight="1" x14ac:dyDescent="0.2">
      <c r="A215" s="140">
        <v>1492</v>
      </c>
      <c r="B215" s="142" t="s">
        <v>314</v>
      </c>
      <c r="C215" s="40" t="s">
        <v>300</v>
      </c>
      <c r="D215" s="36">
        <v>39198</v>
      </c>
      <c r="E215" s="149">
        <v>39.359830000000002</v>
      </c>
      <c r="F215" s="149">
        <v>-76.575509999999994</v>
      </c>
      <c r="G215" s="149">
        <v>39.360340000000001</v>
      </c>
      <c r="H215" s="149">
        <v>-76.57593</v>
      </c>
      <c r="I215" s="150">
        <v>0.47430555555555554</v>
      </c>
      <c r="J215" s="151">
        <v>13.35</v>
      </c>
      <c r="K215" s="151">
        <v>8.1300000000000008</v>
      </c>
      <c r="L215" s="152">
        <v>546</v>
      </c>
      <c r="M215" s="151">
        <v>12.78</v>
      </c>
      <c r="N215" s="142">
        <v>35</v>
      </c>
      <c r="O215" s="142">
        <v>12</v>
      </c>
      <c r="P215" s="140" t="s">
        <v>623</v>
      </c>
      <c r="Q215" s="140" t="s">
        <v>623</v>
      </c>
      <c r="R215" s="140" t="s">
        <v>623</v>
      </c>
      <c r="S215" s="140" t="s">
        <v>623</v>
      </c>
      <c r="T215" s="140" t="s">
        <v>623</v>
      </c>
      <c r="U215" s="140" t="s">
        <v>623</v>
      </c>
      <c r="V215" s="140" t="s">
        <v>624</v>
      </c>
      <c r="W215" s="140" t="s">
        <v>623</v>
      </c>
      <c r="X215" s="140" t="s">
        <v>623</v>
      </c>
      <c r="Y215" s="140" t="s">
        <v>623</v>
      </c>
      <c r="Z215" s="140" t="s">
        <v>623</v>
      </c>
      <c r="AA215" s="140" t="s">
        <v>624</v>
      </c>
      <c r="AB215" s="140" t="s">
        <v>624</v>
      </c>
      <c r="AC215" s="140" t="s">
        <v>624</v>
      </c>
      <c r="AF215" s="140">
        <v>0</v>
      </c>
      <c r="AG215" s="140">
        <v>1.01</v>
      </c>
      <c r="AH215" s="140">
        <v>75</v>
      </c>
      <c r="AI215" s="140">
        <v>0.73</v>
      </c>
      <c r="AR215" s="140" t="s">
        <v>624</v>
      </c>
      <c r="AV215" s="140">
        <v>25</v>
      </c>
      <c r="AX215" s="140">
        <v>30</v>
      </c>
      <c r="BI215" s="140">
        <v>0</v>
      </c>
      <c r="BJ215" s="140">
        <v>0</v>
      </c>
      <c r="BK215" s="140" t="s">
        <v>645</v>
      </c>
      <c r="BL215" s="140" t="s">
        <v>645</v>
      </c>
      <c r="BM215" s="140" t="s">
        <v>674</v>
      </c>
      <c r="BN215" s="140" t="s">
        <v>673</v>
      </c>
      <c r="BO215" s="140" t="s">
        <v>624</v>
      </c>
      <c r="BP215" s="140" t="s">
        <v>624</v>
      </c>
      <c r="BQ215" s="140" t="s">
        <v>632</v>
      </c>
      <c r="BR215" s="140" t="s">
        <v>632</v>
      </c>
      <c r="CO215" s="140">
        <v>5.8</v>
      </c>
      <c r="CP215" s="140">
        <v>4.5</v>
      </c>
      <c r="CQ215" s="140">
        <v>63.7</v>
      </c>
      <c r="DL215" s="140" t="s">
        <v>624</v>
      </c>
      <c r="DM215" s="140" t="s">
        <v>623</v>
      </c>
      <c r="DN215" s="140" t="s">
        <v>624</v>
      </c>
      <c r="DP215" s="140">
        <v>17</v>
      </c>
      <c r="DQ215" s="140">
        <v>3</v>
      </c>
    </row>
    <row r="216" spans="1:125" ht="15" customHeight="1" x14ac:dyDescent="0.2">
      <c r="A216" s="26">
        <v>1053</v>
      </c>
      <c r="B216" s="40" t="s">
        <v>304</v>
      </c>
      <c r="C216" s="40" t="s">
        <v>300</v>
      </c>
      <c r="D216" s="36">
        <v>39153</v>
      </c>
      <c r="E216" s="149">
        <v>39.326770000000003</v>
      </c>
      <c r="F216" s="149">
        <v>-76.625200000000007</v>
      </c>
      <c r="G216" s="149">
        <v>39.32743</v>
      </c>
      <c r="H216" s="149">
        <v>-76.625119999999995</v>
      </c>
      <c r="I216" s="150">
        <v>0.53472222222222221</v>
      </c>
      <c r="J216" s="151">
        <v>7.61</v>
      </c>
      <c r="K216" s="151">
        <v>7.01</v>
      </c>
      <c r="L216" s="152">
        <v>543</v>
      </c>
      <c r="M216" s="151">
        <v>9.9700000000000006</v>
      </c>
      <c r="N216" s="142">
        <v>25</v>
      </c>
      <c r="O216" s="142">
        <v>17</v>
      </c>
      <c r="P216" s="140" t="s">
        <v>623</v>
      </c>
      <c r="Q216" s="140" t="s">
        <v>624</v>
      </c>
      <c r="R216" s="140" t="s">
        <v>623</v>
      </c>
      <c r="S216" s="140" t="s">
        <v>623</v>
      </c>
      <c r="T216" s="140" t="s">
        <v>623</v>
      </c>
      <c r="U216" s="140" t="s">
        <v>623</v>
      </c>
      <c r="V216" s="140" t="s">
        <v>624</v>
      </c>
      <c r="W216" s="140" t="s">
        <v>624</v>
      </c>
      <c r="X216" s="140" t="s">
        <v>623</v>
      </c>
      <c r="Y216" s="140" t="s">
        <v>623</v>
      </c>
      <c r="Z216" s="140" t="s">
        <v>623</v>
      </c>
      <c r="AA216" s="140" t="s">
        <v>623</v>
      </c>
      <c r="AB216" s="140" t="s">
        <v>623</v>
      </c>
      <c r="AF216" s="140">
        <v>0</v>
      </c>
      <c r="AG216" s="140">
        <v>1.8</v>
      </c>
      <c r="AH216" s="140">
        <v>75</v>
      </c>
      <c r="AI216" s="140">
        <v>1.03</v>
      </c>
      <c r="AR216" s="140" t="s">
        <v>624</v>
      </c>
      <c r="AS216" s="140">
        <v>75</v>
      </c>
      <c r="BI216" s="140">
        <v>50</v>
      </c>
      <c r="BJ216" s="140">
        <v>50</v>
      </c>
      <c r="BK216" s="140" t="s">
        <v>625</v>
      </c>
      <c r="BL216" s="140" t="s">
        <v>625</v>
      </c>
      <c r="BM216" s="140" t="s">
        <v>710</v>
      </c>
      <c r="BN216" s="140" t="s">
        <v>710</v>
      </c>
      <c r="BO216" s="140" t="s">
        <v>623</v>
      </c>
      <c r="BP216" s="140" t="s">
        <v>623</v>
      </c>
      <c r="CO216" s="140">
        <v>6.5</v>
      </c>
      <c r="CP216" s="140">
        <v>4.0999999999999996</v>
      </c>
      <c r="CQ216" s="140">
        <v>75</v>
      </c>
      <c r="DL216" s="140" t="s">
        <v>624</v>
      </c>
      <c r="DM216" s="140" t="s">
        <v>623</v>
      </c>
      <c r="DN216" s="140" t="s">
        <v>624</v>
      </c>
      <c r="DP216" s="140">
        <v>15</v>
      </c>
      <c r="DQ216" s="140">
        <v>5</v>
      </c>
    </row>
    <row r="217" spans="1:125" ht="15" customHeight="1" x14ac:dyDescent="0.2">
      <c r="A217" s="26">
        <v>1367</v>
      </c>
      <c r="B217" s="40" t="s">
        <v>307</v>
      </c>
      <c r="C217" s="40" t="s">
        <v>300</v>
      </c>
      <c r="D217" s="36">
        <v>39153</v>
      </c>
      <c r="E217" s="1">
        <v>39.330759999999998</v>
      </c>
      <c r="F217" s="1">
        <v>-76.535079999999994</v>
      </c>
      <c r="G217" s="149">
        <v>39.33137</v>
      </c>
      <c r="H217" s="149">
        <v>-76.535430000000005</v>
      </c>
      <c r="I217" s="150">
        <v>0.46875</v>
      </c>
      <c r="J217" s="151">
        <v>6.8</v>
      </c>
      <c r="K217" s="151">
        <v>7.06</v>
      </c>
      <c r="L217" s="152">
        <v>904</v>
      </c>
      <c r="M217" s="151">
        <v>10.8</v>
      </c>
      <c r="N217" s="142">
        <v>30</v>
      </c>
      <c r="O217" s="142">
        <v>10</v>
      </c>
      <c r="P217" s="140" t="s">
        <v>623</v>
      </c>
      <c r="Q217" s="140" t="s">
        <v>623</v>
      </c>
      <c r="R217" s="140" t="s">
        <v>623</v>
      </c>
      <c r="S217" s="140" t="s">
        <v>623</v>
      </c>
      <c r="T217" s="140" t="s">
        <v>623</v>
      </c>
      <c r="U217" s="140" t="s">
        <v>623</v>
      </c>
      <c r="V217" s="140" t="s">
        <v>624</v>
      </c>
      <c r="W217" s="140" t="s">
        <v>623</v>
      </c>
      <c r="X217" s="140" t="s">
        <v>623</v>
      </c>
      <c r="Y217" s="140" t="s">
        <v>623</v>
      </c>
      <c r="Z217" s="140" t="s">
        <v>623</v>
      </c>
      <c r="AA217" s="140" t="s">
        <v>623</v>
      </c>
      <c r="AB217" s="140" t="s">
        <v>623</v>
      </c>
      <c r="AF217" s="140">
        <v>0</v>
      </c>
      <c r="AG217" s="140">
        <v>1.68</v>
      </c>
      <c r="AH217" s="140">
        <v>75</v>
      </c>
      <c r="AI217" s="140">
        <v>0.73</v>
      </c>
      <c r="AR217" s="140" t="s">
        <v>623</v>
      </c>
      <c r="BI217" s="140">
        <v>5</v>
      </c>
      <c r="BJ217" s="140">
        <v>20</v>
      </c>
      <c r="BK217" s="140" t="s">
        <v>628</v>
      </c>
      <c r="BL217" s="140" t="s">
        <v>625</v>
      </c>
      <c r="BM217" s="140" t="s">
        <v>711</v>
      </c>
      <c r="BN217" s="140" t="s">
        <v>633</v>
      </c>
      <c r="BO217" s="140" t="s">
        <v>623</v>
      </c>
      <c r="BP217" s="140" t="s">
        <v>623</v>
      </c>
      <c r="CO217" s="140">
        <v>6</v>
      </c>
      <c r="CP217" s="140">
        <v>5</v>
      </c>
      <c r="CQ217" s="140">
        <v>75</v>
      </c>
      <c r="DL217" s="140" t="s">
        <v>624</v>
      </c>
      <c r="DM217" s="140" t="s">
        <v>623</v>
      </c>
      <c r="DN217" s="140" t="s">
        <v>624</v>
      </c>
      <c r="DP217" s="140">
        <v>8</v>
      </c>
      <c r="DQ217" s="140">
        <v>2</v>
      </c>
      <c r="DS217" s="140">
        <v>10</v>
      </c>
    </row>
    <row r="218" spans="1:125" ht="15" customHeight="1" x14ac:dyDescent="0.2">
      <c r="A218" s="26">
        <v>1392</v>
      </c>
      <c r="B218" s="40" t="s">
        <v>307</v>
      </c>
      <c r="C218" s="40" t="s">
        <v>308</v>
      </c>
      <c r="D218" s="36">
        <v>39153</v>
      </c>
      <c r="E218" s="149">
        <v>39.323309999999999</v>
      </c>
      <c r="F218" s="149">
        <v>-76.533529999999999</v>
      </c>
      <c r="G218" s="149">
        <v>39.323900000000002</v>
      </c>
      <c r="H218" s="149">
        <v>-76.533190000000005</v>
      </c>
      <c r="I218" s="150">
        <v>0.48958333333333331</v>
      </c>
      <c r="J218" s="151">
        <v>6.91</v>
      </c>
      <c r="K218" s="151">
        <v>7.03</v>
      </c>
      <c r="L218" s="152">
        <v>1258</v>
      </c>
      <c r="M218" s="151">
        <v>10.1</v>
      </c>
      <c r="N218" s="142">
        <v>50</v>
      </c>
      <c r="O218" s="142">
        <v>10</v>
      </c>
      <c r="P218" s="140" t="s">
        <v>623</v>
      </c>
      <c r="Q218" s="140" t="s">
        <v>624</v>
      </c>
      <c r="R218" s="140" t="s">
        <v>623</v>
      </c>
      <c r="S218" s="140" t="s">
        <v>623</v>
      </c>
      <c r="T218" s="140" t="s">
        <v>623</v>
      </c>
      <c r="U218" s="140" t="s">
        <v>623</v>
      </c>
      <c r="V218" s="140" t="s">
        <v>624</v>
      </c>
      <c r="W218" s="140" t="s">
        <v>623</v>
      </c>
      <c r="X218" s="140" t="s">
        <v>623</v>
      </c>
      <c r="Y218" s="140" t="s">
        <v>623</v>
      </c>
      <c r="Z218" s="140" t="s">
        <v>623</v>
      </c>
      <c r="AA218" s="140" t="s">
        <v>623</v>
      </c>
      <c r="AB218" s="140" t="s">
        <v>623</v>
      </c>
      <c r="AF218" s="140">
        <v>0</v>
      </c>
      <c r="AG218" s="140">
        <v>1.71</v>
      </c>
      <c r="AH218" s="140">
        <v>75</v>
      </c>
      <c r="AI218" s="140">
        <v>1.36</v>
      </c>
      <c r="AR218" s="140" t="s">
        <v>623</v>
      </c>
      <c r="BI218" s="140">
        <v>10</v>
      </c>
      <c r="BJ218" s="140">
        <v>50</v>
      </c>
      <c r="BK218" s="140" t="s">
        <v>628</v>
      </c>
      <c r="BL218" s="140" t="s">
        <v>625</v>
      </c>
      <c r="BM218" s="140" t="s">
        <v>712</v>
      </c>
      <c r="BN218" s="140" t="s">
        <v>712</v>
      </c>
      <c r="BO218" s="140" t="s">
        <v>623</v>
      </c>
      <c r="BP218" s="140" t="s">
        <v>623</v>
      </c>
      <c r="CO218" s="140">
        <v>8.8000000000000007</v>
      </c>
      <c r="CP218" s="140">
        <v>5</v>
      </c>
      <c r="CQ218" s="140">
        <v>72.5</v>
      </c>
      <c r="DL218" s="140" t="s">
        <v>624</v>
      </c>
      <c r="DM218" s="140" t="s">
        <v>623</v>
      </c>
      <c r="DN218" s="140" t="s">
        <v>624</v>
      </c>
      <c r="DP218" s="140">
        <v>13</v>
      </c>
      <c r="DQ218" s="140">
        <v>3</v>
      </c>
      <c r="DS218" s="140">
        <v>4</v>
      </c>
    </row>
    <row r="219" spans="1:125" ht="15" customHeight="1" x14ac:dyDescent="0.2">
      <c r="A219" s="26">
        <v>1659</v>
      </c>
      <c r="B219" s="40" t="s">
        <v>505</v>
      </c>
      <c r="C219" s="40" t="s">
        <v>300</v>
      </c>
      <c r="D219" s="36">
        <v>39153</v>
      </c>
      <c r="E219" s="1">
        <v>39.336779999999997</v>
      </c>
      <c r="F219" s="1">
        <v>-76.539709999999999</v>
      </c>
      <c r="G219" s="1">
        <v>39.336790000000001</v>
      </c>
      <c r="H219" s="1">
        <v>-76.540509999999998</v>
      </c>
      <c r="I219" s="150">
        <v>0.39583333333333331</v>
      </c>
      <c r="J219" s="151">
        <v>8.84</v>
      </c>
      <c r="K219" s="151">
        <v>6.94</v>
      </c>
      <c r="L219" s="152">
        <v>482</v>
      </c>
      <c r="M219" s="151">
        <v>9.2200000000000006</v>
      </c>
      <c r="N219" s="142">
        <v>30</v>
      </c>
      <c r="O219" s="142">
        <v>14</v>
      </c>
      <c r="P219" s="140" t="s">
        <v>623</v>
      </c>
      <c r="Q219" s="140" t="s">
        <v>623</v>
      </c>
      <c r="R219" s="140" t="s">
        <v>623</v>
      </c>
      <c r="S219" s="140" t="s">
        <v>623</v>
      </c>
      <c r="T219" s="140" t="s">
        <v>623</v>
      </c>
      <c r="U219" s="140" t="s">
        <v>623</v>
      </c>
      <c r="V219" s="140" t="s">
        <v>624</v>
      </c>
      <c r="W219" s="140" t="s">
        <v>623</v>
      </c>
      <c r="X219" s="140" t="s">
        <v>623</v>
      </c>
      <c r="Y219" s="140" t="s">
        <v>623</v>
      </c>
      <c r="Z219" s="140" t="s">
        <v>623</v>
      </c>
      <c r="AA219" s="140" t="s">
        <v>623</v>
      </c>
      <c r="AB219" s="140" t="s">
        <v>623</v>
      </c>
      <c r="AF219" s="140">
        <v>0</v>
      </c>
      <c r="AG219" s="140">
        <v>5.26</v>
      </c>
      <c r="AH219" s="140">
        <v>75</v>
      </c>
      <c r="AI219" s="140">
        <v>3.89</v>
      </c>
      <c r="AR219" s="140" t="s">
        <v>623</v>
      </c>
      <c r="BI219" s="140">
        <v>9</v>
      </c>
      <c r="BJ219" s="140">
        <v>7</v>
      </c>
      <c r="BO219" s="140" t="s">
        <v>623</v>
      </c>
      <c r="BP219" s="140" t="s">
        <v>623</v>
      </c>
      <c r="CO219" s="140">
        <v>1.4</v>
      </c>
      <c r="CQ219" s="140">
        <v>72</v>
      </c>
      <c r="DL219" s="140" t="s">
        <v>624</v>
      </c>
      <c r="DM219" s="140" t="s">
        <v>623</v>
      </c>
      <c r="DN219" s="140" t="s">
        <v>624</v>
      </c>
      <c r="DP219" s="140">
        <v>9</v>
      </c>
      <c r="DQ219" s="140">
        <v>1</v>
      </c>
      <c r="DS219" s="140">
        <v>10</v>
      </c>
    </row>
    <row r="220" spans="1:125" ht="15" customHeight="1" x14ac:dyDescent="0.2">
      <c r="A220" s="26">
        <v>1634</v>
      </c>
      <c r="B220" s="40" t="s">
        <v>307</v>
      </c>
      <c r="C220" s="40" t="s">
        <v>300</v>
      </c>
      <c r="D220" s="36">
        <v>39198</v>
      </c>
      <c r="E220" s="149">
        <v>39.361020000000003</v>
      </c>
      <c r="F220" s="149">
        <v>-76.534859999999995</v>
      </c>
      <c r="G220" s="149">
        <v>39.361649999999997</v>
      </c>
      <c r="H220" s="149">
        <v>-76.534899999999993</v>
      </c>
      <c r="I220" s="150">
        <v>0.57291666666666663</v>
      </c>
      <c r="J220" s="151">
        <v>12.51</v>
      </c>
      <c r="K220" s="151">
        <v>7.73</v>
      </c>
      <c r="L220" s="152">
        <v>439</v>
      </c>
      <c r="M220" s="151">
        <v>11.32</v>
      </c>
      <c r="N220" s="142">
        <v>15</v>
      </c>
      <c r="O220" s="142">
        <v>17</v>
      </c>
      <c r="P220" s="140" t="s">
        <v>623</v>
      </c>
      <c r="Q220" s="140" t="s">
        <v>624</v>
      </c>
      <c r="R220" s="140" t="s">
        <v>623</v>
      </c>
      <c r="S220" s="140" t="s">
        <v>623</v>
      </c>
      <c r="T220" s="140" t="s">
        <v>623</v>
      </c>
      <c r="U220" s="140" t="s">
        <v>623</v>
      </c>
      <c r="V220" s="140" t="s">
        <v>624</v>
      </c>
      <c r="W220" s="140" t="s">
        <v>623</v>
      </c>
      <c r="X220" s="140" t="s">
        <v>623</v>
      </c>
      <c r="Y220" s="140" t="s">
        <v>623</v>
      </c>
      <c r="Z220" s="140" t="s">
        <v>623</v>
      </c>
      <c r="AA220" s="140" t="s">
        <v>623</v>
      </c>
      <c r="AB220" s="140" t="s">
        <v>623</v>
      </c>
      <c r="AF220" s="140">
        <v>0</v>
      </c>
      <c r="AG220" s="140">
        <v>3.21</v>
      </c>
      <c r="AH220" s="140">
        <v>75</v>
      </c>
      <c r="AI220" s="140">
        <v>1.8</v>
      </c>
      <c r="AR220" s="140" t="s">
        <v>623</v>
      </c>
      <c r="BI220" s="140">
        <v>1</v>
      </c>
      <c r="BJ220" s="140">
        <v>3</v>
      </c>
      <c r="BK220" s="140" t="s">
        <v>645</v>
      </c>
      <c r="BL220" s="140" t="s">
        <v>625</v>
      </c>
      <c r="BM220" s="140" t="s">
        <v>704</v>
      </c>
      <c r="BN220" s="140" t="s">
        <v>704</v>
      </c>
      <c r="BO220" s="140" t="s">
        <v>623</v>
      </c>
      <c r="BP220" s="140" t="s">
        <v>623</v>
      </c>
      <c r="CO220" s="140">
        <v>1</v>
      </c>
      <c r="CP220" s="140">
        <v>0.8</v>
      </c>
      <c r="DL220" s="140" t="s">
        <v>624</v>
      </c>
      <c r="DM220" s="140" t="s">
        <v>623</v>
      </c>
      <c r="DN220" s="140" t="s">
        <v>624</v>
      </c>
      <c r="DP220" s="140">
        <v>14</v>
      </c>
      <c r="DQ220" s="140">
        <v>4</v>
      </c>
      <c r="DS220" s="140">
        <v>2</v>
      </c>
    </row>
    <row r="221" spans="1:125" ht="15" customHeight="1" x14ac:dyDescent="0.2">
      <c r="A221" s="26">
        <v>1235</v>
      </c>
      <c r="B221" s="40" t="s">
        <v>311</v>
      </c>
      <c r="C221" s="40" t="s">
        <v>308</v>
      </c>
      <c r="D221" s="36">
        <v>39202</v>
      </c>
      <c r="E221" s="160">
        <v>39.312350000000002</v>
      </c>
      <c r="F221" s="160">
        <v>-76.554590000000005</v>
      </c>
      <c r="G221" s="160">
        <v>39.312640000000002</v>
      </c>
      <c r="H221" s="160">
        <v>-76.543909999999997</v>
      </c>
      <c r="I221" s="150">
        <v>0.51041666666666663</v>
      </c>
      <c r="J221" s="151"/>
      <c r="K221" s="151"/>
      <c r="L221" s="152"/>
      <c r="M221" s="151"/>
      <c r="N221" s="142">
        <v>50</v>
      </c>
      <c r="O221" s="142">
        <v>3</v>
      </c>
      <c r="P221" s="140" t="s">
        <v>623</v>
      </c>
      <c r="Q221" s="140" t="s">
        <v>624</v>
      </c>
      <c r="R221" s="140" t="s">
        <v>623</v>
      </c>
      <c r="S221" s="140" t="s">
        <v>623</v>
      </c>
      <c r="T221" s="140" t="s">
        <v>623</v>
      </c>
      <c r="U221" s="140" t="s">
        <v>624</v>
      </c>
      <c r="V221" s="140" t="s">
        <v>623</v>
      </c>
      <c r="W221" s="140" t="s">
        <v>623</v>
      </c>
      <c r="X221" s="140" t="s">
        <v>623</v>
      </c>
      <c r="Y221" s="140" t="s">
        <v>623</v>
      </c>
      <c r="Z221" s="140" t="s">
        <v>623</v>
      </c>
      <c r="AA221" s="140" t="s">
        <v>623</v>
      </c>
      <c r="AB221" s="140" t="s">
        <v>623</v>
      </c>
      <c r="AF221" s="140">
        <v>0</v>
      </c>
      <c r="AG221" s="140">
        <v>3.07</v>
      </c>
      <c r="AH221" s="140">
        <v>75</v>
      </c>
      <c r="AI221" s="140">
        <v>3.01</v>
      </c>
      <c r="AR221" s="140" t="s">
        <v>624</v>
      </c>
      <c r="AY221" s="140">
        <v>30</v>
      </c>
      <c r="AZ221" s="140">
        <v>2</v>
      </c>
      <c r="BA221" s="140">
        <v>40</v>
      </c>
      <c r="BO221" s="140" t="s">
        <v>624</v>
      </c>
      <c r="BP221" s="140" t="s">
        <v>624</v>
      </c>
      <c r="CE221" s="140" t="s">
        <v>627</v>
      </c>
      <c r="CF221" s="140" t="s">
        <v>627</v>
      </c>
      <c r="CO221" s="140">
        <v>7</v>
      </c>
      <c r="CP221" s="140">
        <v>2</v>
      </c>
      <c r="CQ221" s="140">
        <v>72</v>
      </c>
      <c r="DL221" s="140" t="s">
        <v>624</v>
      </c>
      <c r="DM221" s="140" t="s">
        <v>623</v>
      </c>
      <c r="DN221" s="140" t="s">
        <v>623</v>
      </c>
      <c r="DP221" s="140">
        <v>17</v>
      </c>
      <c r="DS221" s="140">
        <v>3</v>
      </c>
    </row>
    <row r="222" spans="1:125" ht="15" customHeight="1" x14ac:dyDescent="0.2">
      <c r="A222" s="26">
        <v>1231</v>
      </c>
      <c r="B222" s="40" t="s">
        <v>311</v>
      </c>
      <c r="C222" s="40" t="s">
        <v>308</v>
      </c>
      <c r="D222" s="36">
        <v>39202</v>
      </c>
      <c r="E222" s="149">
        <v>39.31082</v>
      </c>
      <c r="F222" s="149">
        <v>-76.546999999999997</v>
      </c>
      <c r="G222" s="149">
        <v>39.311410000000002</v>
      </c>
      <c r="H222" s="149">
        <v>-76.546769999999995</v>
      </c>
      <c r="I222" s="150">
        <v>0.45833333333333331</v>
      </c>
      <c r="J222" s="151"/>
      <c r="K222" s="151"/>
      <c r="L222" s="152"/>
      <c r="M222" s="151"/>
      <c r="O222" s="142">
        <v>5</v>
      </c>
      <c r="P222" s="140" t="s">
        <v>623</v>
      </c>
      <c r="Q222" s="140" t="s">
        <v>624</v>
      </c>
      <c r="R222" s="140" t="s">
        <v>623</v>
      </c>
      <c r="S222" s="140" t="s">
        <v>623</v>
      </c>
      <c r="T222" s="140" t="s">
        <v>623</v>
      </c>
      <c r="U222" s="140" t="s">
        <v>624</v>
      </c>
      <c r="V222" s="140" t="s">
        <v>623</v>
      </c>
      <c r="W222" s="140" t="s">
        <v>624</v>
      </c>
      <c r="X222" s="140" t="s">
        <v>623</v>
      </c>
      <c r="Y222" s="140" t="s">
        <v>623</v>
      </c>
      <c r="Z222" s="140" t="s">
        <v>623</v>
      </c>
      <c r="AA222" s="140" t="s">
        <v>623</v>
      </c>
      <c r="AB222" s="140" t="s">
        <v>623</v>
      </c>
      <c r="AR222" s="140" t="s">
        <v>624</v>
      </c>
      <c r="AV222" s="140">
        <v>25</v>
      </c>
      <c r="AY222" s="140">
        <v>10</v>
      </c>
      <c r="AZ222" s="140">
        <v>3</v>
      </c>
      <c r="BA222" s="140">
        <v>5</v>
      </c>
      <c r="BI222" s="140">
        <v>0</v>
      </c>
      <c r="BJ222" s="140">
        <v>0</v>
      </c>
      <c r="BK222" s="140" t="s">
        <v>702</v>
      </c>
      <c r="BL222" s="140" t="s">
        <v>702</v>
      </c>
      <c r="BM222" s="140" t="s">
        <v>682</v>
      </c>
      <c r="BN222" s="140" t="s">
        <v>682</v>
      </c>
      <c r="BO222" s="140" t="s">
        <v>624</v>
      </c>
      <c r="BP222" s="140" t="s">
        <v>624</v>
      </c>
      <c r="CE222" s="140" t="s">
        <v>627</v>
      </c>
      <c r="CF222" s="140" t="s">
        <v>627</v>
      </c>
      <c r="CO222" s="140">
        <v>2.1</v>
      </c>
      <c r="CP222" s="140">
        <v>3.5</v>
      </c>
      <c r="CQ222" s="140">
        <v>72</v>
      </c>
      <c r="DL222" s="140" t="s">
        <v>624</v>
      </c>
      <c r="DM222" s="140" t="s">
        <v>623</v>
      </c>
      <c r="DN222" s="140" t="s">
        <v>623</v>
      </c>
      <c r="DP222" s="140">
        <v>14</v>
      </c>
      <c r="DS222" s="140">
        <v>6</v>
      </c>
    </row>
    <row r="223" spans="1:125" ht="15" customHeight="1" x14ac:dyDescent="0.2">
      <c r="A223" s="162">
        <v>651</v>
      </c>
      <c r="B223" s="162" t="s">
        <v>326</v>
      </c>
      <c r="C223" s="40" t="s">
        <v>300</v>
      </c>
      <c r="D223" s="36">
        <v>39520</v>
      </c>
      <c r="E223" s="163">
        <v>39.330060000000003</v>
      </c>
      <c r="F223" s="163">
        <v>-76.647880000000001</v>
      </c>
      <c r="G223" s="163">
        <v>39.329529999999998</v>
      </c>
      <c r="H223" s="163">
        <v>-76.647599999999997</v>
      </c>
      <c r="I223" s="150"/>
      <c r="J223" s="151">
        <v>6.67</v>
      </c>
      <c r="K223" s="151">
        <v>8.16</v>
      </c>
      <c r="L223" s="152">
        <v>717</v>
      </c>
      <c r="M223" s="151">
        <v>19.59</v>
      </c>
      <c r="N223" s="142">
        <v>10</v>
      </c>
      <c r="O223" s="142">
        <v>19</v>
      </c>
      <c r="P223" s="140" t="s">
        <v>623</v>
      </c>
      <c r="Q223" s="140" t="s">
        <v>624</v>
      </c>
      <c r="R223" s="140" t="s">
        <v>623</v>
      </c>
      <c r="S223" s="140" t="s">
        <v>623</v>
      </c>
      <c r="T223" s="140" t="s">
        <v>623</v>
      </c>
      <c r="U223" s="140" t="s">
        <v>623</v>
      </c>
      <c r="V223" s="140" t="s">
        <v>624</v>
      </c>
      <c r="W223" s="140" t="s">
        <v>624</v>
      </c>
      <c r="X223" s="140" t="s">
        <v>623</v>
      </c>
      <c r="Y223" s="140" t="s">
        <v>623</v>
      </c>
      <c r="Z223" s="140" t="s">
        <v>623</v>
      </c>
      <c r="AA223" s="140" t="s">
        <v>623</v>
      </c>
      <c r="AB223" s="140" t="s">
        <v>623</v>
      </c>
      <c r="AF223" s="140">
        <v>0</v>
      </c>
      <c r="AG223" s="140">
        <v>3.3</v>
      </c>
      <c r="AH223" s="140">
        <v>75</v>
      </c>
      <c r="AI223" s="140">
        <v>1.73</v>
      </c>
      <c r="AR223" s="140" t="s">
        <v>623</v>
      </c>
      <c r="BI223" s="140">
        <v>50</v>
      </c>
      <c r="BJ223" s="140">
        <v>10</v>
      </c>
      <c r="BK223" s="140" t="s">
        <v>625</v>
      </c>
      <c r="BL223" s="140" t="s">
        <v>634</v>
      </c>
      <c r="BM223" s="140" t="s">
        <v>633</v>
      </c>
      <c r="BN223" s="140" t="s">
        <v>641</v>
      </c>
      <c r="BO223" s="140" t="s">
        <v>623</v>
      </c>
      <c r="BP223" s="140" t="s">
        <v>623</v>
      </c>
      <c r="CO223" s="140">
        <v>1.4</v>
      </c>
      <c r="CP223" s="140">
        <v>1.9</v>
      </c>
      <c r="CQ223" s="140">
        <v>70</v>
      </c>
      <c r="DL223" s="140" t="s">
        <v>624</v>
      </c>
      <c r="DM223" s="140" t="s">
        <v>623</v>
      </c>
      <c r="DN223" s="140" t="s">
        <v>624</v>
      </c>
      <c r="DP223" s="140">
        <v>12</v>
      </c>
      <c r="DQ223" s="140">
        <v>4</v>
      </c>
      <c r="DU223" s="140">
        <v>4</v>
      </c>
    </row>
    <row r="224" spans="1:125" ht="15" customHeight="1" x14ac:dyDescent="0.2">
      <c r="A224" s="162">
        <v>674</v>
      </c>
      <c r="B224" s="162" t="s">
        <v>327</v>
      </c>
      <c r="C224" s="40" t="s">
        <v>300</v>
      </c>
      <c r="D224" s="36">
        <v>39520</v>
      </c>
      <c r="E224" s="163">
        <v>39.329459999999997</v>
      </c>
      <c r="F224" s="163">
        <v>-76.654820000000001</v>
      </c>
      <c r="G224" s="163">
        <v>39.328870000000002</v>
      </c>
      <c r="H224" s="163">
        <v>-76.655090000000001</v>
      </c>
      <c r="I224" s="150"/>
      <c r="J224" s="151">
        <v>7.78</v>
      </c>
      <c r="K224" s="151">
        <v>7.46</v>
      </c>
      <c r="L224" s="152">
        <v>1766</v>
      </c>
      <c r="M224" s="151">
        <v>18.010000000000002</v>
      </c>
      <c r="N224" s="142">
        <v>8</v>
      </c>
      <c r="O224" s="142">
        <v>10</v>
      </c>
      <c r="P224" s="140" t="s">
        <v>623</v>
      </c>
      <c r="Q224" s="140" t="s">
        <v>624</v>
      </c>
      <c r="R224" s="140" t="s">
        <v>623</v>
      </c>
      <c r="S224" s="140" t="s">
        <v>623</v>
      </c>
      <c r="T224" s="140" t="s">
        <v>623</v>
      </c>
      <c r="U224" s="140" t="s">
        <v>623</v>
      </c>
      <c r="V224" s="140" t="s">
        <v>624</v>
      </c>
      <c r="W224" s="140" t="s">
        <v>623</v>
      </c>
      <c r="X224" s="140" t="s">
        <v>623</v>
      </c>
      <c r="Y224" s="140" t="s">
        <v>623</v>
      </c>
      <c r="Z224" s="140" t="s">
        <v>623</v>
      </c>
      <c r="AA224" s="140" t="s">
        <v>623</v>
      </c>
      <c r="AB224" s="140" t="s">
        <v>623</v>
      </c>
      <c r="AF224" s="140">
        <v>0</v>
      </c>
      <c r="AG224" s="140">
        <v>3.39</v>
      </c>
      <c r="AH224" s="140">
        <v>75</v>
      </c>
      <c r="AI224" s="140">
        <v>1.42</v>
      </c>
      <c r="AR224" s="140" t="s">
        <v>624</v>
      </c>
      <c r="AU224" s="140">
        <v>50</v>
      </c>
      <c r="BI224" s="140">
        <v>50</v>
      </c>
      <c r="BJ224" s="140">
        <v>5</v>
      </c>
      <c r="BK224" s="140" t="s">
        <v>625</v>
      </c>
      <c r="BL224" s="140" t="s">
        <v>634</v>
      </c>
      <c r="BM224" s="140" t="s">
        <v>633</v>
      </c>
      <c r="BN224" s="140" t="s">
        <v>633</v>
      </c>
      <c r="BO224" s="140" t="s">
        <v>623</v>
      </c>
      <c r="BP224" s="140" t="s">
        <v>624</v>
      </c>
      <c r="BR224" s="140" t="s">
        <v>632</v>
      </c>
      <c r="CO224" s="140">
        <v>2</v>
      </c>
      <c r="CP224" s="140">
        <v>0.7</v>
      </c>
      <c r="CQ224" s="140">
        <v>63</v>
      </c>
      <c r="DL224" s="140" t="s">
        <v>624</v>
      </c>
      <c r="DM224" s="140" t="s">
        <v>623</v>
      </c>
      <c r="DN224" s="140" t="s">
        <v>624</v>
      </c>
      <c r="DP224" s="140">
        <v>13</v>
      </c>
      <c r="DQ224" s="140">
        <v>4</v>
      </c>
      <c r="DS224" s="140">
        <v>1</v>
      </c>
      <c r="DU224" s="140">
        <v>2</v>
      </c>
    </row>
    <row r="225" spans="1:125" ht="15" customHeight="1" x14ac:dyDescent="0.2">
      <c r="A225" s="162">
        <v>780</v>
      </c>
      <c r="B225" s="162" t="s">
        <v>309</v>
      </c>
      <c r="C225" s="40" t="s">
        <v>300</v>
      </c>
      <c r="D225" s="36">
        <v>39569</v>
      </c>
      <c r="E225" s="163">
        <v>39.332129999999999</v>
      </c>
      <c r="F225" s="163">
        <v>-76.642520000000005</v>
      </c>
      <c r="G225" s="163">
        <v>39.33267</v>
      </c>
      <c r="H225" s="163">
        <v>-76.643039999999999</v>
      </c>
      <c r="I225" s="150"/>
      <c r="J225" s="151">
        <v>13.11</v>
      </c>
      <c r="K225" s="151">
        <v>8.1199999999999992</v>
      </c>
      <c r="L225" s="152">
        <v>636</v>
      </c>
      <c r="M225" s="151">
        <v>10.29</v>
      </c>
      <c r="N225" s="142">
        <v>0</v>
      </c>
      <c r="O225" s="142">
        <v>1</v>
      </c>
      <c r="P225" s="140" t="s">
        <v>623</v>
      </c>
      <c r="Q225" s="140" t="s">
        <v>623</v>
      </c>
      <c r="R225" s="140" t="s">
        <v>623</v>
      </c>
      <c r="S225" s="140" t="s">
        <v>623</v>
      </c>
      <c r="T225" s="140" t="s">
        <v>623</v>
      </c>
      <c r="U225" s="140" t="s">
        <v>623</v>
      </c>
      <c r="V225" s="140" t="s">
        <v>624</v>
      </c>
      <c r="W225" s="140" t="s">
        <v>624</v>
      </c>
      <c r="X225" s="140" t="s">
        <v>623</v>
      </c>
      <c r="Y225" s="140" t="s">
        <v>623</v>
      </c>
      <c r="Z225" s="140" t="s">
        <v>623</v>
      </c>
      <c r="AA225" s="140" t="s">
        <v>623</v>
      </c>
      <c r="AB225" s="140" t="s">
        <v>623</v>
      </c>
      <c r="AF225" s="140">
        <v>0</v>
      </c>
      <c r="AG225" s="140">
        <v>1.77</v>
      </c>
      <c r="AH225" s="140">
        <v>75</v>
      </c>
      <c r="AI225" s="140">
        <v>1.58</v>
      </c>
      <c r="AR225" s="140" t="s">
        <v>624</v>
      </c>
      <c r="AS225" s="140">
        <v>75</v>
      </c>
      <c r="AX225" s="140">
        <v>75</v>
      </c>
      <c r="BI225" s="140">
        <v>0</v>
      </c>
      <c r="BJ225" s="140">
        <v>0</v>
      </c>
      <c r="BK225" s="140" t="s">
        <v>666</v>
      </c>
      <c r="BL225" s="140" t="s">
        <v>634</v>
      </c>
      <c r="BO225" s="140" t="s">
        <v>623</v>
      </c>
      <c r="BP225" s="140" t="s">
        <v>623</v>
      </c>
      <c r="CO225" s="140">
        <v>18</v>
      </c>
      <c r="CP225" s="140">
        <v>9.3000000000000007</v>
      </c>
      <c r="CQ225" s="140">
        <v>75</v>
      </c>
      <c r="DL225" s="140" t="s">
        <v>624</v>
      </c>
      <c r="DM225" s="140" t="s">
        <v>623</v>
      </c>
      <c r="DN225" s="140" t="s">
        <v>624</v>
      </c>
      <c r="DP225" s="140">
        <v>9</v>
      </c>
      <c r="DU225" s="140">
        <v>11</v>
      </c>
    </row>
    <row r="226" spans="1:125" ht="15" customHeight="1" x14ac:dyDescent="0.2">
      <c r="A226" s="162">
        <v>700</v>
      </c>
      <c r="B226" s="40" t="s">
        <v>304</v>
      </c>
      <c r="C226" s="40" t="s">
        <v>300</v>
      </c>
      <c r="D226" s="36">
        <v>39554</v>
      </c>
      <c r="E226" s="163">
        <v>39.350160000000002</v>
      </c>
      <c r="F226" s="163">
        <v>-76.628479999999996</v>
      </c>
      <c r="G226" s="163">
        <v>39.350670000000001</v>
      </c>
      <c r="H226" s="163">
        <v>-76.628659999999996</v>
      </c>
      <c r="I226" s="150">
        <v>0.53125</v>
      </c>
      <c r="J226" s="151">
        <v>16.52</v>
      </c>
      <c r="K226" s="151">
        <v>8.6300000000000008</v>
      </c>
      <c r="L226" s="152">
        <v>961</v>
      </c>
      <c r="M226" s="151">
        <v>16.760000000000002</v>
      </c>
      <c r="N226" s="142">
        <v>20</v>
      </c>
      <c r="O226" s="142">
        <v>20</v>
      </c>
      <c r="P226" s="140" t="s">
        <v>624</v>
      </c>
      <c r="Q226" s="140" t="s">
        <v>624</v>
      </c>
      <c r="R226" s="140" t="s">
        <v>623</v>
      </c>
      <c r="S226" s="140" t="s">
        <v>623</v>
      </c>
      <c r="T226" s="140" t="s">
        <v>623</v>
      </c>
      <c r="U226" s="140" t="s">
        <v>623</v>
      </c>
      <c r="V226" s="140" t="s">
        <v>624</v>
      </c>
      <c r="W226" s="140" t="s">
        <v>623</v>
      </c>
      <c r="X226" s="140" t="s">
        <v>623</v>
      </c>
      <c r="Y226" s="140" t="s">
        <v>623</v>
      </c>
      <c r="Z226" s="140" t="s">
        <v>623</v>
      </c>
      <c r="AA226" s="140" t="s">
        <v>623</v>
      </c>
      <c r="AB226" s="140" t="s">
        <v>623</v>
      </c>
      <c r="AF226" s="140">
        <v>0</v>
      </c>
      <c r="AG226" s="140">
        <v>3.69</v>
      </c>
      <c r="AH226" s="140">
        <v>75</v>
      </c>
      <c r="AI226" s="140">
        <v>1.72</v>
      </c>
      <c r="AR226" s="140" t="s">
        <v>623</v>
      </c>
      <c r="BI226" s="140">
        <v>50</v>
      </c>
      <c r="BJ226" s="140">
        <v>50</v>
      </c>
      <c r="BK226" s="140" t="s">
        <v>625</v>
      </c>
      <c r="BL226" s="140" t="s">
        <v>625</v>
      </c>
      <c r="BM226" s="140" t="s">
        <v>713</v>
      </c>
      <c r="BN226" s="140" t="s">
        <v>713</v>
      </c>
      <c r="BO226" s="140" t="s">
        <v>623</v>
      </c>
      <c r="BP226" s="140" t="s">
        <v>623</v>
      </c>
      <c r="CO226" s="140">
        <v>2.2000000000000002</v>
      </c>
      <c r="CP226" s="140">
        <v>4.0999999999999996</v>
      </c>
      <c r="CQ226" s="140">
        <v>68</v>
      </c>
      <c r="DL226" s="140" t="s">
        <v>624</v>
      </c>
      <c r="DM226" s="140" t="s">
        <v>623</v>
      </c>
      <c r="DN226" s="140" t="s">
        <v>624</v>
      </c>
      <c r="DP226" s="140">
        <v>8</v>
      </c>
      <c r="DQ226" s="140">
        <v>2</v>
      </c>
      <c r="DS226" s="140">
        <v>1</v>
      </c>
      <c r="DU226" s="140">
        <v>9</v>
      </c>
    </row>
    <row r="227" spans="1:125" ht="15" customHeight="1" x14ac:dyDescent="0.2">
      <c r="A227" s="162">
        <v>701</v>
      </c>
      <c r="B227" s="40" t="s">
        <v>304</v>
      </c>
      <c r="C227" s="40" t="s">
        <v>300</v>
      </c>
      <c r="D227" s="36">
        <v>39554</v>
      </c>
      <c r="E227" s="163">
        <v>39.354509999999998</v>
      </c>
      <c r="F227" s="163">
        <v>-76.629689999999997</v>
      </c>
      <c r="G227" s="163">
        <v>39.355179999999997</v>
      </c>
      <c r="H227" s="163">
        <v>-76.629729999999995</v>
      </c>
      <c r="I227" s="150">
        <v>0.55902777777777779</v>
      </c>
      <c r="J227" s="151">
        <v>17.399999999999999</v>
      </c>
      <c r="K227" s="151">
        <v>8.94</v>
      </c>
      <c r="L227" s="152">
        <v>955</v>
      </c>
      <c r="M227" s="151">
        <v>13.16</v>
      </c>
      <c r="N227" s="142">
        <v>4</v>
      </c>
      <c r="O227" s="142">
        <v>17</v>
      </c>
      <c r="P227" s="140" t="s">
        <v>623</v>
      </c>
      <c r="Q227" s="140" t="s">
        <v>624</v>
      </c>
      <c r="R227" s="140" t="s">
        <v>623</v>
      </c>
      <c r="S227" s="140" t="s">
        <v>623</v>
      </c>
      <c r="T227" s="140" t="s">
        <v>623</v>
      </c>
      <c r="U227" s="140" t="s">
        <v>623</v>
      </c>
      <c r="V227" s="140" t="s">
        <v>624</v>
      </c>
      <c r="W227" s="140" t="s">
        <v>624</v>
      </c>
      <c r="X227" s="140" t="s">
        <v>623</v>
      </c>
      <c r="Y227" s="140" t="s">
        <v>623</v>
      </c>
      <c r="Z227" s="140" t="s">
        <v>623</v>
      </c>
      <c r="AA227" s="140" t="s">
        <v>623</v>
      </c>
      <c r="AB227" s="140" t="s">
        <v>623</v>
      </c>
      <c r="AF227" s="140">
        <v>0</v>
      </c>
      <c r="AG227" s="140">
        <v>2.4300000000000002</v>
      </c>
      <c r="AH227" s="140">
        <v>75</v>
      </c>
      <c r="AI227" s="140">
        <v>1.55</v>
      </c>
      <c r="AR227" s="140" t="s">
        <v>624</v>
      </c>
      <c r="AS227" s="140">
        <v>3</v>
      </c>
      <c r="AU227" s="140">
        <v>4</v>
      </c>
      <c r="AV227" s="140">
        <v>32</v>
      </c>
      <c r="BH227" s="140">
        <v>2</v>
      </c>
      <c r="BI227" s="140">
        <v>15</v>
      </c>
      <c r="BJ227" s="140">
        <v>3</v>
      </c>
      <c r="BK227" s="140" t="s">
        <v>625</v>
      </c>
      <c r="BL227" s="140" t="s">
        <v>645</v>
      </c>
      <c r="BM227" s="140" t="s">
        <v>681</v>
      </c>
      <c r="BN227" s="140" t="s">
        <v>660</v>
      </c>
      <c r="BO227" s="140" t="s">
        <v>623</v>
      </c>
      <c r="BP227" s="140" t="s">
        <v>624</v>
      </c>
      <c r="BR227" s="140" t="s">
        <v>627</v>
      </c>
      <c r="CO227" s="140">
        <v>2.5</v>
      </c>
      <c r="CP227" s="140">
        <v>2.8</v>
      </c>
      <c r="CQ227" s="140">
        <v>75</v>
      </c>
      <c r="DL227" s="140" t="s">
        <v>624</v>
      </c>
      <c r="DM227" s="140" t="s">
        <v>623</v>
      </c>
      <c r="DN227" s="140" t="s">
        <v>624</v>
      </c>
      <c r="DP227" s="140">
        <v>9</v>
      </c>
      <c r="DQ227" s="140">
        <v>4</v>
      </c>
      <c r="DS227" s="140">
        <v>1</v>
      </c>
      <c r="DU227" s="140">
        <v>6</v>
      </c>
    </row>
    <row r="228" spans="1:125" ht="15" customHeight="1" x14ac:dyDescent="0.2">
      <c r="A228" s="162">
        <v>729</v>
      </c>
      <c r="B228" s="40" t="s">
        <v>304</v>
      </c>
      <c r="C228" s="40" t="s">
        <v>300</v>
      </c>
      <c r="D228" s="36">
        <v>39550</v>
      </c>
      <c r="E228" s="163">
        <v>39.333120000000001</v>
      </c>
      <c r="F228" s="163">
        <v>-76.623800000000003</v>
      </c>
      <c r="G228" s="163">
        <v>39.333620000000003</v>
      </c>
      <c r="H228" s="163">
        <v>-76.623220000000003</v>
      </c>
      <c r="I228" s="150">
        <v>0.38541666666666669</v>
      </c>
      <c r="J228" s="151">
        <v>9.94</v>
      </c>
      <c r="K228" s="151">
        <v>7.96</v>
      </c>
      <c r="L228" s="152">
        <v>881</v>
      </c>
      <c r="M228" s="151">
        <v>13.97</v>
      </c>
      <c r="N228" s="142">
        <v>150</v>
      </c>
      <c r="O228" s="142">
        <v>5</v>
      </c>
      <c r="P228" s="140" t="s">
        <v>623</v>
      </c>
      <c r="Q228" s="140" t="s">
        <v>624</v>
      </c>
      <c r="R228" s="140" t="s">
        <v>623</v>
      </c>
      <c r="S228" s="140" t="s">
        <v>623</v>
      </c>
      <c r="T228" s="140" t="s">
        <v>623</v>
      </c>
      <c r="U228" s="140" t="s">
        <v>623</v>
      </c>
      <c r="V228" s="140" t="s">
        <v>624</v>
      </c>
      <c r="W228" s="140" t="s">
        <v>623</v>
      </c>
      <c r="X228" s="140" t="s">
        <v>623</v>
      </c>
      <c r="Y228" s="140" t="s">
        <v>623</v>
      </c>
      <c r="Z228" s="140" t="s">
        <v>623</v>
      </c>
      <c r="AA228" s="140" t="s">
        <v>623</v>
      </c>
      <c r="AB228" s="140" t="s">
        <v>623</v>
      </c>
      <c r="AF228" s="140">
        <v>0</v>
      </c>
      <c r="AG228" s="140">
        <v>2.19</v>
      </c>
      <c r="AH228" s="140">
        <v>75</v>
      </c>
      <c r="AI228" s="140">
        <v>0.56000000000000005</v>
      </c>
      <c r="AR228" s="140" t="s">
        <v>623</v>
      </c>
      <c r="BI228" s="140">
        <v>15</v>
      </c>
      <c r="BJ228" s="140">
        <v>50</v>
      </c>
      <c r="BK228" s="140" t="s">
        <v>625</v>
      </c>
      <c r="BL228" s="140" t="s">
        <v>625</v>
      </c>
      <c r="BM228" s="140" t="s">
        <v>708</v>
      </c>
      <c r="BN228" s="140" t="s">
        <v>708</v>
      </c>
      <c r="BO228" s="140" t="s">
        <v>623</v>
      </c>
      <c r="BP228" s="140" t="s">
        <v>623</v>
      </c>
      <c r="CO228" s="140">
        <v>5.5</v>
      </c>
      <c r="CP228" s="140">
        <v>9.9</v>
      </c>
      <c r="CQ228" s="140">
        <v>74</v>
      </c>
      <c r="DL228" s="140" t="s">
        <v>624</v>
      </c>
      <c r="DM228" s="140" t="s">
        <v>623</v>
      </c>
      <c r="DN228" s="140" t="s">
        <v>624</v>
      </c>
      <c r="DP228" s="140">
        <v>15</v>
      </c>
      <c r="DQ228" s="140">
        <v>1</v>
      </c>
      <c r="DU228" s="140">
        <v>4</v>
      </c>
    </row>
    <row r="229" spans="1:125" ht="15" customHeight="1" x14ac:dyDescent="0.2">
      <c r="A229" s="162">
        <v>753</v>
      </c>
      <c r="B229" s="40" t="s">
        <v>304</v>
      </c>
      <c r="C229" s="40" t="s">
        <v>300</v>
      </c>
      <c r="D229" s="36">
        <v>39520</v>
      </c>
      <c r="E229" s="163">
        <v>39.324550000000002</v>
      </c>
      <c r="F229" s="163">
        <v>-76.626230000000007</v>
      </c>
      <c r="G229" s="163">
        <v>39.325180000000003</v>
      </c>
      <c r="H229" s="163">
        <v>-76.626509999999996</v>
      </c>
      <c r="I229" s="150"/>
      <c r="J229" s="151">
        <v>10.210000000000001</v>
      </c>
      <c r="K229" s="151">
        <v>8.23</v>
      </c>
      <c r="L229" s="152">
        <v>954</v>
      </c>
      <c r="M229" s="151">
        <v>18.27</v>
      </c>
      <c r="N229" s="142">
        <v>75</v>
      </c>
      <c r="O229" s="142">
        <v>17</v>
      </c>
      <c r="P229" s="140" t="s">
        <v>623</v>
      </c>
      <c r="Q229" s="140" t="s">
        <v>624</v>
      </c>
      <c r="R229" s="140" t="s">
        <v>623</v>
      </c>
      <c r="S229" s="140" t="s">
        <v>623</v>
      </c>
      <c r="T229" s="140" t="s">
        <v>623</v>
      </c>
      <c r="U229" s="140" t="s">
        <v>623</v>
      </c>
      <c r="V229" s="140" t="s">
        <v>624</v>
      </c>
      <c r="W229" s="140" t="s">
        <v>624</v>
      </c>
      <c r="X229" s="140" t="s">
        <v>623</v>
      </c>
      <c r="Y229" s="140" t="s">
        <v>623</v>
      </c>
      <c r="Z229" s="140" t="s">
        <v>623</v>
      </c>
      <c r="AA229" s="140" t="s">
        <v>623</v>
      </c>
      <c r="AB229" s="140" t="s">
        <v>623</v>
      </c>
      <c r="AF229" s="140">
        <v>0</v>
      </c>
      <c r="AG229" s="140">
        <v>1.6</v>
      </c>
      <c r="AH229" s="140">
        <v>75</v>
      </c>
      <c r="AI229" s="140">
        <v>1.49</v>
      </c>
      <c r="AR229" s="140" t="s">
        <v>623</v>
      </c>
      <c r="BI229" s="140">
        <v>50</v>
      </c>
      <c r="BJ229" s="140">
        <v>50</v>
      </c>
      <c r="BK229" s="140" t="s">
        <v>625</v>
      </c>
      <c r="BL229" s="140" t="s">
        <v>625</v>
      </c>
      <c r="BM229" s="140" t="s">
        <v>633</v>
      </c>
      <c r="BN229" s="140" t="s">
        <v>633</v>
      </c>
      <c r="BO229" s="140" t="s">
        <v>623</v>
      </c>
      <c r="BP229" s="140" t="s">
        <v>623</v>
      </c>
      <c r="CO229" s="140">
        <v>3.2</v>
      </c>
      <c r="CP229" s="140">
        <v>5.4</v>
      </c>
      <c r="CQ229" s="140">
        <v>73</v>
      </c>
      <c r="DL229" s="140" t="s">
        <v>624</v>
      </c>
      <c r="DM229" s="140" t="s">
        <v>623</v>
      </c>
      <c r="DN229" s="140" t="s">
        <v>624</v>
      </c>
      <c r="DP229" s="140">
        <v>5</v>
      </c>
      <c r="DQ229" s="140">
        <v>11</v>
      </c>
      <c r="DS229" s="140">
        <v>2</v>
      </c>
      <c r="DU229" s="140">
        <v>2</v>
      </c>
    </row>
    <row r="230" spans="1:125" ht="15" customHeight="1" x14ac:dyDescent="0.2">
      <c r="A230" s="162">
        <v>800</v>
      </c>
      <c r="B230" s="40" t="s">
        <v>304</v>
      </c>
      <c r="C230" s="40" t="s">
        <v>300</v>
      </c>
      <c r="D230" s="36">
        <v>39554</v>
      </c>
      <c r="E230" s="163">
        <v>39.344760000000001</v>
      </c>
      <c r="F230" s="163">
        <v>-76.626270000000005</v>
      </c>
      <c r="G230" s="163">
        <v>39.345370000000003</v>
      </c>
      <c r="H230" s="163">
        <v>-76.626599999999996</v>
      </c>
      <c r="I230" s="150">
        <v>0.4236111111111111</v>
      </c>
      <c r="J230" s="151">
        <v>11.7</v>
      </c>
      <c r="K230" s="151">
        <v>8.36</v>
      </c>
      <c r="L230" s="152">
        <v>880</v>
      </c>
      <c r="M230" s="151">
        <v>15.53</v>
      </c>
      <c r="N230" s="142">
        <v>25</v>
      </c>
      <c r="O230" s="142">
        <v>5</v>
      </c>
      <c r="P230" s="140" t="s">
        <v>624</v>
      </c>
      <c r="Q230" s="140" t="s">
        <v>624</v>
      </c>
      <c r="R230" s="140" t="s">
        <v>623</v>
      </c>
      <c r="S230" s="140" t="s">
        <v>623</v>
      </c>
      <c r="T230" s="140" t="s">
        <v>623</v>
      </c>
      <c r="U230" s="140" t="s">
        <v>623</v>
      </c>
      <c r="V230" s="140" t="s">
        <v>624</v>
      </c>
      <c r="W230" s="140" t="s">
        <v>624</v>
      </c>
      <c r="X230" s="140" t="s">
        <v>623</v>
      </c>
      <c r="Y230" s="140" t="s">
        <v>623</v>
      </c>
      <c r="Z230" s="140" t="s">
        <v>623</v>
      </c>
      <c r="AA230" s="140" t="s">
        <v>623</v>
      </c>
      <c r="AB230" s="140" t="s">
        <v>624</v>
      </c>
      <c r="AC230" s="140" t="s">
        <v>624</v>
      </c>
      <c r="AD230" s="140">
        <v>7</v>
      </c>
      <c r="AE230" s="140">
        <v>21</v>
      </c>
      <c r="AF230" s="140">
        <v>0</v>
      </c>
      <c r="AG230" s="140">
        <v>2.13</v>
      </c>
      <c r="AH230" s="140">
        <v>75</v>
      </c>
      <c r="AI230" s="140">
        <v>1.31</v>
      </c>
      <c r="AR230" s="140" t="s">
        <v>624</v>
      </c>
      <c r="AS230" s="140">
        <v>52</v>
      </c>
      <c r="AT230" s="140">
        <v>24</v>
      </c>
      <c r="AX230" s="140">
        <v>52</v>
      </c>
      <c r="BI230" s="140">
        <v>2</v>
      </c>
      <c r="BJ230" s="140">
        <v>3</v>
      </c>
      <c r="BK230" s="140" t="s">
        <v>645</v>
      </c>
      <c r="BM230" s="140" t="s">
        <v>673</v>
      </c>
      <c r="BN230" s="140" t="s">
        <v>708</v>
      </c>
      <c r="BO230" s="140" t="s">
        <v>624</v>
      </c>
      <c r="BP230" s="140" t="s">
        <v>624</v>
      </c>
      <c r="BQ230" s="140" t="s">
        <v>632</v>
      </c>
      <c r="BR230" s="140" t="s">
        <v>632</v>
      </c>
      <c r="CO230" s="140">
        <v>3.9</v>
      </c>
      <c r="CP230" s="140">
        <v>3.5</v>
      </c>
      <c r="CQ230" s="140">
        <v>75</v>
      </c>
      <c r="DL230" s="140" t="s">
        <v>624</v>
      </c>
      <c r="DM230" s="140" t="s">
        <v>623</v>
      </c>
      <c r="DN230" s="140" t="s">
        <v>624</v>
      </c>
      <c r="DP230" s="140">
        <v>14</v>
      </c>
      <c r="DU230" s="140">
        <v>6</v>
      </c>
    </row>
    <row r="231" spans="1:125" ht="15" customHeight="1" x14ac:dyDescent="0.2">
      <c r="A231" s="162">
        <v>801</v>
      </c>
      <c r="B231" s="40" t="s">
        <v>304</v>
      </c>
      <c r="C231" s="40" t="s">
        <v>300</v>
      </c>
      <c r="D231" s="36">
        <v>39554</v>
      </c>
      <c r="E231" s="163">
        <v>39.348860000000002</v>
      </c>
      <c r="F231" s="163">
        <v>-76.628140000000002</v>
      </c>
      <c r="G231" s="163">
        <v>39.349510000000002</v>
      </c>
      <c r="H231" s="163">
        <v>-76.628309999999999</v>
      </c>
      <c r="I231" s="150">
        <v>0.4861111111111111</v>
      </c>
      <c r="J231" s="151">
        <v>14.89</v>
      </c>
      <c r="K231" s="151">
        <v>8.5399999999999991</v>
      </c>
      <c r="L231" s="152">
        <v>936</v>
      </c>
      <c r="M231" s="151">
        <v>14.89</v>
      </c>
      <c r="N231" s="142">
        <v>30</v>
      </c>
      <c r="O231" s="142">
        <v>19</v>
      </c>
      <c r="P231" s="140" t="s">
        <v>623</v>
      </c>
      <c r="Q231" s="140" t="s">
        <v>624</v>
      </c>
      <c r="R231" s="140" t="s">
        <v>623</v>
      </c>
      <c r="S231" s="140" t="s">
        <v>623</v>
      </c>
      <c r="T231" s="140" t="s">
        <v>623</v>
      </c>
      <c r="U231" s="140" t="s">
        <v>623</v>
      </c>
      <c r="V231" s="140" t="s">
        <v>624</v>
      </c>
      <c r="W231" s="140" t="s">
        <v>623</v>
      </c>
      <c r="X231" s="140" t="s">
        <v>623</v>
      </c>
      <c r="Y231" s="140" t="s">
        <v>623</v>
      </c>
      <c r="Z231" s="140" t="s">
        <v>623</v>
      </c>
      <c r="AA231" s="140" t="s">
        <v>623</v>
      </c>
      <c r="AB231" s="140" t="s">
        <v>623</v>
      </c>
      <c r="AF231" s="140">
        <v>0</v>
      </c>
      <c r="AG231" s="140">
        <v>2.81</v>
      </c>
      <c r="AH231" s="140">
        <v>75</v>
      </c>
      <c r="AI231" s="140">
        <v>1.61</v>
      </c>
      <c r="AR231" s="140" t="s">
        <v>624</v>
      </c>
      <c r="BI231" s="140">
        <v>15</v>
      </c>
      <c r="BJ231" s="140">
        <v>25</v>
      </c>
      <c r="BK231" s="140" t="s">
        <v>625</v>
      </c>
      <c r="BL231" s="140" t="s">
        <v>625</v>
      </c>
      <c r="BM231" s="140" t="s">
        <v>713</v>
      </c>
      <c r="BN231" s="140" t="s">
        <v>713</v>
      </c>
      <c r="BO231" s="140" t="s">
        <v>624</v>
      </c>
      <c r="BP231" s="140" t="s">
        <v>624</v>
      </c>
      <c r="BQ231" s="140" t="s">
        <v>632</v>
      </c>
      <c r="BR231" s="140" t="s">
        <v>632</v>
      </c>
      <c r="CO231" s="140">
        <v>4.0999999999999996</v>
      </c>
      <c r="CP231" s="140">
        <v>3.5</v>
      </c>
      <c r="CQ231" s="140">
        <v>73</v>
      </c>
      <c r="DL231" s="140" t="s">
        <v>624</v>
      </c>
      <c r="DM231" s="140" t="s">
        <v>623</v>
      </c>
      <c r="DN231" s="140" t="s">
        <v>624</v>
      </c>
      <c r="DP231" s="140">
        <v>11</v>
      </c>
      <c r="DQ231" s="140">
        <v>1</v>
      </c>
      <c r="DS231" s="140">
        <v>2</v>
      </c>
      <c r="DU231" s="140">
        <v>6</v>
      </c>
    </row>
    <row r="232" spans="1:125" ht="15" customHeight="1" x14ac:dyDescent="0.2">
      <c r="A232" s="162">
        <v>856</v>
      </c>
      <c r="B232" s="40" t="s">
        <v>304</v>
      </c>
      <c r="C232" s="40" t="s">
        <v>300</v>
      </c>
      <c r="D232" s="36">
        <v>39569</v>
      </c>
      <c r="E232" s="163">
        <v>39.32808</v>
      </c>
      <c r="F232" s="163">
        <v>-76.624989999999997</v>
      </c>
      <c r="G232" s="163">
        <v>39.328699999999998</v>
      </c>
      <c r="H232" s="163">
        <v>-76.625240000000005</v>
      </c>
      <c r="I232" s="150">
        <v>0.40625</v>
      </c>
      <c r="J232" s="151">
        <v>13.23</v>
      </c>
      <c r="K232" s="151">
        <v>7.96</v>
      </c>
      <c r="L232" s="152">
        <v>882</v>
      </c>
      <c r="M232" s="151">
        <v>9.2899999999999991</v>
      </c>
      <c r="N232" s="142">
        <v>100</v>
      </c>
      <c r="O232" s="142">
        <v>15</v>
      </c>
      <c r="P232" s="140" t="s">
        <v>623</v>
      </c>
      <c r="Q232" s="140" t="s">
        <v>624</v>
      </c>
      <c r="R232" s="140" t="s">
        <v>623</v>
      </c>
      <c r="S232" s="140" t="s">
        <v>623</v>
      </c>
      <c r="T232" s="140" t="s">
        <v>623</v>
      </c>
      <c r="U232" s="140" t="s">
        <v>623</v>
      </c>
      <c r="V232" s="140" t="s">
        <v>624</v>
      </c>
      <c r="W232" s="140" t="s">
        <v>623</v>
      </c>
      <c r="X232" s="140" t="s">
        <v>623</v>
      </c>
      <c r="Y232" s="140" t="s">
        <v>623</v>
      </c>
      <c r="Z232" s="140" t="s">
        <v>623</v>
      </c>
      <c r="AA232" s="140" t="s">
        <v>623</v>
      </c>
      <c r="AB232" s="140" t="s">
        <v>623</v>
      </c>
      <c r="AF232" s="140">
        <v>0</v>
      </c>
      <c r="AG232" s="140">
        <v>2</v>
      </c>
      <c r="AH232" s="140">
        <v>75</v>
      </c>
      <c r="AI232" s="140">
        <v>1.25</v>
      </c>
      <c r="AR232" s="140" t="s">
        <v>623</v>
      </c>
      <c r="BI232" s="140">
        <v>50</v>
      </c>
      <c r="BJ232" s="140">
        <v>50</v>
      </c>
      <c r="BK232" s="140" t="s">
        <v>625</v>
      </c>
      <c r="BL232" s="140" t="s">
        <v>625</v>
      </c>
      <c r="BM232" s="140" t="s">
        <v>714</v>
      </c>
      <c r="BN232" s="140" t="s">
        <v>714</v>
      </c>
      <c r="BO232" s="140" t="s">
        <v>623</v>
      </c>
      <c r="BP232" s="140" t="s">
        <v>623</v>
      </c>
      <c r="CO232" s="140">
        <v>4.3</v>
      </c>
      <c r="CP232" s="140">
        <v>5.7</v>
      </c>
      <c r="CQ232" s="140">
        <v>74</v>
      </c>
      <c r="DL232" s="140" t="s">
        <v>624</v>
      </c>
      <c r="DM232" s="140" t="s">
        <v>623</v>
      </c>
      <c r="DN232" s="140" t="s">
        <v>624</v>
      </c>
      <c r="DP232" s="140">
        <v>6</v>
      </c>
      <c r="DQ232" s="140">
        <v>2</v>
      </c>
      <c r="DS232" s="140">
        <v>2</v>
      </c>
      <c r="DU232" s="140">
        <v>10</v>
      </c>
    </row>
    <row r="233" spans="1:125" ht="15" customHeight="1" x14ac:dyDescent="0.2">
      <c r="A233" s="162">
        <v>857</v>
      </c>
      <c r="B233" s="40" t="s">
        <v>304</v>
      </c>
      <c r="C233" s="40" t="s">
        <v>300</v>
      </c>
      <c r="D233" s="36">
        <v>39569</v>
      </c>
      <c r="E233" s="163">
        <v>39.331899999999997</v>
      </c>
      <c r="F233" s="163">
        <v>-76.624470000000002</v>
      </c>
      <c r="G233" s="163">
        <v>39.332509999999999</v>
      </c>
      <c r="H233" s="163">
        <v>-76.624170000000007</v>
      </c>
      <c r="I233" s="150"/>
      <c r="J233" s="151">
        <v>12.11</v>
      </c>
      <c r="K233" s="151">
        <v>8.07</v>
      </c>
      <c r="L233" s="152">
        <v>882</v>
      </c>
      <c r="M233" s="151">
        <v>10.86</v>
      </c>
      <c r="N233" s="142">
        <v>75</v>
      </c>
      <c r="O233" s="142">
        <v>15</v>
      </c>
      <c r="P233" s="140" t="s">
        <v>623</v>
      </c>
      <c r="Q233" s="140" t="s">
        <v>624</v>
      </c>
      <c r="R233" s="140" t="s">
        <v>623</v>
      </c>
      <c r="S233" s="140" t="s">
        <v>623</v>
      </c>
      <c r="T233" s="140" t="s">
        <v>623</v>
      </c>
      <c r="U233" s="140" t="s">
        <v>623</v>
      </c>
      <c r="V233" s="140" t="s">
        <v>624</v>
      </c>
      <c r="W233" s="140" t="s">
        <v>623</v>
      </c>
      <c r="X233" s="140" t="s">
        <v>623</v>
      </c>
      <c r="Y233" s="140" t="s">
        <v>623</v>
      </c>
      <c r="Z233" s="140" t="s">
        <v>623</v>
      </c>
      <c r="AA233" s="140" t="s">
        <v>623</v>
      </c>
      <c r="AB233" s="140" t="s">
        <v>623</v>
      </c>
      <c r="AF233" s="140">
        <v>0</v>
      </c>
      <c r="AG233" s="140">
        <v>2.06</v>
      </c>
      <c r="AH233" s="140">
        <v>75</v>
      </c>
      <c r="AI233" s="140">
        <v>0.35</v>
      </c>
      <c r="AR233" s="140" t="s">
        <v>624</v>
      </c>
      <c r="AX233" s="140">
        <v>38</v>
      </c>
      <c r="BI233" s="140">
        <v>50</v>
      </c>
      <c r="BJ233" s="140">
        <v>50</v>
      </c>
      <c r="BK233" s="140" t="s">
        <v>625</v>
      </c>
      <c r="BL233" s="140" t="s">
        <v>625</v>
      </c>
      <c r="BM233" s="140" t="s">
        <v>706</v>
      </c>
      <c r="BN233" s="140" t="s">
        <v>705</v>
      </c>
      <c r="BO233" s="140" t="s">
        <v>623</v>
      </c>
      <c r="BP233" s="140" t="s">
        <v>623</v>
      </c>
      <c r="CO233" s="140">
        <v>5.0999999999999996</v>
      </c>
      <c r="CP233" s="140">
        <v>14.6</v>
      </c>
      <c r="CQ233" s="140">
        <v>73</v>
      </c>
      <c r="DL233" s="140" t="s">
        <v>624</v>
      </c>
      <c r="DM233" s="140" t="s">
        <v>623</v>
      </c>
      <c r="DN233" s="140" t="s">
        <v>624</v>
      </c>
      <c r="DP233" s="140">
        <v>12</v>
      </c>
      <c r="DS233" s="140">
        <v>1</v>
      </c>
      <c r="DU233" s="140">
        <v>7</v>
      </c>
    </row>
    <row r="234" spans="1:125" ht="15" customHeight="1" x14ac:dyDescent="0.2">
      <c r="A234" s="162">
        <v>816</v>
      </c>
      <c r="B234" s="162" t="s">
        <v>328</v>
      </c>
      <c r="C234" s="40" t="s">
        <v>300</v>
      </c>
      <c r="D234" s="36">
        <v>39568</v>
      </c>
      <c r="E234" s="163">
        <v>39.368450000000003</v>
      </c>
      <c r="F234" s="163">
        <v>-76.651849999999996</v>
      </c>
      <c r="G234" s="163">
        <v>39.368960000000001</v>
      </c>
      <c r="H234" s="163">
        <v>-76.6524</v>
      </c>
      <c r="I234" s="150">
        <v>0.44444444444444442</v>
      </c>
      <c r="J234" s="151"/>
      <c r="K234" s="151"/>
      <c r="L234" s="152"/>
      <c r="M234" s="151"/>
      <c r="N234" s="142">
        <v>10</v>
      </c>
      <c r="O234" s="142">
        <v>17</v>
      </c>
      <c r="P234" s="140" t="s">
        <v>624</v>
      </c>
      <c r="Q234" s="140" t="s">
        <v>624</v>
      </c>
      <c r="R234" s="140" t="s">
        <v>623</v>
      </c>
      <c r="S234" s="140" t="s">
        <v>623</v>
      </c>
      <c r="T234" s="140" t="s">
        <v>623</v>
      </c>
      <c r="U234" s="140" t="s">
        <v>623</v>
      </c>
      <c r="V234" s="140" t="s">
        <v>624</v>
      </c>
      <c r="W234" s="140" t="s">
        <v>624</v>
      </c>
      <c r="X234" s="140" t="s">
        <v>623</v>
      </c>
      <c r="Y234" s="140" t="s">
        <v>623</v>
      </c>
      <c r="Z234" s="140" t="s">
        <v>623</v>
      </c>
      <c r="AA234" s="140" t="s">
        <v>623</v>
      </c>
      <c r="AB234" s="140" t="s">
        <v>623</v>
      </c>
      <c r="AF234" s="140">
        <v>0</v>
      </c>
      <c r="AG234" s="140">
        <v>2.02</v>
      </c>
      <c r="AH234" s="140">
        <v>38</v>
      </c>
      <c r="AI234" s="140">
        <v>1.65</v>
      </c>
      <c r="AJ234" s="140">
        <v>38</v>
      </c>
      <c r="AK234" s="140">
        <v>2.2400000000000002</v>
      </c>
      <c r="AL234" s="140">
        <v>75</v>
      </c>
      <c r="AM234" s="140">
        <v>2.21</v>
      </c>
      <c r="AR234" s="140" t="s">
        <v>624</v>
      </c>
      <c r="AU234" s="140">
        <v>2</v>
      </c>
      <c r="BI234" s="140">
        <v>10</v>
      </c>
      <c r="BJ234" s="140">
        <v>10</v>
      </c>
      <c r="BK234" s="140" t="s">
        <v>625</v>
      </c>
      <c r="BL234" s="140" t="s">
        <v>645</v>
      </c>
      <c r="BM234" s="140" t="s">
        <v>705</v>
      </c>
      <c r="BN234" s="140" t="s">
        <v>684</v>
      </c>
      <c r="BO234" s="140" t="s">
        <v>623</v>
      </c>
      <c r="BP234" s="140" t="s">
        <v>623</v>
      </c>
      <c r="CO234" s="140">
        <v>3</v>
      </c>
      <c r="CP234" s="140">
        <v>1.5</v>
      </c>
      <c r="DL234" s="140" t="s">
        <v>624</v>
      </c>
      <c r="DM234" s="140" t="s">
        <v>623</v>
      </c>
      <c r="DN234" s="140" t="s">
        <v>624</v>
      </c>
      <c r="DP234" s="140">
        <v>2</v>
      </c>
      <c r="DQ234" s="140">
        <v>8</v>
      </c>
      <c r="DS234" s="140">
        <v>6</v>
      </c>
      <c r="DU234" s="140">
        <v>4</v>
      </c>
    </row>
    <row r="235" spans="1:125" ht="15" customHeight="1" x14ac:dyDescent="0.2">
      <c r="A235" s="56">
        <v>870</v>
      </c>
      <c r="B235" s="56" t="s">
        <v>328</v>
      </c>
      <c r="C235" s="40" t="s">
        <v>300</v>
      </c>
      <c r="D235" s="36">
        <v>39575</v>
      </c>
      <c r="E235" s="58">
        <v>39.372320000000002</v>
      </c>
      <c r="F235" s="58">
        <v>-76.659880000000001</v>
      </c>
      <c r="G235" s="58">
        <v>39.37256</v>
      </c>
      <c r="H235" s="58">
        <v>-76.659949999999995</v>
      </c>
      <c r="I235" s="150">
        <v>0.38541666666666669</v>
      </c>
      <c r="J235" s="151">
        <v>13.48</v>
      </c>
      <c r="K235" s="151">
        <v>7.47</v>
      </c>
      <c r="L235" s="152"/>
      <c r="M235" s="151"/>
      <c r="N235" s="142">
        <v>6</v>
      </c>
      <c r="O235" s="142">
        <v>17</v>
      </c>
      <c r="P235" s="140" t="s">
        <v>623</v>
      </c>
      <c r="Q235" s="140" t="s">
        <v>624</v>
      </c>
      <c r="R235" s="140" t="s">
        <v>623</v>
      </c>
      <c r="S235" s="140" t="s">
        <v>623</v>
      </c>
      <c r="T235" s="140" t="s">
        <v>623</v>
      </c>
      <c r="U235" s="140" t="s">
        <v>623</v>
      </c>
      <c r="V235" s="140" t="s">
        <v>624</v>
      </c>
      <c r="W235" s="140" t="s">
        <v>623</v>
      </c>
      <c r="X235" s="140" t="s">
        <v>623</v>
      </c>
      <c r="Y235" s="140" t="s">
        <v>623</v>
      </c>
      <c r="Z235" s="140" t="s">
        <v>623</v>
      </c>
      <c r="AA235" s="140" t="s">
        <v>623</v>
      </c>
      <c r="AB235" s="140" t="s">
        <v>623</v>
      </c>
      <c r="AF235" s="140">
        <v>0</v>
      </c>
      <c r="AG235" s="140">
        <v>1.94</v>
      </c>
      <c r="AH235" s="140">
        <v>35</v>
      </c>
      <c r="AI235" s="140">
        <v>0.59</v>
      </c>
      <c r="AJ235" s="140">
        <v>35</v>
      </c>
      <c r="AK235" s="140">
        <v>2.4900000000000002</v>
      </c>
      <c r="AL235" s="140">
        <v>63</v>
      </c>
      <c r="AM235" s="140">
        <v>1.08</v>
      </c>
      <c r="AN235" s="140">
        <v>63</v>
      </c>
      <c r="AO235" s="140">
        <v>1.44</v>
      </c>
      <c r="AP235" s="140">
        <v>75</v>
      </c>
      <c r="AQ235" s="140">
        <v>0.84</v>
      </c>
      <c r="AR235" s="140" t="s">
        <v>624</v>
      </c>
      <c r="AY235" s="140">
        <v>3</v>
      </c>
      <c r="BK235" s="140" t="s">
        <v>645</v>
      </c>
      <c r="BL235" s="140" t="s">
        <v>625</v>
      </c>
      <c r="BM235" s="140" t="s">
        <v>660</v>
      </c>
      <c r="BN235" s="140" t="s">
        <v>705</v>
      </c>
      <c r="BO235" s="140" t="s">
        <v>624</v>
      </c>
      <c r="BP235" s="140" t="s">
        <v>623</v>
      </c>
      <c r="BQ235" s="140" t="s">
        <v>632</v>
      </c>
      <c r="CO235" s="140">
        <v>1.7</v>
      </c>
      <c r="DL235" s="140" t="s">
        <v>624</v>
      </c>
      <c r="DM235" s="140" t="s">
        <v>623</v>
      </c>
      <c r="DN235" s="140" t="s">
        <v>624</v>
      </c>
      <c r="DP235" s="140">
        <v>7</v>
      </c>
      <c r="DQ235" s="140">
        <v>7</v>
      </c>
      <c r="DU235" s="140">
        <v>6</v>
      </c>
    </row>
    <row r="236" spans="1:125" ht="15" customHeight="1" x14ac:dyDescent="0.2">
      <c r="A236" s="162">
        <v>794</v>
      </c>
      <c r="B236" s="162" t="s">
        <v>329</v>
      </c>
      <c r="C236" s="40" t="s">
        <v>300</v>
      </c>
      <c r="D236" s="36">
        <v>39555</v>
      </c>
      <c r="E236" s="163">
        <v>39.367579999999997</v>
      </c>
      <c r="F236" s="163">
        <v>-76.665469999999999</v>
      </c>
      <c r="G236" s="163">
        <v>39.368119999999998</v>
      </c>
      <c r="H236" s="163">
        <v>-76.66592</v>
      </c>
      <c r="I236" s="150">
        <v>0.3888888888888889</v>
      </c>
      <c r="J236" s="151">
        <v>11.3</v>
      </c>
      <c r="K236" s="151">
        <v>8.3800000000000008</v>
      </c>
      <c r="L236" s="152">
        <v>695</v>
      </c>
      <c r="M236" s="151">
        <v>14.52</v>
      </c>
      <c r="N236" s="142">
        <v>5</v>
      </c>
      <c r="O236" s="142">
        <v>14</v>
      </c>
      <c r="P236" s="140" t="s">
        <v>623</v>
      </c>
      <c r="Q236" s="140" t="s">
        <v>624</v>
      </c>
      <c r="R236" s="140" t="s">
        <v>623</v>
      </c>
      <c r="S236" s="140" t="s">
        <v>623</v>
      </c>
      <c r="T236" s="140" t="s">
        <v>623</v>
      </c>
      <c r="U236" s="140" t="s">
        <v>623</v>
      </c>
      <c r="V236" s="140" t="s">
        <v>624</v>
      </c>
      <c r="W236" s="140" t="s">
        <v>623</v>
      </c>
      <c r="X236" s="140" t="s">
        <v>623</v>
      </c>
      <c r="Y236" s="140" t="s">
        <v>623</v>
      </c>
      <c r="Z236" s="140" t="s">
        <v>623</v>
      </c>
      <c r="AA236" s="140" t="s">
        <v>623</v>
      </c>
      <c r="AB236" s="140" t="s">
        <v>623</v>
      </c>
      <c r="AF236" s="140">
        <v>0</v>
      </c>
      <c r="AG236" s="140">
        <v>4.01</v>
      </c>
      <c r="AH236" s="140">
        <v>75</v>
      </c>
      <c r="AI236" s="140">
        <v>0.85</v>
      </c>
      <c r="AR236" s="140" t="s">
        <v>623</v>
      </c>
      <c r="BI236" s="140">
        <v>50</v>
      </c>
      <c r="BJ236" s="140">
        <v>5</v>
      </c>
      <c r="BK236" s="140" t="s">
        <v>625</v>
      </c>
      <c r="BL236" s="140" t="s">
        <v>625</v>
      </c>
      <c r="BM236" s="140" t="s">
        <v>705</v>
      </c>
      <c r="BN236" s="140" t="s">
        <v>684</v>
      </c>
      <c r="BO236" s="140" t="s">
        <v>623</v>
      </c>
      <c r="BP236" s="140" t="s">
        <v>623</v>
      </c>
      <c r="CO236" s="140">
        <v>3.2</v>
      </c>
      <c r="CP236" s="140">
        <v>4.4000000000000004</v>
      </c>
      <c r="CQ236" s="140">
        <v>67</v>
      </c>
      <c r="DL236" s="140" t="s">
        <v>624</v>
      </c>
      <c r="DM236" s="140" t="s">
        <v>623</v>
      </c>
      <c r="DN236" s="140" t="s">
        <v>624</v>
      </c>
      <c r="DP236" s="140">
        <v>14</v>
      </c>
      <c r="DQ236" s="140">
        <v>2</v>
      </c>
      <c r="DS236" s="140">
        <v>2</v>
      </c>
      <c r="DU236" s="140">
        <v>2</v>
      </c>
    </row>
    <row r="237" spans="1:125" ht="15" customHeight="1" x14ac:dyDescent="0.2">
      <c r="A237" s="162">
        <v>871</v>
      </c>
      <c r="B237" s="162" t="s">
        <v>329</v>
      </c>
      <c r="C237" s="40" t="s">
        <v>300</v>
      </c>
      <c r="D237" s="36">
        <v>39575</v>
      </c>
      <c r="E237" s="163">
        <v>39.368119999999998</v>
      </c>
      <c r="F237" s="163">
        <v>-76.66592</v>
      </c>
      <c r="G237" s="163">
        <v>39.368729999999999</v>
      </c>
      <c r="H237" s="163">
        <v>-76.666179999999997</v>
      </c>
      <c r="I237" s="150">
        <v>0.48958333333333331</v>
      </c>
      <c r="J237" s="151">
        <v>15.53</v>
      </c>
      <c r="K237" s="151">
        <v>7.99</v>
      </c>
      <c r="L237" s="152">
        <v>842</v>
      </c>
      <c r="M237" s="151">
        <v>10.050000000000001</v>
      </c>
      <c r="N237" s="142">
        <v>30</v>
      </c>
      <c r="O237" s="142">
        <v>17</v>
      </c>
      <c r="P237" s="140" t="s">
        <v>623</v>
      </c>
      <c r="Q237" s="140" t="s">
        <v>624</v>
      </c>
      <c r="R237" s="140" t="s">
        <v>623</v>
      </c>
      <c r="S237" s="140" t="s">
        <v>623</v>
      </c>
      <c r="T237" s="140" t="s">
        <v>623</v>
      </c>
      <c r="U237" s="140" t="s">
        <v>623</v>
      </c>
      <c r="V237" s="140" t="s">
        <v>624</v>
      </c>
      <c r="W237" s="140" t="s">
        <v>623</v>
      </c>
      <c r="X237" s="140" t="s">
        <v>623</v>
      </c>
      <c r="Y237" s="140" t="s">
        <v>623</v>
      </c>
      <c r="Z237" s="140" t="s">
        <v>623</v>
      </c>
      <c r="AA237" s="140" t="s">
        <v>623</v>
      </c>
      <c r="AB237" s="140" t="s">
        <v>623</v>
      </c>
      <c r="AF237" s="140">
        <v>0</v>
      </c>
      <c r="AG237" s="140">
        <v>2.98</v>
      </c>
      <c r="AH237" s="140">
        <v>75</v>
      </c>
      <c r="AI237" s="140">
        <v>0.1</v>
      </c>
      <c r="AR237" s="140" t="s">
        <v>623</v>
      </c>
      <c r="BI237" s="140">
        <v>50</v>
      </c>
      <c r="BJ237" s="140">
        <v>30</v>
      </c>
      <c r="BK237" s="140" t="s">
        <v>625</v>
      </c>
      <c r="BL237" s="140" t="s">
        <v>625</v>
      </c>
      <c r="BM237" s="140" t="s">
        <v>705</v>
      </c>
      <c r="BN237" s="140" t="s">
        <v>705</v>
      </c>
      <c r="BO237" s="140" t="s">
        <v>623</v>
      </c>
      <c r="BP237" s="140" t="s">
        <v>623</v>
      </c>
      <c r="CO237" s="140">
        <v>4.4000000000000004</v>
      </c>
      <c r="CP237" s="140">
        <v>1.9</v>
      </c>
      <c r="CQ237" s="140">
        <v>71</v>
      </c>
      <c r="DL237" s="140" t="s">
        <v>624</v>
      </c>
      <c r="DM237" s="140" t="s">
        <v>623</v>
      </c>
      <c r="DN237" s="140" t="s">
        <v>624</v>
      </c>
      <c r="DP237" s="140">
        <v>14</v>
      </c>
      <c r="DU237" s="140">
        <v>6</v>
      </c>
    </row>
    <row r="238" spans="1:125" ht="15" customHeight="1" x14ac:dyDescent="0.2">
      <c r="A238" s="162">
        <v>742</v>
      </c>
      <c r="B238" s="40" t="s">
        <v>303</v>
      </c>
      <c r="C238" s="40" t="s">
        <v>300</v>
      </c>
      <c r="D238" s="36">
        <v>39555</v>
      </c>
      <c r="E238" s="163">
        <v>39.364719999999998</v>
      </c>
      <c r="F238" s="163">
        <v>-76.690200000000004</v>
      </c>
      <c r="G238" s="163">
        <v>39.365319999999997</v>
      </c>
      <c r="H238" s="163">
        <v>-76.690610000000007</v>
      </c>
      <c r="I238" s="150">
        <v>0.54166666666666663</v>
      </c>
      <c r="J238" s="151">
        <v>16.829999999999998</v>
      </c>
      <c r="K238" s="151">
        <v>9.3800000000000008</v>
      </c>
      <c r="L238" s="152">
        <v>920</v>
      </c>
      <c r="M238" s="151">
        <v>17.12</v>
      </c>
      <c r="N238" s="142">
        <v>10</v>
      </c>
      <c r="O238" s="142">
        <v>12</v>
      </c>
      <c r="P238" s="140" t="s">
        <v>623</v>
      </c>
      <c r="Q238" s="140" t="s">
        <v>624</v>
      </c>
      <c r="R238" s="140" t="s">
        <v>623</v>
      </c>
      <c r="S238" s="140" t="s">
        <v>623</v>
      </c>
      <c r="T238" s="140" t="s">
        <v>623</v>
      </c>
      <c r="U238" s="140" t="s">
        <v>623</v>
      </c>
      <c r="V238" s="140" t="s">
        <v>624</v>
      </c>
      <c r="W238" s="140" t="s">
        <v>623</v>
      </c>
      <c r="X238" s="140" t="s">
        <v>623</v>
      </c>
      <c r="Y238" s="140" t="s">
        <v>623</v>
      </c>
      <c r="Z238" s="140" t="s">
        <v>623</v>
      </c>
      <c r="AA238" s="140" t="s">
        <v>623</v>
      </c>
      <c r="AB238" s="140" t="s">
        <v>623</v>
      </c>
      <c r="AF238" s="140">
        <v>0</v>
      </c>
      <c r="AG238" s="140">
        <v>2.38</v>
      </c>
      <c r="AH238" s="140">
        <v>75</v>
      </c>
      <c r="AI238" s="140">
        <v>1.34</v>
      </c>
      <c r="AR238" s="140" t="s">
        <v>623</v>
      </c>
      <c r="BI238" s="140">
        <v>10</v>
      </c>
      <c r="BJ238" s="140">
        <v>10</v>
      </c>
      <c r="BK238" s="140" t="s">
        <v>625</v>
      </c>
      <c r="BL238" s="140" t="s">
        <v>625</v>
      </c>
      <c r="BM238" s="140" t="s">
        <v>715</v>
      </c>
      <c r="BN238" s="140" t="s">
        <v>715</v>
      </c>
      <c r="BO238" s="140" t="s">
        <v>624</v>
      </c>
      <c r="BP238" s="140" t="s">
        <v>623</v>
      </c>
      <c r="BQ238" s="140" t="s">
        <v>632</v>
      </c>
      <c r="CO238" s="140">
        <v>3.5</v>
      </c>
      <c r="CP238" s="140">
        <v>3.4</v>
      </c>
      <c r="CQ238" s="140">
        <v>75</v>
      </c>
      <c r="DL238" s="140" t="s">
        <v>624</v>
      </c>
      <c r="DM238" s="140" t="s">
        <v>623</v>
      </c>
      <c r="DN238" s="140" t="s">
        <v>624</v>
      </c>
      <c r="DP238" s="140">
        <v>5</v>
      </c>
      <c r="DQ238" s="140">
        <v>3</v>
      </c>
      <c r="DR238" s="140">
        <v>4</v>
      </c>
      <c r="DU238" s="140">
        <v>8</v>
      </c>
    </row>
    <row r="239" spans="1:125" ht="15" customHeight="1" x14ac:dyDescent="0.2">
      <c r="A239" s="162">
        <v>764</v>
      </c>
      <c r="B239" s="40" t="s">
        <v>303</v>
      </c>
      <c r="C239" s="40" t="s">
        <v>300</v>
      </c>
      <c r="D239" s="36">
        <v>39555</v>
      </c>
      <c r="E239" s="163">
        <v>39.364510000000003</v>
      </c>
      <c r="F239" s="163">
        <v>-76.673119999999997</v>
      </c>
      <c r="G239" s="163">
        <v>39.36412</v>
      </c>
      <c r="H239" s="163">
        <v>-76.6738</v>
      </c>
      <c r="I239" s="150">
        <v>0.50555555555555554</v>
      </c>
      <c r="J239" s="151">
        <v>15.36</v>
      </c>
      <c r="K239" s="151">
        <v>8.57</v>
      </c>
      <c r="L239" s="152">
        <v>1071</v>
      </c>
      <c r="M239" s="151">
        <v>17.25</v>
      </c>
      <c r="N239" s="142">
        <v>0</v>
      </c>
      <c r="O239" s="142">
        <v>12</v>
      </c>
      <c r="P239" s="140" t="s">
        <v>623</v>
      </c>
      <c r="Q239" s="140" t="s">
        <v>624</v>
      </c>
      <c r="R239" s="140" t="s">
        <v>623</v>
      </c>
      <c r="S239" s="140" t="s">
        <v>623</v>
      </c>
      <c r="T239" s="140" t="s">
        <v>623</v>
      </c>
      <c r="U239" s="140" t="s">
        <v>623</v>
      </c>
      <c r="V239" s="140" t="s">
        <v>624</v>
      </c>
      <c r="W239" s="140" t="s">
        <v>623</v>
      </c>
      <c r="X239" s="140" t="s">
        <v>623</v>
      </c>
      <c r="Y239" s="140" t="s">
        <v>623</v>
      </c>
      <c r="Z239" s="140" t="s">
        <v>623</v>
      </c>
      <c r="AA239" s="140" t="s">
        <v>623</v>
      </c>
      <c r="AB239" s="140" t="s">
        <v>624</v>
      </c>
      <c r="AC239" s="140" t="s">
        <v>624</v>
      </c>
      <c r="AD239" s="140">
        <v>12</v>
      </c>
      <c r="AE239" s="140">
        <v>30</v>
      </c>
      <c r="AF239" s="140">
        <v>0</v>
      </c>
      <c r="AG239" s="140">
        <v>1.07</v>
      </c>
      <c r="AH239" s="140">
        <v>75</v>
      </c>
      <c r="AI239" s="140">
        <v>1.29</v>
      </c>
      <c r="AR239" s="140" t="s">
        <v>624</v>
      </c>
      <c r="AV239" s="140">
        <v>10</v>
      </c>
      <c r="BI239" s="140">
        <v>35</v>
      </c>
      <c r="BJ239" s="140">
        <v>20</v>
      </c>
      <c r="BK239" s="140" t="s">
        <v>625</v>
      </c>
      <c r="BL239" s="140" t="s">
        <v>625</v>
      </c>
      <c r="BM239" s="140" t="s">
        <v>715</v>
      </c>
      <c r="BN239" s="140" t="s">
        <v>715</v>
      </c>
      <c r="BO239" s="140" t="s">
        <v>624</v>
      </c>
      <c r="BP239" s="140" t="s">
        <v>623</v>
      </c>
      <c r="BQ239" s="140" t="s">
        <v>632</v>
      </c>
      <c r="CO239" s="140">
        <v>5.8</v>
      </c>
      <c r="CP239" s="140">
        <v>6.3</v>
      </c>
      <c r="CQ239" s="140">
        <v>73</v>
      </c>
      <c r="DL239" s="140" t="s">
        <v>624</v>
      </c>
      <c r="DM239" s="140" t="s">
        <v>623</v>
      </c>
      <c r="DN239" s="140" t="s">
        <v>624</v>
      </c>
      <c r="DP239" s="140">
        <v>4</v>
      </c>
      <c r="DQ239" s="140">
        <v>3</v>
      </c>
      <c r="DS239" s="140">
        <v>4</v>
      </c>
      <c r="DU239" s="140">
        <v>9</v>
      </c>
    </row>
    <row r="240" spans="1:125" ht="15" customHeight="1" x14ac:dyDescent="0.2">
      <c r="A240" s="162">
        <v>773</v>
      </c>
      <c r="B240" s="40" t="s">
        <v>303</v>
      </c>
      <c r="C240" s="40" t="s">
        <v>300</v>
      </c>
      <c r="D240" s="36">
        <v>39555</v>
      </c>
      <c r="E240" s="163">
        <v>39.36551</v>
      </c>
      <c r="F240" s="163">
        <v>-76.692930000000004</v>
      </c>
      <c r="G240" s="163">
        <v>39.365220000000001</v>
      </c>
      <c r="H240" s="163">
        <v>-76.693709999999996</v>
      </c>
      <c r="I240" s="150">
        <v>0.55555555555555558</v>
      </c>
      <c r="J240" s="151">
        <v>19.25</v>
      </c>
      <c r="K240" s="151">
        <v>9.81</v>
      </c>
      <c r="L240" s="152">
        <v>875</v>
      </c>
      <c r="M240" s="151">
        <v>21.79</v>
      </c>
      <c r="N240" s="142">
        <v>10</v>
      </c>
      <c r="O240" s="142">
        <v>13</v>
      </c>
      <c r="P240" s="140" t="s">
        <v>623</v>
      </c>
      <c r="Q240" s="140" t="s">
        <v>624</v>
      </c>
      <c r="R240" s="140" t="s">
        <v>623</v>
      </c>
      <c r="S240" s="140" t="s">
        <v>623</v>
      </c>
      <c r="T240" s="140" t="s">
        <v>623</v>
      </c>
      <c r="U240" s="140" t="s">
        <v>623</v>
      </c>
      <c r="V240" s="140" t="s">
        <v>624</v>
      </c>
      <c r="W240" s="140" t="s">
        <v>623</v>
      </c>
      <c r="X240" s="140" t="s">
        <v>623</v>
      </c>
      <c r="Y240" s="140" t="s">
        <v>623</v>
      </c>
      <c r="Z240" s="140" t="s">
        <v>623</v>
      </c>
      <c r="AA240" s="140" t="s">
        <v>623</v>
      </c>
      <c r="AB240" s="140" t="s">
        <v>623</v>
      </c>
      <c r="AF240" s="140">
        <v>0</v>
      </c>
      <c r="AG240" s="140">
        <v>2.25</v>
      </c>
      <c r="AH240" s="140">
        <v>75</v>
      </c>
      <c r="AI240" s="140">
        <v>1.7</v>
      </c>
      <c r="AR240" s="140" t="s">
        <v>623</v>
      </c>
      <c r="BI240" s="140">
        <v>15</v>
      </c>
      <c r="BJ240" s="140">
        <v>10</v>
      </c>
      <c r="BK240" s="140" t="s">
        <v>625</v>
      </c>
      <c r="BL240" s="140" t="s">
        <v>625</v>
      </c>
      <c r="BM240" s="140" t="s">
        <v>716</v>
      </c>
      <c r="BN240" s="140" t="s">
        <v>716</v>
      </c>
      <c r="BO240" s="140" t="s">
        <v>624</v>
      </c>
      <c r="BP240" s="140" t="s">
        <v>624</v>
      </c>
      <c r="BQ240" s="140" t="s">
        <v>632</v>
      </c>
      <c r="BR240" s="140" t="s">
        <v>632</v>
      </c>
      <c r="CO240" s="140">
        <v>7.5</v>
      </c>
      <c r="CP240" s="140">
        <v>4.5999999999999996</v>
      </c>
      <c r="CQ240" s="140">
        <v>75</v>
      </c>
      <c r="DL240" s="140" t="s">
        <v>624</v>
      </c>
      <c r="DM240" s="140" t="s">
        <v>623</v>
      </c>
      <c r="DN240" s="140" t="s">
        <v>624</v>
      </c>
      <c r="DP240" s="140">
        <v>10</v>
      </c>
      <c r="DQ240" s="140">
        <v>1</v>
      </c>
      <c r="DS240" s="140">
        <v>2</v>
      </c>
      <c r="DU240" s="140">
        <v>7</v>
      </c>
    </row>
    <row r="241" spans="1:125" ht="15" customHeight="1" x14ac:dyDescent="0.2">
      <c r="A241" s="162">
        <v>791</v>
      </c>
      <c r="B241" s="40" t="s">
        <v>303</v>
      </c>
      <c r="C241" s="40" t="s">
        <v>300</v>
      </c>
      <c r="D241" s="36">
        <v>39575</v>
      </c>
      <c r="E241" s="163">
        <v>39.362909999999999</v>
      </c>
      <c r="F241" s="163">
        <v>-76.687820000000002</v>
      </c>
      <c r="G241" s="163">
        <v>39.363210000000002</v>
      </c>
      <c r="H241" s="163">
        <v>-76.688590000000005</v>
      </c>
      <c r="I241" s="150">
        <v>0.4375</v>
      </c>
      <c r="J241" s="151">
        <v>15.92</v>
      </c>
      <c r="K241" s="151">
        <v>8.0399999999999991</v>
      </c>
      <c r="L241" s="152">
        <v>1025</v>
      </c>
      <c r="M241" s="151">
        <v>11.87</v>
      </c>
      <c r="N241" s="142">
        <v>5</v>
      </c>
      <c r="O241" s="142">
        <v>15</v>
      </c>
      <c r="P241" s="140" t="s">
        <v>623</v>
      </c>
      <c r="Q241" s="140" t="s">
        <v>623</v>
      </c>
      <c r="R241" s="140" t="s">
        <v>623</v>
      </c>
      <c r="S241" s="140" t="s">
        <v>623</v>
      </c>
      <c r="T241" s="140" t="s">
        <v>623</v>
      </c>
      <c r="U241" s="140" t="s">
        <v>623</v>
      </c>
      <c r="V241" s="140" t="s">
        <v>624</v>
      </c>
      <c r="W241" s="140" t="s">
        <v>623</v>
      </c>
      <c r="X241" s="140" t="s">
        <v>623</v>
      </c>
      <c r="Y241" s="140" t="s">
        <v>623</v>
      </c>
      <c r="Z241" s="140" t="s">
        <v>623</v>
      </c>
      <c r="AA241" s="140" t="s">
        <v>623</v>
      </c>
      <c r="AB241" s="140" t="s">
        <v>623</v>
      </c>
      <c r="AF241" s="140">
        <v>0</v>
      </c>
      <c r="AG241" s="140">
        <v>1.61</v>
      </c>
      <c r="AH241" s="140">
        <v>75</v>
      </c>
      <c r="AI241" s="140">
        <v>0.7</v>
      </c>
      <c r="AR241" s="140" t="s">
        <v>624</v>
      </c>
      <c r="AV241" s="140">
        <v>75</v>
      </c>
      <c r="BI241" s="140">
        <v>0</v>
      </c>
      <c r="BJ241" s="140">
        <v>3</v>
      </c>
      <c r="BK241" s="140" t="s">
        <v>645</v>
      </c>
      <c r="BL241" s="140" t="s">
        <v>645</v>
      </c>
      <c r="BM241" s="140" t="s">
        <v>660</v>
      </c>
      <c r="BN241" s="140" t="s">
        <v>684</v>
      </c>
      <c r="BO241" s="140" t="s">
        <v>624</v>
      </c>
      <c r="BP241" s="140" t="s">
        <v>623</v>
      </c>
      <c r="BQ241" s="140" t="s">
        <v>632</v>
      </c>
      <c r="CO241" s="140">
        <v>4.2</v>
      </c>
      <c r="CP241" s="140">
        <v>4</v>
      </c>
      <c r="CQ241" s="140">
        <v>75</v>
      </c>
      <c r="DL241" s="140" t="s">
        <v>624</v>
      </c>
      <c r="DM241" s="140" t="s">
        <v>623</v>
      </c>
      <c r="DN241" s="140" t="s">
        <v>624</v>
      </c>
      <c r="DP241" s="140">
        <v>10</v>
      </c>
      <c r="DS241" s="140">
        <v>5</v>
      </c>
      <c r="DU241" s="140">
        <v>5</v>
      </c>
    </row>
    <row r="242" spans="1:125" ht="15" customHeight="1" x14ac:dyDescent="0.2">
      <c r="A242" s="162">
        <v>841</v>
      </c>
      <c r="B242" s="40" t="s">
        <v>303</v>
      </c>
      <c r="C242" s="40" t="s">
        <v>300</v>
      </c>
      <c r="D242" s="36">
        <v>39555</v>
      </c>
      <c r="E242" s="163">
        <v>39.367379999999997</v>
      </c>
      <c r="F242" s="163">
        <v>-76.668880000000001</v>
      </c>
      <c r="G242" s="163">
        <v>39.366840000000003</v>
      </c>
      <c r="H242" s="163">
        <v>-76.669210000000007</v>
      </c>
      <c r="I242" s="150">
        <v>0.44444444444444442</v>
      </c>
      <c r="J242" s="151">
        <v>11.96</v>
      </c>
      <c r="K242" s="151">
        <v>8.43</v>
      </c>
      <c r="L242" s="152">
        <v>1099</v>
      </c>
      <c r="M242" s="151">
        <v>15.9</v>
      </c>
      <c r="N242" s="142">
        <v>100</v>
      </c>
      <c r="O242" s="142">
        <v>12</v>
      </c>
      <c r="P242" s="140" t="s">
        <v>623</v>
      </c>
      <c r="Q242" s="140" t="s">
        <v>624</v>
      </c>
      <c r="R242" s="140" t="s">
        <v>623</v>
      </c>
      <c r="S242" s="140" t="s">
        <v>623</v>
      </c>
      <c r="T242" s="140" t="s">
        <v>623</v>
      </c>
      <c r="U242" s="140" t="s">
        <v>623</v>
      </c>
      <c r="V242" s="140" t="s">
        <v>624</v>
      </c>
      <c r="W242" s="140" t="s">
        <v>623</v>
      </c>
      <c r="X242" s="140" t="s">
        <v>623</v>
      </c>
      <c r="Y242" s="140" t="s">
        <v>623</v>
      </c>
      <c r="Z242" s="140" t="s">
        <v>623</v>
      </c>
      <c r="AA242" s="140" t="s">
        <v>623</v>
      </c>
      <c r="AB242" s="140" t="s">
        <v>623</v>
      </c>
      <c r="AF242" s="140">
        <v>0</v>
      </c>
      <c r="AG242" s="140">
        <v>3.03</v>
      </c>
      <c r="AH242" s="140">
        <v>75</v>
      </c>
      <c r="AI242" s="140">
        <v>1.02</v>
      </c>
      <c r="AR242" s="140" t="s">
        <v>624</v>
      </c>
      <c r="AS242" s="140">
        <v>5</v>
      </c>
      <c r="AT242" s="140">
        <v>6</v>
      </c>
      <c r="AU242" s="140">
        <v>8</v>
      </c>
      <c r="BI242" s="140">
        <v>50</v>
      </c>
      <c r="BJ242" s="140">
        <v>50</v>
      </c>
      <c r="BK242" s="140" t="s">
        <v>625</v>
      </c>
      <c r="BL242" s="140" t="s">
        <v>625</v>
      </c>
      <c r="BM242" s="140" t="s">
        <v>714</v>
      </c>
      <c r="BN242" s="140" t="s">
        <v>714</v>
      </c>
      <c r="BO242" s="140" t="s">
        <v>623</v>
      </c>
      <c r="BP242" s="140" t="s">
        <v>623</v>
      </c>
      <c r="CO242" s="140">
        <v>5.8</v>
      </c>
      <c r="CP242" s="140">
        <v>9.6999999999999993</v>
      </c>
      <c r="DL242" s="140" t="s">
        <v>624</v>
      </c>
      <c r="DM242" s="140" t="s">
        <v>623</v>
      </c>
      <c r="DN242" s="140" t="s">
        <v>624</v>
      </c>
      <c r="DP242" s="140">
        <v>8</v>
      </c>
      <c r="DQ242" s="140">
        <v>2</v>
      </c>
      <c r="DS242" s="140">
        <v>6</v>
      </c>
      <c r="DU242" s="140">
        <v>4</v>
      </c>
    </row>
    <row r="243" spans="1:125" ht="15" customHeight="1" x14ac:dyDescent="0.2">
      <c r="A243" s="26">
        <v>1053</v>
      </c>
      <c r="B243" s="40" t="s">
        <v>304</v>
      </c>
      <c r="C243" s="40" t="s">
        <v>300</v>
      </c>
      <c r="D243" s="36">
        <v>39520</v>
      </c>
      <c r="E243" s="149">
        <v>39.326770000000003</v>
      </c>
      <c r="F243" s="149">
        <v>-76.625200000000007</v>
      </c>
      <c r="G243" s="149">
        <v>39.32743</v>
      </c>
      <c r="H243" s="149">
        <v>-76.625119999999995</v>
      </c>
      <c r="I243" s="150"/>
      <c r="J243" s="151">
        <v>9.25</v>
      </c>
      <c r="K243" s="151">
        <v>8.4</v>
      </c>
      <c r="L243" s="152">
        <v>945</v>
      </c>
      <c r="M243" s="151">
        <v>19.100000000000001</v>
      </c>
      <c r="N243" s="142">
        <v>50</v>
      </c>
      <c r="O243" s="142">
        <v>18</v>
      </c>
      <c r="P243" s="140" t="s">
        <v>623</v>
      </c>
      <c r="Q243" s="140" t="s">
        <v>624</v>
      </c>
      <c r="R243" s="140" t="s">
        <v>623</v>
      </c>
      <c r="S243" s="140" t="s">
        <v>623</v>
      </c>
      <c r="T243" s="140" t="s">
        <v>623</v>
      </c>
      <c r="U243" s="140" t="s">
        <v>623</v>
      </c>
      <c r="V243" s="140" t="s">
        <v>624</v>
      </c>
      <c r="W243" s="140" t="s">
        <v>623</v>
      </c>
      <c r="X243" s="140" t="s">
        <v>623</v>
      </c>
      <c r="Y243" s="140" t="s">
        <v>623</v>
      </c>
      <c r="Z243" s="140" t="s">
        <v>623</v>
      </c>
      <c r="AA243" s="140" t="s">
        <v>623</v>
      </c>
      <c r="AB243" s="140" t="s">
        <v>623</v>
      </c>
      <c r="AF243" s="140">
        <v>0</v>
      </c>
      <c r="AG243" s="140">
        <v>2.41</v>
      </c>
      <c r="AH243" s="140">
        <v>75</v>
      </c>
      <c r="AI243" s="140">
        <v>1.61</v>
      </c>
      <c r="AR243" s="140" t="s">
        <v>624</v>
      </c>
      <c r="AS243" s="140">
        <v>75</v>
      </c>
      <c r="BI243" s="140">
        <v>50</v>
      </c>
      <c r="BJ243" s="140">
        <v>50</v>
      </c>
      <c r="BK243" s="140" t="s">
        <v>625</v>
      </c>
      <c r="BL243" s="140" t="s">
        <v>625</v>
      </c>
      <c r="BM243" s="140" t="s">
        <v>643</v>
      </c>
      <c r="BN243" s="140" t="s">
        <v>643</v>
      </c>
      <c r="BO243" s="140" t="s">
        <v>623</v>
      </c>
      <c r="BP243" s="140" t="s">
        <v>623</v>
      </c>
      <c r="CO243" s="140">
        <v>7.3</v>
      </c>
      <c r="CP243" s="140">
        <v>2.7</v>
      </c>
      <c r="CQ243" s="140">
        <v>75</v>
      </c>
      <c r="DL243" s="140" t="s">
        <v>624</v>
      </c>
      <c r="DM243" s="140" t="s">
        <v>623</v>
      </c>
      <c r="DN243" s="140" t="s">
        <v>624</v>
      </c>
      <c r="DP243" s="140">
        <v>19</v>
      </c>
      <c r="DQ243" s="140">
        <v>1</v>
      </c>
    </row>
    <row r="244" spans="1:125" ht="15" customHeight="1" x14ac:dyDescent="0.2">
      <c r="A244" s="26">
        <v>1392</v>
      </c>
      <c r="B244" s="40" t="s">
        <v>307</v>
      </c>
      <c r="C244" s="40" t="s">
        <v>308</v>
      </c>
      <c r="D244" s="36">
        <v>39568</v>
      </c>
      <c r="E244" s="149">
        <v>39.323309999999999</v>
      </c>
      <c r="F244" s="149">
        <v>-76.533529999999999</v>
      </c>
      <c r="G244" s="149">
        <v>39.323900000000002</v>
      </c>
      <c r="H244" s="149">
        <v>-76.533190000000005</v>
      </c>
      <c r="I244" s="150">
        <v>0.52083333333333337</v>
      </c>
      <c r="J244" s="151"/>
      <c r="K244" s="151"/>
      <c r="L244" s="152"/>
      <c r="M244" s="151"/>
      <c r="N244" s="142">
        <v>20</v>
      </c>
      <c r="O244" s="142">
        <v>6</v>
      </c>
      <c r="P244" s="140" t="s">
        <v>623</v>
      </c>
      <c r="Q244" s="140" t="s">
        <v>624</v>
      </c>
      <c r="R244" s="140" t="s">
        <v>623</v>
      </c>
      <c r="S244" s="140" t="s">
        <v>623</v>
      </c>
      <c r="T244" s="140" t="s">
        <v>623</v>
      </c>
      <c r="U244" s="140" t="s">
        <v>623</v>
      </c>
      <c r="V244" s="140" t="s">
        <v>624</v>
      </c>
      <c r="W244" s="140" t="s">
        <v>623</v>
      </c>
      <c r="X244" s="140" t="s">
        <v>623</v>
      </c>
      <c r="Y244" s="140" t="s">
        <v>623</v>
      </c>
      <c r="Z244" s="140" t="s">
        <v>623</v>
      </c>
      <c r="AA244" s="140" t="s">
        <v>623</v>
      </c>
      <c r="AB244" s="140" t="s">
        <v>623</v>
      </c>
      <c r="AF244" s="140">
        <v>0</v>
      </c>
      <c r="AG244" s="140">
        <v>1.81</v>
      </c>
      <c r="AH244" s="140">
        <v>75</v>
      </c>
      <c r="AI244" s="140">
        <v>1.36</v>
      </c>
      <c r="AR244" s="140" t="s">
        <v>623</v>
      </c>
      <c r="BI244" s="140">
        <v>4</v>
      </c>
      <c r="BJ244" s="140">
        <v>50</v>
      </c>
      <c r="BK244" s="140" t="s">
        <v>625</v>
      </c>
      <c r="BL244" s="140" t="s">
        <v>625</v>
      </c>
      <c r="BM244" s="140" t="s">
        <v>684</v>
      </c>
      <c r="BN244" s="140" t="s">
        <v>684</v>
      </c>
      <c r="BO244" s="140" t="s">
        <v>623</v>
      </c>
      <c r="BP244" s="140" t="s">
        <v>623</v>
      </c>
      <c r="CO244" s="140">
        <v>8.6</v>
      </c>
      <c r="CP244" s="140">
        <v>4.4000000000000004</v>
      </c>
      <c r="CQ244" s="140">
        <v>72</v>
      </c>
      <c r="DL244" s="140" t="s">
        <v>624</v>
      </c>
      <c r="DM244" s="140" t="s">
        <v>623</v>
      </c>
      <c r="DN244" s="140" t="s">
        <v>623</v>
      </c>
      <c r="DP244" s="140">
        <v>4</v>
      </c>
      <c r="DQ244" s="140">
        <v>2</v>
      </c>
      <c r="DS244" s="140">
        <v>9</v>
      </c>
      <c r="DU244" s="140">
        <v>5</v>
      </c>
    </row>
    <row r="245" spans="1:125" ht="15" customHeight="1" x14ac:dyDescent="0.2">
      <c r="A245" s="26">
        <v>1659</v>
      </c>
      <c r="B245" s="40" t="s">
        <v>505</v>
      </c>
      <c r="C245" s="40" t="s">
        <v>300</v>
      </c>
      <c r="D245" s="36">
        <v>39568</v>
      </c>
      <c r="E245" s="1">
        <v>39.336779999999997</v>
      </c>
      <c r="F245" s="1">
        <v>-76.539709999999999</v>
      </c>
      <c r="G245" s="1">
        <v>39.336790000000001</v>
      </c>
      <c r="H245" s="1">
        <v>-76.540509999999998</v>
      </c>
      <c r="I245" s="150">
        <v>0.5625</v>
      </c>
      <c r="J245" s="151"/>
      <c r="K245" s="151"/>
      <c r="L245" s="152"/>
      <c r="M245" s="151"/>
      <c r="N245" s="142">
        <v>10</v>
      </c>
      <c r="O245" s="142">
        <v>15</v>
      </c>
      <c r="P245" s="140" t="s">
        <v>623</v>
      </c>
      <c r="Q245" s="140" t="s">
        <v>624</v>
      </c>
      <c r="R245" s="140" t="s">
        <v>623</v>
      </c>
      <c r="S245" s="140" t="s">
        <v>624</v>
      </c>
      <c r="T245" s="140" t="s">
        <v>623</v>
      </c>
      <c r="U245" s="140" t="s">
        <v>623</v>
      </c>
      <c r="V245" s="140" t="s">
        <v>624</v>
      </c>
      <c r="W245" s="140" t="s">
        <v>623</v>
      </c>
      <c r="X245" s="140" t="s">
        <v>623</v>
      </c>
      <c r="Y245" s="140" t="s">
        <v>623</v>
      </c>
      <c r="Z245" s="140" t="s">
        <v>623</v>
      </c>
      <c r="AA245" s="140" t="s">
        <v>623</v>
      </c>
      <c r="AB245" s="140" t="s">
        <v>623</v>
      </c>
      <c r="AF245" s="140">
        <v>0</v>
      </c>
      <c r="AG245" s="140">
        <v>1.68</v>
      </c>
      <c r="AH245" s="140" t="s">
        <v>717</v>
      </c>
      <c r="AI245" s="140">
        <v>0.62</v>
      </c>
      <c r="AJ245" s="140" t="s">
        <v>718</v>
      </c>
      <c r="AK245" s="140">
        <v>1.22</v>
      </c>
      <c r="AL245" s="140">
        <v>75</v>
      </c>
      <c r="AM245" s="140">
        <v>0.92</v>
      </c>
      <c r="AR245" s="140" t="s">
        <v>623</v>
      </c>
      <c r="BI245" s="140">
        <v>2</v>
      </c>
      <c r="BJ245" s="140">
        <v>2</v>
      </c>
      <c r="BK245" s="140" t="s">
        <v>625</v>
      </c>
      <c r="BL245" s="140" t="s">
        <v>645</v>
      </c>
      <c r="BM245" s="140" t="s">
        <v>684</v>
      </c>
      <c r="BN245" s="140" t="s">
        <v>684</v>
      </c>
      <c r="BO245" s="140" t="s">
        <v>623</v>
      </c>
      <c r="BP245" s="140" t="s">
        <v>623</v>
      </c>
      <c r="CO245" s="140">
        <v>1.7</v>
      </c>
      <c r="CP245" s="140">
        <v>6.2</v>
      </c>
      <c r="CQ245" s="140">
        <v>72</v>
      </c>
      <c r="DL245" s="140" t="s">
        <v>624</v>
      </c>
      <c r="DM245" s="140" t="s">
        <v>623</v>
      </c>
      <c r="DN245" s="140" t="s">
        <v>623</v>
      </c>
      <c r="DP245" s="140">
        <v>4</v>
      </c>
      <c r="DQ245" s="140">
        <v>1</v>
      </c>
      <c r="DS245" s="140">
        <v>8</v>
      </c>
      <c r="DU245" s="140">
        <v>7</v>
      </c>
    </row>
    <row r="246" spans="1:125" ht="15" customHeight="1" x14ac:dyDescent="0.2">
      <c r="A246" s="26">
        <v>1235</v>
      </c>
      <c r="B246" s="40" t="s">
        <v>311</v>
      </c>
      <c r="C246" s="40" t="s">
        <v>308</v>
      </c>
      <c r="D246" s="36">
        <v>39575</v>
      </c>
      <c r="E246" s="160">
        <v>39.312350000000002</v>
      </c>
      <c r="F246" s="160">
        <v>-76.554590000000005</v>
      </c>
      <c r="G246" s="160">
        <v>39.312640000000002</v>
      </c>
      <c r="H246" s="160">
        <v>-76.543909999999997</v>
      </c>
      <c r="I246" s="153">
        <v>0.54166666666666663</v>
      </c>
      <c r="J246" s="154">
        <v>24.14</v>
      </c>
      <c r="K246" s="154">
        <v>8.8800000000000008</v>
      </c>
      <c r="L246" s="141">
        <v>754</v>
      </c>
      <c r="M246" s="154">
        <v>15.88</v>
      </c>
      <c r="N246" s="142">
        <v>100</v>
      </c>
      <c r="O246" s="142">
        <v>15</v>
      </c>
      <c r="P246" s="140" t="s">
        <v>624</v>
      </c>
      <c r="Q246" s="140" t="s">
        <v>624</v>
      </c>
      <c r="R246" s="140" t="s">
        <v>623</v>
      </c>
      <c r="S246" s="140" t="s">
        <v>623</v>
      </c>
      <c r="T246" s="140" t="s">
        <v>623</v>
      </c>
      <c r="U246" s="140" t="s">
        <v>624</v>
      </c>
      <c r="V246" s="140" t="s">
        <v>623</v>
      </c>
      <c r="W246" s="140" t="s">
        <v>624</v>
      </c>
      <c r="X246" s="140" t="s">
        <v>623</v>
      </c>
      <c r="Y246" s="140" t="s">
        <v>623</v>
      </c>
      <c r="Z246" s="140" t="s">
        <v>623</v>
      </c>
      <c r="AA246" s="140" t="s">
        <v>623</v>
      </c>
      <c r="AB246" s="140" t="s">
        <v>623</v>
      </c>
      <c r="AR246" s="140" t="s">
        <v>623</v>
      </c>
      <c r="BI246" s="140">
        <v>10</v>
      </c>
      <c r="BJ246" s="140">
        <v>10</v>
      </c>
      <c r="BK246" s="140" t="s">
        <v>645</v>
      </c>
      <c r="BL246" s="140" t="s">
        <v>645</v>
      </c>
      <c r="BM246" s="140" t="s">
        <v>719</v>
      </c>
      <c r="BN246" s="140" t="s">
        <v>719</v>
      </c>
      <c r="BO246" s="140" t="s">
        <v>623</v>
      </c>
      <c r="BP246" s="140" t="s">
        <v>623</v>
      </c>
      <c r="CO246" s="140">
        <v>7.3</v>
      </c>
      <c r="CP246" s="140">
        <v>4.5</v>
      </c>
      <c r="CQ246" s="140">
        <v>72</v>
      </c>
      <c r="DL246" s="140" t="s">
        <v>624</v>
      </c>
      <c r="DM246" s="140" t="s">
        <v>623</v>
      </c>
      <c r="DN246" s="140" t="s">
        <v>624</v>
      </c>
      <c r="DP246" s="140">
        <v>3</v>
      </c>
      <c r="DQ246" s="140">
        <v>1</v>
      </c>
      <c r="DS246" s="140">
        <v>4</v>
      </c>
      <c r="DU246" s="140">
        <v>12</v>
      </c>
    </row>
    <row r="247" spans="1:125" ht="15" customHeight="1" x14ac:dyDescent="0.2">
      <c r="A247" s="26">
        <v>1231</v>
      </c>
      <c r="B247" s="40" t="s">
        <v>311</v>
      </c>
      <c r="C247" s="40" t="s">
        <v>308</v>
      </c>
      <c r="D247" s="36">
        <v>39575</v>
      </c>
      <c r="E247" s="149">
        <v>39.31082</v>
      </c>
      <c r="F247" s="149">
        <v>-76.546999999999997</v>
      </c>
      <c r="G247" s="149">
        <v>39.311410000000002</v>
      </c>
      <c r="H247" s="149">
        <v>-76.546769999999995</v>
      </c>
      <c r="I247" s="153">
        <v>0.5625</v>
      </c>
      <c r="J247" s="154">
        <v>24.87</v>
      </c>
      <c r="K247" s="154">
        <v>8.6300000000000008</v>
      </c>
      <c r="L247" s="141">
        <v>693</v>
      </c>
      <c r="M247" s="154">
        <v>12.61</v>
      </c>
      <c r="N247" s="142">
        <v>200</v>
      </c>
      <c r="O247" s="142">
        <v>15</v>
      </c>
      <c r="P247" s="140" t="s">
        <v>624</v>
      </c>
      <c r="Q247" s="140" t="s">
        <v>624</v>
      </c>
      <c r="R247" s="140" t="s">
        <v>623</v>
      </c>
      <c r="S247" s="140" t="s">
        <v>623</v>
      </c>
      <c r="T247" s="140" t="s">
        <v>623</v>
      </c>
      <c r="U247" s="140" t="s">
        <v>624</v>
      </c>
      <c r="V247" s="140" t="s">
        <v>623</v>
      </c>
      <c r="W247" s="140" t="s">
        <v>624</v>
      </c>
      <c r="X247" s="140" t="s">
        <v>623</v>
      </c>
      <c r="Y247" s="140" t="s">
        <v>623</v>
      </c>
      <c r="Z247" s="140" t="s">
        <v>623</v>
      </c>
      <c r="AA247" s="140" t="s">
        <v>623</v>
      </c>
      <c r="AB247" s="140" t="s">
        <v>623</v>
      </c>
      <c r="AR247" s="140" t="s">
        <v>624</v>
      </c>
      <c r="AX247" s="140">
        <v>50</v>
      </c>
      <c r="BI247" s="140">
        <v>50</v>
      </c>
      <c r="BJ247" s="140">
        <v>0</v>
      </c>
      <c r="BK247" s="140" t="s">
        <v>625</v>
      </c>
      <c r="BL247" s="140" t="s">
        <v>645</v>
      </c>
      <c r="BM247" s="140" t="s">
        <v>705</v>
      </c>
      <c r="BN247" s="140" t="s">
        <v>660</v>
      </c>
      <c r="BO247" s="140" t="s">
        <v>623</v>
      </c>
      <c r="BP247" s="140" t="s">
        <v>623</v>
      </c>
      <c r="CO247" s="140">
        <v>5.7</v>
      </c>
      <c r="CP247" s="140">
        <v>5</v>
      </c>
      <c r="CQ247" s="140">
        <v>72</v>
      </c>
      <c r="DL247" s="140" t="s">
        <v>624</v>
      </c>
      <c r="DM247" s="140" t="s">
        <v>623</v>
      </c>
      <c r="DN247" s="140" t="s">
        <v>624</v>
      </c>
      <c r="DP247" s="140">
        <v>9</v>
      </c>
      <c r="DQ247" s="140">
        <v>1</v>
      </c>
      <c r="DU247" s="140">
        <v>10</v>
      </c>
    </row>
    <row r="248" spans="1:125" ht="15" customHeight="1" x14ac:dyDescent="0.2">
      <c r="A248" s="1">
        <v>31</v>
      </c>
      <c r="B248" s="142" t="s">
        <v>341</v>
      </c>
      <c r="C248" s="40" t="s">
        <v>300</v>
      </c>
      <c r="D248" s="36">
        <v>39890</v>
      </c>
      <c r="E248" s="149">
        <v>39.263339999999999</v>
      </c>
      <c r="F248" s="149">
        <v>-76.647649999999999</v>
      </c>
      <c r="G248" s="149">
        <v>39.26294</v>
      </c>
      <c r="H248" s="149">
        <v>-76.648319999999998</v>
      </c>
      <c r="I248" s="153">
        <v>0.41666666666666669</v>
      </c>
      <c r="J248" s="154">
        <v>8.9600000000000009</v>
      </c>
      <c r="K248" s="154">
        <v>7.52</v>
      </c>
      <c r="L248" s="141">
        <v>1169</v>
      </c>
      <c r="M248" s="154">
        <v>15.04</v>
      </c>
      <c r="N248" s="142">
        <v>80</v>
      </c>
      <c r="O248" s="142">
        <v>10</v>
      </c>
      <c r="P248" s="140" t="s">
        <v>623</v>
      </c>
      <c r="Q248" s="140" t="s">
        <v>624</v>
      </c>
      <c r="R248" s="140" t="s">
        <v>623</v>
      </c>
      <c r="S248" s="140" t="s">
        <v>623</v>
      </c>
      <c r="T248" s="140" t="s">
        <v>623</v>
      </c>
      <c r="U248" s="140" t="s">
        <v>623</v>
      </c>
      <c r="V248" s="140" t="s">
        <v>624</v>
      </c>
      <c r="W248" s="140" t="s">
        <v>624</v>
      </c>
      <c r="X248" s="140" t="s">
        <v>623</v>
      </c>
      <c r="Y248" s="140" t="s">
        <v>623</v>
      </c>
      <c r="Z248" s="140" t="s">
        <v>623</v>
      </c>
      <c r="AA248" s="140" t="s">
        <v>623</v>
      </c>
      <c r="AB248" s="140" t="s">
        <v>623</v>
      </c>
      <c r="AR248" s="140" t="s">
        <v>623</v>
      </c>
      <c r="BI248" s="140">
        <v>15</v>
      </c>
      <c r="BJ248" s="140">
        <v>50</v>
      </c>
      <c r="BK248" s="140" t="s">
        <v>675</v>
      </c>
      <c r="BL248" s="140" t="s">
        <v>625</v>
      </c>
      <c r="BM248" s="140" t="s">
        <v>680</v>
      </c>
      <c r="BN248" s="140" t="s">
        <v>633</v>
      </c>
      <c r="BO248" s="140" t="s">
        <v>624</v>
      </c>
      <c r="BP248" s="140" t="s">
        <v>623</v>
      </c>
      <c r="CM248" s="140" t="s">
        <v>627</v>
      </c>
      <c r="CO248" s="140">
        <v>3.4</v>
      </c>
      <c r="CP248" s="140">
        <v>4.4000000000000004</v>
      </c>
      <c r="CQ248" s="140">
        <v>72</v>
      </c>
      <c r="DL248" s="140" t="s">
        <v>624</v>
      </c>
      <c r="DM248" s="140" t="s">
        <v>623</v>
      </c>
      <c r="DN248" s="140" t="s">
        <v>624</v>
      </c>
      <c r="DQ248" s="140">
        <v>5</v>
      </c>
      <c r="DS248" s="140">
        <v>9</v>
      </c>
      <c r="DU248" s="140">
        <v>6</v>
      </c>
    </row>
    <row r="249" spans="1:125" ht="15" customHeight="1" x14ac:dyDescent="0.2">
      <c r="A249" s="1">
        <v>36</v>
      </c>
      <c r="B249" s="142" t="s">
        <v>341</v>
      </c>
      <c r="C249" s="40" t="s">
        <v>300</v>
      </c>
      <c r="D249" s="36">
        <v>39890</v>
      </c>
      <c r="E249" s="149">
        <v>39.266379999999998</v>
      </c>
      <c r="F249" s="149">
        <v>-76.646950000000004</v>
      </c>
      <c r="G249" s="149">
        <v>39.265709999999999</v>
      </c>
      <c r="H249" s="149">
        <v>-76.646889999999999</v>
      </c>
      <c r="I249" s="153">
        <v>0.45833333333333331</v>
      </c>
      <c r="J249" s="154">
        <v>8.65</v>
      </c>
      <c r="K249" s="154">
        <v>7.6</v>
      </c>
      <c r="L249" s="141">
        <v>1388</v>
      </c>
      <c r="M249" s="154">
        <v>17.059999999999999</v>
      </c>
      <c r="O249" s="142">
        <v>13</v>
      </c>
      <c r="P249" s="140" t="s">
        <v>623</v>
      </c>
      <c r="Q249" s="140" t="s">
        <v>623</v>
      </c>
      <c r="R249" s="140" t="s">
        <v>623</v>
      </c>
      <c r="S249" s="140" t="s">
        <v>623</v>
      </c>
      <c r="T249" s="140" t="s">
        <v>623</v>
      </c>
      <c r="U249" s="140" t="s">
        <v>623</v>
      </c>
      <c r="V249" s="140" t="s">
        <v>624</v>
      </c>
      <c r="W249" s="140" t="s">
        <v>624</v>
      </c>
      <c r="X249" s="140" t="s">
        <v>623</v>
      </c>
      <c r="Y249" s="140" t="s">
        <v>623</v>
      </c>
      <c r="Z249" s="140" t="s">
        <v>623</v>
      </c>
      <c r="AA249" s="140" t="s">
        <v>623</v>
      </c>
      <c r="AB249" s="140" t="s">
        <v>623</v>
      </c>
      <c r="AR249" s="140" t="s">
        <v>624</v>
      </c>
      <c r="AY249" s="140">
        <v>50</v>
      </c>
      <c r="AZ249" s="140">
        <v>70</v>
      </c>
      <c r="BA249" s="140">
        <v>50</v>
      </c>
      <c r="BB249" s="140">
        <v>25</v>
      </c>
      <c r="BC249" s="140">
        <v>25</v>
      </c>
      <c r="BI249" s="140">
        <v>20</v>
      </c>
      <c r="BJ249" s="140">
        <v>50</v>
      </c>
      <c r="BK249" s="140" t="s">
        <v>666</v>
      </c>
      <c r="BL249" s="140" t="s">
        <v>645</v>
      </c>
      <c r="BM249" s="140" t="s">
        <v>720</v>
      </c>
      <c r="BN249" s="140" t="s">
        <v>626</v>
      </c>
      <c r="BO249" s="140" t="s">
        <v>623</v>
      </c>
      <c r="BP249" s="140" t="s">
        <v>624</v>
      </c>
      <c r="BR249" s="140" t="s">
        <v>632</v>
      </c>
      <c r="CN249" s="140" t="s">
        <v>632</v>
      </c>
      <c r="CO249" s="140">
        <v>2</v>
      </c>
      <c r="CP249" s="140">
        <v>2.4</v>
      </c>
      <c r="CQ249" s="140">
        <v>75</v>
      </c>
      <c r="DL249" s="140" t="s">
        <v>624</v>
      </c>
      <c r="DM249" s="140" t="s">
        <v>623</v>
      </c>
      <c r="DN249" s="140" t="s">
        <v>624</v>
      </c>
      <c r="DP249" s="140">
        <v>6</v>
      </c>
      <c r="DS249" s="140">
        <v>11</v>
      </c>
      <c r="DU249" s="140">
        <v>3</v>
      </c>
    </row>
    <row r="250" spans="1:125" ht="15" customHeight="1" x14ac:dyDescent="0.2">
      <c r="A250" s="1">
        <v>202</v>
      </c>
      <c r="B250" s="40" t="s">
        <v>301</v>
      </c>
      <c r="C250" s="40" t="s">
        <v>300</v>
      </c>
      <c r="D250" s="36">
        <v>39931</v>
      </c>
      <c r="E250" s="149">
        <v>39.302239999999998</v>
      </c>
      <c r="F250" s="149">
        <v>-76.705389999999994</v>
      </c>
      <c r="G250" s="149">
        <v>39.302729999999997</v>
      </c>
      <c r="H250" s="149">
        <v>-76.705950000000001</v>
      </c>
      <c r="I250" s="153">
        <v>0.5</v>
      </c>
      <c r="J250" s="154">
        <v>21.95</v>
      </c>
      <c r="K250" s="154">
        <v>8.66</v>
      </c>
      <c r="L250" s="141">
        <v>1228</v>
      </c>
      <c r="M250" s="154">
        <v>14.64</v>
      </c>
      <c r="N250" s="142">
        <v>8</v>
      </c>
      <c r="O250" s="142">
        <v>18</v>
      </c>
      <c r="P250" s="140" t="s">
        <v>623</v>
      </c>
      <c r="Q250" s="140" t="s">
        <v>624</v>
      </c>
      <c r="R250" s="140" t="s">
        <v>623</v>
      </c>
      <c r="S250" s="140" t="s">
        <v>623</v>
      </c>
      <c r="T250" s="140" t="s">
        <v>623</v>
      </c>
      <c r="U250" s="140" t="s">
        <v>623</v>
      </c>
      <c r="V250" s="140" t="s">
        <v>623</v>
      </c>
      <c r="W250" s="140" t="s">
        <v>623</v>
      </c>
      <c r="X250" s="140" t="s">
        <v>623</v>
      </c>
      <c r="Y250" s="140" t="s">
        <v>623</v>
      </c>
      <c r="Z250" s="140" t="s">
        <v>623</v>
      </c>
      <c r="AA250" s="140" t="s">
        <v>623</v>
      </c>
      <c r="AB250" s="140" t="s">
        <v>623</v>
      </c>
      <c r="AF250" s="140">
        <v>0</v>
      </c>
      <c r="AG250" s="140">
        <v>2.1800000000000002</v>
      </c>
      <c r="AH250" s="140">
        <v>75</v>
      </c>
      <c r="AI250" s="140">
        <v>1.28</v>
      </c>
      <c r="AR250" s="140" t="s">
        <v>623</v>
      </c>
      <c r="BI250" s="140">
        <v>50</v>
      </c>
      <c r="BJ250" s="140">
        <v>20</v>
      </c>
      <c r="BK250" s="140" t="s">
        <v>625</v>
      </c>
      <c r="BL250" s="140" t="s">
        <v>625</v>
      </c>
      <c r="BM250" s="140" t="s">
        <v>641</v>
      </c>
      <c r="BN250" s="140" t="s">
        <v>641</v>
      </c>
      <c r="BO250" s="140" t="s">
        <v>624</v>
      </c>
      <c r="BP250" s="140" t="s">
        <v>623</v>
      </c>
      <c r="BQ250" s="140" t="s">
        <v>632</v>
      </c>
      <c r="CO250" s="140">
        <v>5</v>
      </c>
      <c r="CP250" s="140">
        <v>9.1999999999999993</v>
      </c>
      <c r="CQ250" s="140">
        <v>71</v>
      </c>
      <c r="DL250" s="140" t="s">
        <v>624</v>
      </c>
      <c r="DM250" s="140" t="s">
        <v>623</v>
      </c>
      <c r="DN250" s="140" t="s">
        <v>624</v>
      </c>
      <c r="DP250" s="140">
        <v>11</v>
      </c>
      <c r="DR250" s="140">
        <v>1</v>
      </c>
      <c r="DU250" s="140">
        <v>8</v>
      </c>
    </row>
    <row r="251" spans="1:125" ht="15" customHeight="1" x14ac:dyDescent="0.2">
      <c r="A251" s="1">
        <v>247</v>
      </c>
      <c r="B251" s="40" t="s">
        <v>301</v>
      </c>
      <c r="C251" s="40" t="s">
        <v>300</v>
      </c>
      <c r="D251" s="36">
        <v>39931</v>
      </c>
      <c r="E251" s="149">
        <v>39.302689999999998</v>
      </c>
      <c r="F251" s="149">
        <v>-76.709770000000006</v>
      </c>
      <c r="G251" s="149">
        <v>39.302750000000003</v>
      </c>
      <c r="H251" s="149">
        <v>-76.710610000000003</v>
      </c>
      <c r="I251" s="153">
        <v>0.54166666666666663</v>
      </c>
      <c r="J251" s="154">
        <v>22.03</v>
      </c>
      <c r="K251" s="154">
        <v>8.42</v>
      </c>
      <c r="L251" s="141">
        <v>1253</v>
      </c>
      <c r="M251" s="154">
        <v>12.76</v>
      </c>
      <c r="O251" s="142">
        <v>18</v>
      </c>
      <c r="P251" s="140" t="s">
        <v>623</v>
      </c>
      <c r="Q251" s="140" t="s">
        <v>624</v>
      </c>
      <c r="R251" s="140" t="s">
        <v>623</v>
      </c>
      <c r="S251" s="140" t="s">
        <v>623</v>
      </c>
      <c r="T251" s="140" t="s">
        <v>623</v>
      </c>
      <c r="U251" s="140" t="s">
        <v>623</v>
      </c>
      <c r="V251" s="140" t="s">
        <v>624</v>
      </c>
      <c r="W251" s="140" t="s">
        <v>623</v>
      </c>
      <c r="X251" s="140" t="s">
        <v>623</v>
      </c>
      <c r="Y251" s="140" t="s">
        <v>623</v>
      </c>
      <c r="Z251" s="140" t="s">
        <v>623</v>
      </c>
      <c r="AA251" s="140" t="s">
        <v>623</v>
      </c>
      <c r="AB251" s="140" t="s">
        <v>623</v>
      </c>
      <c r="AF251" s="140">
        <v>0</v>
      </c>
      <c r="AG251" s="140">
        <v>1.91</v>
      </c>
      <c r="AH251" s="140">
        <v>75</v>
      </c>
      <c r="AI251" s="140">
        <v>0.84</v>
      </c>
      <c r="AR251" s="140" t="s">
        <v>623</v>
      </c>
      <c r="BI251" s="140">
        <v>50</v>
      </c>
      <c r="BJ251" s="140">
        <v>50</v>
      </c>
      <c r="BK251" s="140" t="s">
        <v>625</v>
      </c>
      <c r="BL251" s="140" t="s">
        <v>625</v>
      </c>
      <c r="BM251" s="140" t="s">
        <v>641</v>
      </c>
      <c r="BN251" s="140" t="s">
        <v>641</v>
      </c>
      <c r="BO251" s="140" t="s">
        <v>623</v>
      </c>
      <c r="BP251" s="140" t="s">
        <v>623</v>
      </c>
      <c r="CO251" s="140">
        <v>2.7</v>
      </c>
      <c r="CP251" s="140">
        <v>10.3</v>
      </c>
      <c r="CQ251" s="140">
        <v>74</v>
      </c>
      <c r="DL251" s="140" t="s">
        <v>624</v>
      </c>
      <c r="DM251" s="140" t="s">
        <v>623</v>
      </c>
      <c r="DN251" s="140" t="s">
        <v>624</v>
      </c>
      <c r="DP251" s="140">
        <v>9</v>
      </c>
      <c r="DQ251" s="140">
        <v>1</v>
      </c>
      <c r="DS251" s="140">
        <v>2</v>
      </c>
      <c r="DU251" s="140">
        <v>8</v>
      </c>
    </row>
    <row r="252" spans="1:125" ht="15" customHeight="1" x14ac:dyDescent="0.2">
      <c r="A252" s="1">
        <v>318</v>
      </c>
      <c r="B252" s="142" t="s">
        <v>342</v>
      </c>
      <c r="C252" s="40" t="s">
        <v>300</v>
      </c>
      <c r="D252" s="36">
        <v>39931</v>
      </c>
      <c r="E252" s="149">
        <v>39.290179999999999</v>
      </c>
      <c r="F252" s="149">
        <v>-76.697469999999996</v>
      </c>
      <c r="G252" s="149">
        <v>39.290759999999999</v>
      </c>
      <c r="H252" s="149">
        <v>-76.697400000000002</v>
      </c>
      <c r="I252" s="150">
        <v>0.44791666666666669</v>
      </c>
      <c r="J252" s="151">
        <v>16.48</v>
      </c>
      <c r="K252" s="151">
        <v>7.2</v>
      </c>
      <c r="L252" s="152"/>
      <c r="M252" s="151">
        <v>8.51</v>
      </c>
      <c r="N252" s="142">
        <v>10</v>
      </c>
      <c r="O252" s="142">
        <v>17</v>
      </c>
      <c r="P252" s="140" t="s">
        <v>623</v>
      </c>
      <c r="Q252" s="140" t="s">
        <v>624</v>
      </c>
      <c r="R252" s="140" t="s">
        <v>623</v>
      </c>
      <c r="S252" s="140" t="s">
        <v>623</v>
      </c>
      <c r="T252" s="140" t="s">
        <v>623</v>
      </c>
      <c r="U252" s="140" t="s">
        <v>623</v>
      </c>
      <c r="V252" s="140" t="s">
        <v>623</v>
      </c>
      <c r="W252" s="140" t="s">
        <v>623</v>
      </c>
      <c r="X252" s="140" t="s">
        <v>623</v>
      </c>
      <c r="Y252" s="140" t="s">
        <v>623</v>
      </c>
      <c r="Z252" s="140" t="s">
        <v>623</v>
      </c>
      <c r="AA252" s="140" t="s">
        <v>623</v>
      </c>
      <c r="AB252" s="140" t="s">
        <v>623</v>
      </c>
      <c r="AF252" s="140">
        <v>0</v>
      </c>
      <c r="AG252" s="140">
        <v>3.2469999999999999</v>
      </c>
      <c r="AH252" s="140" t="s">
        <v>718</v>
      </c>
      <c r="AI252" s="140">
        <v>0.54</v>
      </c>
      <c r="AJ252" s="140" t="s">
        <v>718</v>
      </c>
      <c r="AK252" s="140">
        <v>2.0649999999999999</v>
      </c>
      <c r="AL252" s="140">
        <v>75</v>
      </c>
      <c r="AM252" s="140">
        <v>2.94</v>
      </c>
      <c r="AR252" s="140" t="s">
        <v>623</v>
      </c>
      <c r="BI252" s="140">
        <v>50</v>
      </c>
      <c r="BJ252" s="140">
        <v>50</v>
      </c>
      <c r="BK252" s="140" t="s">
        <v>625</v>
      </c>
      <c r="BL252" s="140" t="s">
        <v>625</v>
      </c>
      <c r="BM252" s="140" t="s">
        <v>641</v>
      </c>
      <c r="BN252" s="140" t="s">
        <v>641</v>
      </c>
      <c r="BO252" s="140" t="s">
        <v>623</v>
      </c>
      <c r="BP252" s="140" t="s">
        <v>623</v>
      </c>
      <c r="CO252" s="140">
        <v>2</v>
      </c>
      <c r="CP252" s="140">
        <v>0.9</v>
      </c>
      <c r="CQ252" s="140">
        <v>56</v>
      </c>
      <c r="DL252" s="140" t="s">
        <v>624</v>
      </c>
      <c r="DM252" s="140" t="s">
        <v>623</v>
      </c>
      <c r="DN252" s="140" t="s">
        <v>624</v>
      </c>
      <c r="DP252" s="140">
        <v>11</v>
      </c>
      <c r="DS252" s="140">
        <v>2</v>
      </c>
      <c r="DU252" s="140">
        <v>7</v>
      </c>
    </row>
    <row r="253" spans="1:125" ht="15" customHeight="1" x14ac:dyDescent="0.2">
      <c r="A253" s="26">
        <v>250</v>
      </c>
      <c r="B253" s="142" t="s">
        <v>301</v>
      </c>
      <c r="C253" s="40" t="s">
        <v>300</v>
      </c>
      <c r="D253" s="36">
        <v>39882</v>
      </c>
      <c r="E253" s="1">
        <v>39.305109999999999</v>
      </c>
      <c r="F253" s="1">
        <v>-76.687340000000006</v>
      </c>
      <c r="G253" s="140">
        <v>39.305129999999998</v>
      </c>
      <c r="H253" s="140">
        <v>-76.688130000000001</v>
      </c>
      <c r="I253" s="150"/>
      <c r="J253" s="151">
        <v>7.26</v>
      </c>
      <c r="K253" s="151">
        <v>8.25</v>
      </c>
      <c r="L253" s="152">
        <v>912</v>
      </c>
      <c r="M253" s="151">
        <v>17.38</v>
      </c>
      <c r="N253" s="142">
        <v>75</v>
      </c>
      <c r="O253" s="142">
        <v>17</v>
      </c>
      <c r="P253" s="140" t="s">
        <v>623</v>
      </c>
      <c r="Q253" s="140" t="s">
        <v>624</v>
      </c>
      <c r="R253" s="140" t="s">
        <v>623</v>
      </c>
      <c r="S253" s="140" t="s">
        <v>623</v>
      </c>
      <c r="T253" s="140" t="s">
        <v>623</v>
      </c>
      <c r="U253" s="140" t="s">
        <v>623</v>
      </c>
      <c r="V253" s="140" t="s">
        <v>623</v>
      </c>
      <c r="W253" s="140" t="s">
        <v>623</v>
      </c>
      <c r="X253" s="140" t="s">
        <v>623</v>
      </c>
      <c r="Y253" s="140" t="s">
        <v>623</v>
      </c>
      <c r="Z253" s="140" t="s">
        <v>623</v>
      </c>
      <c r="AA253" s="140" t="s">
        <v>623</v>
      </c>
      <c r="AB253" s="140" t="s">
        <v>623</v>
      </c>
      <c r="AF253" s="140">
        <v>0</v>
      </c>
      <c r="AG253" s="140">
        <v>2.19</v>
      </c>
      <c r="AH253" s="140">
        <v>75</v>
      </c>
      <c r="AI253" s="140">
        <v>1</v>
      </c>
      <c r="AR253" s="140" t="s">
        <v>623</v>
      </c>
      <c r="BI253" s="140">
        <v>50</v>
      </c>
      <c r="BJ253" s="140">
        <v>50</v>
      </c>
      <c r="BK253" s="140" t="s">
        <v>625</v>
      </c>
      <c r="BL253" s="140" t="s">
        <v>625</v>
      </c>
      <c r="BM253" s="140" t="s">
        <v>671</v>
      </c>
      <c r="BN253" s="140" t="s">
        <v>633</v>
      </c>
      <c r="BO253" s="140" t="s">
        <v>623</v>
      </c>
      <c r="BP253" s="140" t="s">
        <v>623</v>
      </c>
      <c r="CO253" s="140">
        <v>6.3</v>
      </c>
      <c r="CP253" s="140">
        <v>10.1</v>
      </c>
      <c r="CQ253" s="140">
        <v>64</v>
      </c>
      <c r="DL253" s="140" t="s">
        <v>624</v>
      </c>
      <c r="DM253" s="140" t="s">
        <v>623</v>
      </c>
      <c r="DN253" s="140" t="s">
        <v>624</v>
      </c>
      <c r="DP253" s="140">
        <v>10</v>
      </c>
      <c r="DQ253" s="140">
        <v>2</v>
      </c>
      <c r="DU253" s="140">
        <v>8</v>
      </c>
    </row>
    <row r="254" spans="1:125" ht="15" customHeight="1" x14ac:dyDescent="0.2">
      <c r="A254" s="26">
        <v>1053</v>
      </c>
      <c r="B254" s="142" t="s">
        <v>304</v>
      </c>
      <c r="C254" s="40" t="s">
        <v>300</v>
      </c>
      <c r="D254" s="36">
        <v>39882</v>
      </c>
      <c r="E254" s="149">
        <v>39.326770000000003</v>
      </c>
      <c r="F254" s="149">
        <v>-76.625200000000007</v>
      </c>
      <c r="G254" s="149">
        <v>39.32743</v>
      </c>
      <c r="H254" s="149">
        <v>-76.625119999999995</v>
      </c>
      <c r="I254" s="150"/>
      <c r="J254" s="151">
        <v>8.3000000000000007</v>
      </c>
      <c r="K254" s="151">
        <v>8.44</v>
      </c>
      <c r="L254" s="152">
        <v>1106</v>
      </c>
      <c r="M254" s="151">
        <v>16.75</v>
      </c>
      <c r="N254" s="142">
        <v>50</v>
      </c>
      <c r="O254" s="142">
        <v>17</v>
      </c>
      <c r="P254" s="140" t="s">
        <v>623</v>
      </c>
      <c r="Q254" s="140" t="s">
        <v>624</v>
      </c>
      <c r="R254" s="140" t="s">
        <v>623</v>
      </c>
      <c r="S254" s="140" t="s">
        <v>623</v>
      </c>
      <c r="T254" s="140" t="s">
        <v>623</v>
      </c>
      <c r="U254" s="140" t="s">
        <v>623</v>
      </c>
      <c r="V254" s="140" t="s">
        <v>624</v>
      </c>
      <c r="W254" s="140" t="s">
        <v>623</v>
      </c>
      <c r="X254" s="140" t="s">
        <v>623</v>
      </c>
      <c r="Y254" s="140" t="s">
        <v>623</v>
      </c>
      <c r="Z254" s="140" t="s">
        <v>623</v>
      </c>
      <c r="AA254" s="140" t="s">
        <v>623</v>
      </c>
      <c r="AB254" s="140" t="s">
        <v>623</v>
      </c>
      <c r="AF254" s="140">
        <v>0</v>
      </c>
      <c r="AG254" s="140">
        <v>2.08</v>
      </c>
      <c r="AH254" s="140">
        <v>75</v>
      </c>
      <c r="AI254" s="140">
        <v>1.33</v>
      </c>
      <c r="AR254" s="140" t="s">
        <v>624</v>
      </c>
      <c r="AS254" s="140">
        <v>65</v>
      </c>
      <c r="BI254" s="140">
        <v>50</v>
      </c>
      <c r="BJ254" s="140">
        <v>50</v>
      </c>
      <c r="BK254" s="140" t="s">
        <v>625</v>
      </c>
      <c r="BL254" s="140" t="s">
        <v>625</v>
      </c>
      <c r="BM254" s="140" t="s">
        <v>633</v>
      </c>
      <c r="BN254" s="140" t="s">
        <v>633</v>
      </c>
      <c r="BO254" s="140" t="s">
        <v>623</v>
      </c>
      <c r="BP254" s="140" t="s">
        <v>623</v>
      </c>
      <c r="CO254" s="140">
        <v>11</v>
      </c>
      <c r="CP254" s="140">
        <v>3.1</v>
      </c>
      <c r="CQ254" s="140">
        <v>74.5</v>
      </c>
      <c r="DL254" s="140" t="s">
        <v>624</v>
      </c>
      <c r="DM254" s="140" t="s">
        <v>623</v>
      </c>
      <c r="DN254" s="140" t="s">
        <v>624</v>
      </c>
      <c r="DP254" s="140">
        <v>12</v>
      </c>
      <c r="DQ254" s="140">
        <v>3</v>
      </c>
      <c r="DU254" s="140">
        <v>5</v>
      </c>
    </row>
    <row r="255" spans="1:125" ht="15" customHeight="1" x14ac:dyDescent="0.2">
      <c r="A255" s="26">
        <v>1367</v>
      </c>
      <c r="B255" s="142" t="s">
        <v>307</v>
      </c>
      <c r="C255" s="40" t="s">
        <v>300</v>
      </c>
      <c r="D255" s="36">
        <v>39884</v>
      </c>
      <c r="E255" s="1">
        <v>39.330759999999998</v>
      </c>
      <c r="F255" s="1">
        <v>-76.535079999999994</v>
      </c>
      <c r="G255" s="149">
        <v>39.33137</v>
      </c>
      <c r="H255" s="149">
        <v>-76.535430000000005</v>
      </c>
      <c r="I255" s="150">
        <v>0.45277777777777778</v>
      </c>
      <c r="J255" s="151">
        <v>8.25</v>
      </c>
      <c r="K255" s="151">
        <v>8.73</v>
      </c>
      <c r="L255" s="152">
        <v>908</v>
      </c>
      <c r="M255" s="151">
        <v>17.850000000000001</v>
      </c>
      <c r="N255" s="142">
        <v>50</v>
      </c>
      <c r="O255" s="142">
        <v>5</v>
      </c>
      <c r="P255" s="140" t="s">
        <v>623</v>
      </c>
      <c r="Q255" s="140" t="s">
        <v>623</v>
      </c>
      <c r="R255" s="140" t="s">
        <v>623</v>
      </c>
      <c r="S255" s="140" t="s">
        <v>623</v>
      </c>
      <c r="T255" s="140" t="s">
        <v>623</v>
      </c>
      <c r="U255" s="140" t="s">
        <v>623</v>
      </c>
      <c r="V255" s="140" t="s">
        <v>624</v>
      </c>
      <c r="W255" s="140" t="s">
        <v>623</v>
      </c>
      <c r="X255" s="140" t="s">
        <v>623</v>
      </c>
      <c r="Y255" s="140" t="s">
        <v>623</v>
      </c>
      <c r="Z255" s="140" t="s">
        <v>623</v>
      </c>
      <c r="AA255" s="140" t="s">
        <v>623</v>
      </c>
      <c r="AB255" s="140" t="s">
        <v>623</v>
      </c>
      <c r="AR255" s="140" t="s">
        <v>623</v>
      </c>
      <c r="BI255" s="140">
        <v>5</v>
      </c>
      <c r="BJ255" s="140">
        <v>13</v>
      </c>
      <c r="BK255" s="140" t="s">
        <v>645</v>
      </c>
      <c r="BL255" s="140" t="s">
        <v>645</v>
      </c>
      <c r="BM255" s="140" t="s">
        <v>633</v>
      </c>
      <c r="BN255" s="140" t="s">
        <v>633</v>
      </c>
      <c r="BO255" s="140" t="s">
        <v>623</v>
      </c>
      <c r="BP255" s="140" t="s">
        <v>624</v>
      </c>
      <c r="BR255" s="140" t="s">
        <v>632</v>
      </c>
      <c r="CO255" s="140">
        <v>4</v>
      </c>
      <c r="CP255" s="140">
        <v>6</v>
      </c>
      <c r="CQ255" s="140">
        <v>75</v>
      </c>
      <c r="DL255" s="140" t="s">
        <v>624</v>
      </c>
      <c r="DM255" s="140" t="s">
        <v>623</v>
      </c>
      <c r="DN255" s="140" t="s">
        <v>624</v>
      </c>
      <c r="DP255" s="140">
        <v>8</v>
      </c>
      <c r="DU255" s="140">
        <v>12</v>
      </c>
    </row>
    <row r="256" spans="1:125" ht="15" customHeight="1" x14ac:dyDescent="0.2">
      <c r="A256" s="26">
        <v>1659</v>
      </c>
      <c r="B256" s="40" t="s">
        <v>505</v>
      </c>
      <c r="C256" s="40" t="s">
        <v>300</v>
      </c>
      <c r="D256" s="36">
        <v>39884</v>
      </c>
      <c r="E256" s="1">
        <v>39.336779999999997</v>
      </c>
      <c r="F256" s="1">
        <v>-76.539709999999999</v>
      </c>
      <c r="G256" s="1">
        <v>39.336790000000001</v>
      </c>
      <c r="H256" s="1">
        <v>-76.540509999999998</v>
      </c>
      <c r="I256" s="150">
        <v>0.40972222222222227</v>
      </c>
      <c r="J256" s="151">
        <v>12.26</v>
      </c>
      <c r="K256" s="151">
        <v>8.09</v>
      </c>
      <c r="L256" s="152">
        <v>638</v>
      </c>
      <c r="M256" s="151">
        <v>14.83</v>
      </c>
      <c r="N256" s="142">
        <v>30</v>
      </c>
      <c r="O256" s="142">
        <v>10</v>
      </c>
      <c r="P256" s="140" t="s">
        <v>623</v>
      </c>
      <c r="Q256" s="140" t="s">
        <v>623</v>
      </c>
      <c r="R256" s="140" t="s">
        <v>623</v>
      </c>
      <c r="S256" s="140" t="s">
        <v>623</v>
      </c>
      <c r="T256" s="140" t="s">
        <v>623</v>
      </c>
      <c r="U256" s="140" t="s">
        <v>623</v>
      </c>
      <c r="V256" s="140" t="s">
        <v>624</v>
      </c>
      <c r="W256" s="140" t="s">
        <v>623</v>
      </c>
      <c r="X256" s="140" t="s">
        <v>623</v>
      </c>
      <c r="Y256" s="140" t="s">
        <v>623</v>
      </c>
      <c r="Z256" s="140" t="s">
        <v>623</v>
      </c>
      <c r="AA256" s="140" t="s">
        <v>623</v>
      </c>
      <c r="AB256" s="140" t="s">
        <v>623</v>
      </c>
      <c r="AR256" s="140" t="s">
        <v>623</v>
      </c>
      <c r="BI256" s="140">
        <v>5</v>
      </c>
      <c r="BJ256" s="140">
        <v>10</v>
      </c>
      <c r="BK256" s="140" t="s">
        <v>645</v>
      </c>
      <c r="BL256" s="140" t="s">
        <v>645</v>
      </c>
      <c r="BM256" s="140" t="s">
        <v>633</v>
      </c>
      <c r="BN256" s="140" t="s">
        <v>633</v>
      </c>
      <c r="BO256" s="140" t="s">
        <v>624</v>
      </c>
      <c r="BP256" s="140" t="s">
        <v>624</v>
      </c>
      <c r="CG256" s="140" t="s">
        <v>632</v>
      </c>
      <c r="CH256" s="140" t="s">
        <v>632</v>
      </c>
      <c r="CO256" s="140">
        <v>1.5</v>
      </c>
      <c r="CP256" s="140">
        <v>2.8</v>
      </c>
      <c r="DL256" s="140" t="s">
        <v>624</v>
      </c>
      <c r="DM256" s="140" t="s">
        <v>623</v>
      </c>
      <c r="DN256" s="140" t="s">
        <v>624</v>
      </c>
      <c r="DP256" s="140">
        <v>6</v>
      </c>
      <c r="DQ256" s="140">
        <v>2</v>
      </c>
      <c r="DS256" s="140">
        <v>4</v>
      </c>
      <c r="DU256" s="140">
        <v>8</v>
      </c>
    </row>
    <row r="257" spans="1:125" ht="15" customHeight="1" x14ac:dyDescent="0.2">
      <c r="A257" s="26">
        <v>1235</v>
      </c>
      <c r="B257" s="40" t="s">
        <v>311</v>
      </c>
      <c r="C257" s="40" t="s">
        <v>308</v>
      </c>
      <c r="D257" s="36">
        <v>39884</v>
      </c>
      <c r="E257" s="160">
        <v>39.312350000000002</v>
      </c>
      <c r="F257" s="160">
        <v>-76.554590000000005</v>
      </c>
      <c r="G257" s="160">
        <v>39.312640000000002</v>
      </c>
      <c r="H257" s="160">
        <v>-76.543909999999997</v>
      </c>
      <c r="I257" s="150">
        <v>0.49513888888888885</v>
      </c>
      <c r="J257" s="151">
        <v>9.6199999999999992</v>
      </c>
      <c r="K257" s="151">
        <v>8.2100000000000009</v>
      </c>
      <c r="L257" s="152">
        <v>1798</v>
      </c>
      <c r="M257" s="151">
        <v>8.2100000000000009</v>
      </c>
      <c r="N257" s="142">
        <v>46</v>
      </c>
      <c r="O257" s="142">
        <v>12</v>
      </c>
      <c r="P257" s="140" t="s">
        <v>623</v>
      </c>
      <c r="Q257" s="140" t="s">
        <v>624</v>
      </c>
      <c r="R257" s="140" t="s">
        <v>623</v>
      </c>
      <c r="S257" s="140" t="s">
        <v>623</v>
      </c>
      <c r="T257" s="140" t="s">
        <v>623</v>
      </c>
      <c r="U257" s="140" t="s">
        <v>623</v>
      </c>
      <c r="V257" s="140" t="s">
        <v>623</v>
      </c>
      <c r="W257" s="140" t="s">
        <v>624</v>
      </c>
      <c r="X257" s="140" t="s">
        <v>623</v>
      </c>
      <c r="Y257" s="140" t="s">
        <v>623</v>
      </c>
      <c r="Z257" s="140" t="s">
        <v>623</v>
      </c>
      <c r="AA257" s="140" t="s">
        <v>623</v>
      </c>
      <c r="AB257" s="140" t="s">
        <v>623</v>
      </c>
      <c r="AR257" s="140" t="s">
        <v>623</v>
      </c>
      <c r="BI257" s="140">
        <v>30</v>
      </c>
      <c r="BJ257" s="140">
        <v>50</v>
      </c>
      <c r="BK257" s="140" t="s">
        <v>625</v>
      </c>
      <c r="BL257" s="140" t="s">
        <v>625</v>
      </c>
      <c r="BM257" s="140" t="s">
        <v>642</v>
      </c>
      <c r="BN257" s="140" t="s">
        <v>642</v>
      </c>
      <c r="BO257" s="140" t="s">
        <v>624</v>
      </c>
      <c r="BP257" s="140" t="s">
        <v>623</v>
      </c>
      <c r="CG257" s="140" t="s">
        <v>632</v>
      </c>
      <c r="CO257" s="140">
        <v>7.2</v>
      </c>
      <c r="CP257" s="140">
        <v>1.1000000000000001</v>
      </c>
      <c r="CQ257" s="140">
        <v>71</v>
      </c>
      <c r="DL257" s="140" t="s">
        <v>624</v>
      </c>
      <c r="DM257" s="140" t="s">
        <v>623</v>
      </c>
      <c r="DN257" s="140" t="s">
        <v>624</v>
      </c>
      <c r="DS257" s="140">
        <v>10</v>
      </c>
      <c r="DU257" s="140">
        <v>10</v>
      </c>
    </row>
    <row r="258" spans="1:125" ht="15" customHeight="1" x14ac:dyDescent="0.2">
      <c r="A258" s="179" t="s">
        <v>315</v>
      </c>
      <c r="B258" s="40" t="s">
        <v>307</v>
      </c>
      <c r="C258" s="40" t="s">
        <v>308</v>
      </c>
      <c r="D258" s="36">
        <v>39981</v>
      </c>
      <c r="E258" s="164">
        <v>39.320079999999997</v>
      </c>
      <c r="F258" s="164">
        <v>-76.537520000000001</v>
      </c>
      <c r="G258" s="160">
        <v>39.320120000000003</v>
      </c>
      <c r="H258" s="160">
        <v>-76.537670000000006</v>
      </c>
      <c r="I258" s="150"/>
      <c r="J258" s="151"/>
      <c r="K258" s="151"/>
      <c r="L258" s="152"/>
      <c r="M258" s="151"/>
    </row>
    <row r="259" spans="1:125" ht="15" customHeight="1" x14ac:dyDescent="0.2">
      <c r="A259" s="140">
        <v>1291</v>
      </c>
      <c r="B259" s="40" t="s">
        <v>311</v>
      </c>
      <c r="C259" s="40" t="s">
        <v>300</v>
      </c>
      <c r="D259" s="36">
        <v>40297</v>
      </c>
      <c r="E259" s="163">
        <v>39.329839999999997</v>
      </c>
      <c r="F259" s="163">
        <v>-76.546000000000006</v>
      </c>
      <c r="G259" s="163">
        <v>39.330379999999998</v>
      </c>
      <c r="H259" s="163">
        <v>-76.546199999999999</v>
      </c>
      <c r="I259" s="150">
        <v>0.48958333333333331</v>
      </c>
      <c r="J259" s="151">
        <v>13.88</v>
      </c>
      <c r="K259" s="151">
        <v>7.78</v>
      </c>
      <c r="L259" s="152">
        <v>526</v>
      </c>
      <c r="M259" s="151">
        <v>11.85</v>
      </c>
      <c r="N259" s="142">
        <v>10</v>
      </c>
      <c r="O259" s="142">
        <v>6</v>
      </c>
      <c r="P259" s="140" t="s">
        <v>623</v>
      </c>
      <c r="Q259" s="140" t="s">
        <v>624</v>
      </c>
      <c r="R259" s="140" t="s">
        <v>623</v>
      </c>
      <c r="S259" s="140" t="s">
        <v>623</v>
      </c>
      <c r="T259" s="140" t="s">
        <v>623</v>
      </c>
      <c r="U259" s="140" t="s">
        <v>623</v>
      </c>
      <c r="V259" s="140" t="s">
        <v>624</v>
      </c>
      <c r="W259" s="140" t="s">
        <v>623</v>
      </c>
      <c r="X259" s="140" t="s">
        <v>623</v>
      </c>
      <c r="Y259" s="140" t="s">
        <v>623</v>
      </c>
      <c r="Z259" s="140" t="s">
        <v>623</v>
      </c>
      <c r="AA259" s="140" t="s">
        <v>623</v>
      </c>
      <c r="AB259" s="140" t="s">
        <v>623</v>
      </c>
      <c r="AF259" s="140">
        <v>0</v>
      </c>
      <c r="AG259" s="140">
        <v>1.36</v>
      </c>
      <c r="AH259" s="140">
        <v>25</v>
      </c>
      <c r="AI259" s="140">
        <v>1.03</v>
      </c>
      <c r="AJ259" s="140">
        <v>26</v>
      </c>
      <c r="AK259" s="140">
        <v>0.7</v>
      </c>
      <c r="AL259" s="140">
        <v>75</v>
      </c>
      <c r="AM259" s="140">
        <v>1.55</v>
      </c>
      <c r="AR259" s="140" t="s">
        <v>623</v>
      </c>
      <c r="BI259" s="140">
        <v>5</v>
      </c>
      <c r="BJ259" s="140">
        <v>20</v>
      </c>
      <c r="BK259" s="140" t="s">
        <v>661</v>
      </c>
      <c r="BL259" s="140" t="s">
        <v>625</v>
      </c>
      <c r="BM259" s="140" t="s">
        <v>721</v>
      </c>
      <c r="BN259" s="140" t="s">
        <v>721</v>
      </c>
      <c r="BO259" s="140" t="s">
        <v>624</v>
      </c>
      <c r="BP259" s="140" t="s">
        <v>623</v>
      </c>
      <c r="BQ259" s="140" t="s">
        <v>632</v>
      </c>
      <c r="CO259" s="140">
        <v>2.1</v>
      </c>
      <c r="CP259" s="140">
        <v>7.6</v>
      </c>
      <c r="CQ259" s="140">
        <v>71</v>
      </c>
      <c r="DL259" s="140" t="s">
        <v>624</v>
      </c>
      <c r="DM259" s="140" t="s">
        <v>623</v>
      </c>
      <c r="DN259" s="140" t="s">
        <v>624</v>
      </c>
      <c r="DP259" s="140">
        <v>10</v>
      </c>
      <c r="DS259" s="140">
        <v>2</v>
      </c>
      <c r="DU259" s="140">
        <v>8</v>
      </c>
    </row>
    <row r="260" spans="1:125" ht="15" customHeight="1" x14ac:dyDescent="0.2">
      <c r="A260" s="140">
        <v>1275</v>
      </c>
      <c r="B260" s="40" t="s">
        <v>306</v>
      </c>
      <c r="C260" s="140" t="s">
        <v>300</v>
      </c>
      <c r="D260" s="36">
        <v>40297</v>
      </c>
      <c r="E260" s="163">
        <v>39.368859999999998</v>
      </c>
      <c r="F260" s="163">
        <v>-76.599909999999994</v>
      </c>
      <c r="G260" s="163">
        <v>39.36938</v>
      </c>
      <c r="H260" s="163">
        <v>-76.599379999999996</v>
      </c>
      <c r="I260" s="150">
        <v>0.57638888888888895</v>
      </c>
      <c r="J260" s="151">
        <v>13.75</v>
      </c>
      <c r="K260" s="151">
        <v>7.47</v>
      </c>
      <c r="L260" s="152">
        <v>498</v>
      </c>
      <c r="M260" s="151">
        <v>11.71</v>
      </c>
      <c r="N260" s="142">
        <v>30</v>
      </c>
      <c r="O260" s="142">
        <v>18</v>
      </c>
      <c r="P260" s="140" t="s">
        <v>623</v>
      </c>
      <c r="Q260" s="140" t="s">
        <v>624</v>
      </c>
      <c r="R260" s="140" t="s">
        <v>623</v>
      </c>
      <c r="S260" s="140" t="s">
        <v>623</v>
      </c>
      <c r="T260" s="140" t="s">
        <v>623</v>
      </c>
      <c r="U260" s="140" t="s">
        <v>623</v>
      </c>
      <c r="V260" s="140" t="s">
        <v>624</v>
      </c>
      <c r="W260" s="140" t="s">
        <v>623</v>
      </c>
      <c r="X260" s="140" t="s">
        <v>623</v>
      </c>
      <c r="Y260" s="140" t="s">
        <v>623</v>
      </c>
      <c r="Z260" s="140" t="s">
        <v>623</v>
      </c>
      <c r="AA260" s="140" t="s">
        <v>623</v>
      </c>
      <c r="AB260" s="140" t="s">
        <v>623</v>
      </c>
      <c r="AF260" s="140">
        <v>0</v>
      </c>
      <c r="AG260" s="140">
        <v>1.99</v>
      </c>
      <c r="AH260" s="140">
        <v>75</v>
      </c>
      <c r="AI260" s="140">
        <v>1.05</v>
      </c>
      <c r="AR260" s="140" t="s">
        <v>624</v>
      </c>
      <c r="AV260" s="140">
        <v>20</v>
      </c>
      <c r="BI260" s="140">
        <v>10</v>
      </c>
      <c r="BJ260" s="140">
        <v>8</v>
      </c>
      <c r="BK260" s="140" t="s">
        <v>625</v>
      </c>
      <c r="BL260" s="140" t="s">
        <v>661</v>
      </c>
      <c r="BM260" s="140" t="s">
        <v>636</v>
      </c>
      <c r="BN260" s="140" t="s">
        <v>636</v>
      </c>
      <c r="BO260" s="140" t="s">
        <v>623</v>
      </c>
      <c r="BP260" s="140" t="s">
        <v>623</v>
      </c>
      <c r="CO260" s="140">
        <v>3.7</v>
      </c>
      <c r="CP260" s="140">
        <v>2.7</v>
      </c>
      <c r="CQ260" s="140">
        <v>72</v>
      </c>
      <c r="DL260" s="140" t="s">
        <v>624</v>
      </c>
      <c r="DM260" s="140" t="s">
        <v>623</v>
      </c>
      <c r="DN260" s="140" t="s">
        <v>624</v>
      </c>
      <c r="DP260" s="140">
        <v>9</v>
      </c>
      <c r="DS260" s="140">
        <v>10</v>
      </c>
      <c r="DU260" s="140">
        <v>1</v>
      </c>
    </row>
    <row r="261" spans="1:125" ht="15" customHeight="1" x14ac:dyDescent="0.2">
      <c r="A261" s="140">
        <v>1643</v>
      </c>
      <c r="B261" s="40" t="s">
        <v>306</v>
      </c>
      <c r="C261" s="140" t="s">
        <v>300</v>
      </c>
      <c r="D261" s="36">
        <v>40303</v>
      </c>
      <c r="E261" s="163">
        <v>39.365229999999997</v>
      </c>
      <c r="F261" s="163">
        <v>-76.599130000000002</v>
      </c>
      <c r="G261" s="163">
        <v>39.365879999999997</v>
      </c>
      <c r="H261" s="163">
        <v>-76.599369999999993</v>
      </c>
      <c r="I261" s="150">
        <v>0.40277777777777773</v>
      </c>
      <c r="J261" s="151">
        <v>15.23</v>
      </c>
      <c r="K261" s="151">
        <v>7.24</v>
      </c>
      <c r="L261" s="152">
        <v>594</v>
      </c>
      <c r="M261" s="151">
        <v>11.43</v>
      </c>
      <c r="N261" s="142">
        <v>10</v>
      </c>
      <c r="O261" s="142">
        <v>16</v>
      </c>
      <c r="P261" s="140" t="s">
        <v>623</v>
      </c>
      <c r="Q261" s="140" t="s">
        <v>624</v>
      </c>
      <c r="R261" s="140" t="s">
        <v>623</v>
      </c>
      <c r="S261" s="140" t="s">
        <v>623</v>
      </c>
      <c r="T261" s="140" t="s">
        <v>623</v>
      </c>
      <c r="U261" s="140" t="s">
        <v>623</v>
      </c>
      <c r="V261" s="140" t="s">
        <v>624</v>
      </c>
      <c r="W261" s="140" t="s">
        <v>623</v>
      </c>
      <c r="X261" s="140" t="s">
        <v>623</v>
      </c>
      <c r="Y261" s="140" t="s">
        <v>623</v>
      </c>
      <c r="Z261" s="140" t="s">
        <v>623</v>
      </c>
      <c r="AA261" s="140" t="s">
        <v>623</v>
      </c>
      <c r="AB261" s="140" t="s">
        <v>623</v>
      </c>
      <c r="AF261" s="140">
        <v>0</v>
      </c>
      <c r="AG261" s="140">
        <v>2.69</v>
      </c>
      <c r="AH261" s="140">
        <v>75</v>
      </c>
      <c r="AI261" s="140">
        <v>1.504</v>
      </c>
      <c r="AR261" s="140" t="s">
        <v>623</v>
      </c>
      <c r="BI261" s="140">
        <v>30</v>
      </c>
      <c r="BJ261" s="140">
        <v>40</v>
      </c>
      <c r="BK261" s="140" t="s">
        <v>625</v>
      </c>
      <c r="BL261" s="140" t="s">
        <v>625</v>
      </c>
      <c r="BM261" s="140" t="s">
        <v>641</v>
      </c>
      <c r="BN261" s="140" t="s">
        <v>641</v>
      </c>
      <c r="BO261" s="140" t="s">
        <v>623</v>
      </c>
      <c r="BP261" s="140" t="s">
        <v>623</v>
      </c>
      <c r="CO261" s="140">
        <v>6.1</v>
      </c>
      <c r="CP261" s="140">
        <v>7</v>
      </c>
      <c r="CQ261" s="140">
        <v>73</v>
      </c>
      <c r="DL261" s="140" t="s">
        <v>624</v>
      </c>
      <c r="DM261" s="140" t="s">
        <v>623</v>
      </c>
      <c r="DN261" s="140" t="s">
        <v>624</v>
      </c>
      <c r="DP261" s="140">
        <v>3</v>
      </c>
      <c r="DS261" s="140">
        <v>6</v>
      </c>
      <c r="DU261" s="140">
        <v>11</v>
      </c>
    </row>
    <row r="262" spans="1:125" ht="15" customHeight="1" x14ac:dyDescent="0.2">
      <c r="A262" s="140">
        <v>1685</v>
      </c>
      <c r="B262" s="40" t="s">
        <v>306</v>
      </c>
      <c r="C262" s="140" t="s">
        <v>300</v>
      </c>
      <c r="D262" s="36">
        <v>40303</v>
      </c>
      <c r="E262" s="163">
        <v>39.351520000000001</v>
      </c>
      <c r="F262" s="163">
        <v>-76.591189999999997</v>
      </c>
      <c r="G262" s="163">
        <v>39.351640000000003</v>
      </c>
      <c r="H262" s="163">
        <v>-76.592029999999994</v>
      </c>
      <c r="I262" s="150">
        <v>0.4375</v>
      </c>
      <c r="J262" s="151">
        <v>16.59</v>
      </c>
      <c r="K262" s="151">
        <v>7.62</v>
      </c>
      <c r="L262" s="152">
        <v>451</v>
      </c>
      <c r="M262" s="151">
        <v>10.69</v>
      </c>
      <c r="N262" s="142">
        <v>10</v>
      </c>
      <c r="O262" s="142">
        <v>14</v>
      </c>
      <c r="P262" s="140" t="s">
        <v>623</v>
      </c>
      <c r="Q262" s="140" t="s">
        <v>624</v>
      </c>
      <c r="R262" s="140" t="s">
        <v>623</v>
      </c>
      <c r="S262" s="140" t="s">
        <v>623</v>
      </c>
      <c r="T262" s="140" t="s">
        <v>623</v>
      </c>
      <c r="U262" s="140" t="s">
        <v>623</v>
      </c>
      <c r="V262" s="140" t="s">
        <v>623</v>
      </c>
      <c r="W262" s="140" t="s">
        <v>623</v>
      </c>
      <c r="X262" s="140" t="s">
        <v>623</v>
      </c>
      <c r="Y262" s="140" t="s">
        <v>623</v>
      </c>
      <c r="Z262" s="140" t="s">
        <v>623</v>
      </c>
      <c r="AA262" s="140" t="s">
        <v>623</v>
      </c>
      <c r="AB262" s="140" t="s">
        <v>623</v>
      </c>
      <c r="AF262" s="140">
        <v>0</v>
      </c>
      <c r="AG262" s="140">
        <v>1.86</v>
      </c>
      <c r="AH262" s="140">
        <v>75</v>
      </c>
      <c r="AI262" s="140">
        <v>0.98499999999999999</v>
      </c>
      <c r="AR262" s="140" t="s">
        <v>623</v>
      </c>
      <c r="BI262" s="140">
        <v>50</v>
      </c>
      <c r="BJ262" s="140">
        <v>50</v>
      </c>
      <c r="BK262" s="140" t="s">
        <v>625</v>
      </c>
      <c r="BL262" s="140" t="s">
        <v>625</v>
      </c>
      <c r="BM262" s="140" t="s">
        <v>641</v>
      </c>
      <c r="BN262" s="140" t="s">
        <v>641</v>
      </c>
      <c r="BO262" s="140" t="s">
        <v>623</v>
      </c>
      <c r="BP262" s="140" t="s">
        <v>624</v>
      </c>
      <c r="BX262" s="140" t="s">
        <v>627</v>
      </c>
      <c r="CO262" s="140">
        <v>8.6999999999999993</v>
      </c>
      <c r="CP262" s="140">
        <v>7</v>
      </c>
      <c r="CQ262" s="140">
        <v>75</v>
      </c>
      <c r="DL262" s="140" t="s">
        <v>624</v>
      </c>
      <c r="DM262" s="140" t="s">
        <v>623</v>
      </c>
      <c r="DN262" s="140" t="s">
        <v>624</v>
      </c>
      <c r="DP262" s="140">
        <v>11</v>
      </c>
      <c r="DU262" s="140">
        <v>9</v>
      </c>
    </row>
    <row r="263" spans="1:125" ht="15" customHeight="1" x14ac:dyDescent="0.2">
      <c r="A263" s="140">
        <v>1269</v>
      </c>
      <c r="B263" s="40" t="s">
        <v>305</v>
      </c>
      <c r="C263" s="140" t="s">
        <v>308</v>
      </c>
      <c r="D263" s="36">
        <v>40304</v>
      </c>
      <c r="E263" s="163">
        <v>39.311160000000001</v>
      </c>
      <c r="F263" s="163">
        <v>-76.547809999999998</v>
      </c>
      <c r="G263" s="163">
        <v>39.311340000000001</v>
      </c>
      <c r="H263" s="163">
        <v>-76.548609999999996</v>
      </c>
      <c r="I263" s="150">
        <v>0.52083333333333337</v>
      </c>
      <c r="J263" s="151">
        <v>21.42</v>
      </c>
      <c r="K263" s="151">
        <v>8.4700000000000006</v>
      </c>
      <c r="L263" s="152">
        <v>401</v>
      </c>
      <c r="M263" s="151">
        <v>11.66</v>
      </c>
      <c r="N263" s="142">
        <v>805</v>
      </c>
      <c r="O263" s="142">
        <v>15</v>
      </c>
      <c r="P263" s="140" t="s">
        <v>624</v>
      </c>
      <c r="Q263" s="140" t="s">
        <v>624</v>
      </c>
      <c r="R263" s="140" t="s">
        <v>623</v>
      </c>
      <c r="S263" s="140" t="s">
        <v>623</v>
      </c>
      <c r="T263" s="140" t="s">
        <v>623</v>
      </c>
      <c r="U263" s="140" t="s">
        <v>623</v>
      </c>
      <c r="V263" s="140" t="s">
        <v>623</v>
      </c>
      <c r="W263" s="140" t="s">
        <v>623</v>
      </c>
      <c r="X263" s="140" t="s">
        <v>623</v>
      </c>
      <c r="Y263" s="140" t="s">
        <v>623</v>
      </c>
      <c r="Z263" s="140" t="s">
        <v>623</v>
      </c>
      <c r="AA263" s="140" t="s">
        <v>623</v>
      </c>
      <c r="AB263" s="140" t="s">
        <v>623</v>
      </c>
      <c r="AF263" s="140">
        <v>0</v>
      </c>
      <c r="AG263" s="140">
        <v>1.9450000000000001</v>
      </c>
      <c r="AH263" s="140">
        <v>75</v>
      </c>
      <c r="AI263" s="140">
        <v>1</v>
      </c>
      <c r="AR263" s="140" t="s">
        <v>623</v>
      </c>
      <c r="BI263" s="140">
        <v>50</v>
      </c>
      <c r="BJ263" s="140">
        <v>50</v>
      </c>
      <c r="BK263" s="140" t="s">
        <v>625</v>
      </c>
      <c r="BL263" s="140" t="s">
        <v>625</v>
      </c>
      <c r="BM263" s="140" t="s">
        <v>641</v>
      </c>
      <c r="BN263" s="140" t="s">
        <v>641</v>
      </c>
      <c r="BO263" s="140" t="s">
        <v>623</v>
      </c>
      <c r="BP263" s="140" t="s">
        <v>623</v>
      </c>
      <c r="CO263" s="140">
        <v>5</v>
      </c>
      <c r="CP263" s="140">
        <v>9.1</v>
      </c>
      <c r="CQ263" s="140">
        <v>75</v>
      </c>
      <c r="DL263" s="140" t="s">
        <v>624</v>
      </c>
      <c r="DM263" s="140" t="s">
        <v>623</v>
      </c>
      <c r="DN263" s="140" t="s">
        <v>624</v>
      </c>
      <c r="DP263" s="140">
        <v>14</v>
      </c>
      <c r="DQ263" s="140">
        <v>1</v>
      </c>
      <c r="DS263" s="140">
        <v>4</v>
      </c>
      <c r="DU263" s="140">
        <v>1</v>
      </c>
    </row>
    <row r="264" spans="1:125" ht="15" customHeight="1" x14ac:dyDescent="0.2">
      <c r="A264" s="140">
        <v>1369</v>
      </c>
      <c r="B264" s="40" t="s">
        <v>305</v>
      </c>
      <c r="C264" s="140" t="s">
        <v>300</v>
      </c>
      <c r="D264" s="36">
        <v>40303</v>
      </c>
      <c r="E264" s="163">
        <v>39.328060000000001</v>
      </c>
      <c r="F264" s="163">
        <v>-76.569900000000004</v>
      </c>
      <c r="G264" s="163">
        <v>39.328629999999997</v>
      </c>
      <c r="H264" s="163">
        <v>-76.569540000000003</v>
      </c>
      <c r="I264" s="150">
        <v>0.5</v>
      </c>
      <c r="J264" s="151">
        <v>19.64</v>
      </c>
      <c r="K264" s="151">
        <v>7.58</v>
      </c>
      <c r="L264" s="152">
        <v>387</v>
      </c>
      <c r="M264" s="151">
        <v>11.27</v>
      </c>
      <c r="N264" s="142">
        <v>241</v>
      </c>
      <c r="O264" s="142">
        <v>16</v>
      </c>
      <c r="P264" s="140" t="s">
        <v>623</v>
      </c>
      <c r="Q264" s="140" t="s">
        <v>624</v>
      </c>
      <c r="R264" s="140" t="s">
        <v>623</v>
      </c>
      <c r="S264" s="140" t="s">
        <v>623</v>
      </c>
      <c r="T264" s="140" t="s">
        <v>623</v>
      </c>
      <c r="U264" s="140" t="s">
        <v>623</v>
      </c>
      <c r="V264" s="140" t="s">
        <v>624</v>
      </c>
      <c r="W264" s="140" t="s">
        <v>623</v>
      </c>
      <c r="X264" s="140" t="s">
        <v>623</v>
      </c>
      <c r="Y264" s="140" t="s">
        <v>623</v>
      </c>
      <c r="Z264" s="140" t="s">
        <v>623</v>
      </c>
      <c r="AA264" s="140" t="s">
        <v>623</v>
      </c>
      <c r="AB264" s="140" t="s">
        <v>623</v>
      </c>
      <c r="AF264" s="140">
        <v>0</v>
      </c>
      <c r="AH264" s="140">
        <v>75</v>
      </c>
      <c r="AI264" s="140">
        <v>1.125</v>
      </c>
      <c r="AR264" s="140" t="s">
        <v>623</v>
      </c>
      <c r="BI264" s="140">
        <v>50</v>
      </c>
      <c r="BJ264" s="140">
        <v>50</v>
      </c>
      <c r="BK264" s="140" t="s">
        <v>625</v>
      </c>
      <c r="BL264" s="140" t="s">
        <v>625</v>
      </c>
      <c r="BM264" s="140" t="s">
        <v>641</v>
      </c>
      <c r="BN264" s="140" t="s">
        <v>641</v>
      </c>
      <c r="BO264" s="140" t="s">
        <v>623</v>
      </c>
      <c r="BP264" s="140" t="s">
        <v>623</v>
      </c>
      <c r="CO264" s="140">
        <v>14.6</v>
      </c>
      <c r="CP264" s="140">
        <v>10.5</v>
      </c>
      <c r="CQ264" s="140">
        <v>70</v>
      </c>
      <c r="DL264" s="140" t="s">
        <v>624</v>
      </c>
      <c r="DM264" s="140" t="s">
        <v>623</v>
      </c>
      <c r="DN264" s="140" t="s">
        <v>624</v>
      </c>
      <c r="DP264" s="140">
        <v>17</v>
      </c>
      <c r="DS264" s="140">
        <v>3</v>
      </c>
    </row>
    <row r="265" spans="1:125" ht="15" customHeight="1" x14ac:dyDescent="0.2">
      <c r="A265" s="140">
        <v>1439</v>
      </c>
      <c r="B265" s="40" t="s">
        <v>305</v>
      </c>
      <c r="C265" s="140" t="s">
        <v>300</v>
      </c>
      <c r="D265" s="36">
        <v>40303</v>
      </c>
      <c r="E265" s="163">
        <v>39.352969999999999</v>
      </c>
      <c r="F265" s="163">
        <v>-76.573930000000004</v>
      </c>
      <c r="G265" s="163">
        <v>39.353479999999998</v>
      </c>
      <c r="H265" s="163">
        <v>-76.573369999999997</v>
      </c>
      <c r="I265" s="150">
        <v>0.45833333333333331</v>
      </c>
      <c r="J265" s="151">
        <v>17.7</v>
      </c>
      <c r="K265" s="151">
        <v>7.71</v>
      </c>
      <c r="L265" s="152">
        <v>614</v>
      </c>
      <c r="M265" s="151">
        <v>10.47</v>
      </c>
      <c r="N265" s="142">
        <v>40</v>
      </c>
      <c r="O265" s="142">
        <v>15</v>
      </c>
      <c r="P265" s="140" t="s">
        <v>623</v>
      </c>
      <c r="Q265" s="140" t="s">
        <v>624</v>
      </c>
      <c r="R265" s="140" t="s">
        <v>623</v>
      </c>
      <c r="S265" s="140" t="s">
        <v>623</v>
      </c>
      <c r="T265" s="140" t="s">
        <v>623</v>
      </c>
      <c r="U265" s="140" t="s">
        <v>623</v>
      </c>
      <c r="V265" s="140" t="s">
        <v>624</v>
      </c>
      <c r="W265" s="140" t="s">
        <v>623</v>
      </c>
      <c r="X265" s="140" t="s">
        <v>623</v>
      </c>
      <c r="Y265" s="140" t="s">
        <v>623</v>
      </c>
      <c r="Z265" s="140" t="s">
        <v>623</v>
      </c>
      <c r="AA265" s="140" t="s">
        <v>623</v>
      </c>
      <c r="AB265" s="140" t="s">
        <v>623</v>
      </c>
      <c r="AF265" s="140">
        <v>0</v>
      </c>
      <c r="AG265" s="140">
        <v>1.7949999999999999</v>
      </c>
      <c r="AH265" s="140">
        <v>75</v>
      </c>
      <c r="AI265" s="140">
        <v>1.33</v>
      </c>
      <c r="AR265" s="140" t="s">
        <v>624</v>
      </c>
      <c r="BA265" s="140">
        <v>12</v>
      </c>
      <c r="BI265" s="140">
        <v>15</v>
      </c>
      <c r="BJ265" s="140">
        <v>5</v>
      </c>
      <c r="BK265" s="140" t="s">
        <v>625</v>
      </c>
      <c r="BL265" s="140" t="s">
        <v>625</v>
      </c>
      <c r="BM265" s="140" t="s">
        <v>701</v>
      </c>
      <c r="BN265" s="140" t="s">
        <v>701</v>
      </c>
      <c r="BO265" s="140" t="s">
        <v>623</v>
      </c>
      <c r="BP265" s="140" t="s">
        <v>624</v>
      </c>
      <c r="BR265" s="140" t="s">
        <v>632</v>
      </c>
      <c r="CO265" s="140">
        <v>9.8000000000000007</v>
      </c>
      <c r="CP265" s="140">
        <v>16.8</v>
      </c>
      <c r="CQ265" s="140">
        <v>75</v>
      </c>
      <c r="DL265" s="140" t="s">
        <v>624</v>
      </c>
      <c r="DM265" s="140" t="s">
        <v>623</v>
      </c>
      <c r="DN265" s="140" t="s">
        <v>624</v>
      </c>
      <c r="DP265" s="140">
        <v>4</v>
      </c>
      <c r="DS265" s="140">
        <v>6</v>
      </c>
      <c r="DU265" s="140">
        <v>10</v>
      </c>
    </row>
    <row r="266" spans="1:125" ht="15" customHeight="1" x14ac:dyDescent="0.2">
      <c r="A266" s="140">
        <v>1466</v>
      </c>
      <c r="B266" s="40" t="s">
        <v>305</v>
      </c>
      <c r="C266" s="140" t="s">
        <v>300</v>
      </c>
      <c r="D266" s="36">
        <v>40289</v>
      </c>
      <c r="E266" s="163">
        <v>39.359110000000001</v>
      </c>
      <c r="F266" s="163">
        <v>-76.573610000000002</v>
      </c>
      <c r="G266" s="163">
        <v>39.359740000000002</v>
      </c>
      <c r="H266" s="163">
        <v>-76.573899999999995</v>
      </c>
      <c r="I266" s="150">
        <v>0.5625</v>
      </c>
      <c r="J266" s="151">
        <v>13.48</v>
      </c>
      <c r="K266" s="151">
        <v>8.33</v>
      </c>
      <c r="L266" s="152">
        <v>675</v>
      </c>
      <c r="M266" s="151">
        <v>13.17</v>
      </c>
      <c r="N266" s="142">
        <v>40</v>
      </c>
      <c r="O266" s="142">
        <v>10</v>
      </c>
      <c r="P266" s="140" t="s">
        <v>623</v>
      </c>
      <c r="Q266" s="140" t="s">
        <v>624</v>
      </c>
      <c r="R266" s="140" t="s">
        <v>623</v>
      </c>
      <c r="S266" s="140" t="s">
        <v>623</v>
      </c>
      <c r="T266" s="140" t="s">
        <v>623</v>
      </c>
      <c r="U266" s="140" t="s">
        <v>623</v>
      </c>
      <c r="V266" s="140" t="s">
        <v>623</v>
      </c>
      <c r="W266" s="140" t="s">
        <v>623</v>
      </c>
      <c r="X266" s="140" t="s">
        <v>623</v>
      </c>
      <c r="Y266" s="140" t="s">
        <v>623</v>
      </c>
      <c r="Z266" s="140" t="s">
        <v>623</v>
      </c>
      <c r="AA266" s="140" t="s">
        <v>624</v>
      </c>
      <c r="AB266" s="140" t="s">
        <v>623</v>
      </c>
      <c r="AF266" s="140">
        <v>0</v>
      </c>
      <c r="AG266" s="140">
        <v>2.105</v>
      </c>
      <c r="AH266" s="140">
        <v>18</v>
      </c>
      <c r="AI266" s="140">
        <v>1.89</v>
      </c>
      <c r="AJ266" s="140">
        <v>18</v>
      </c>
      <c r="AK266" s="140">
        <v>1.45</v>
      </c>
      <c r="AL266" s="140">
        <v>75</v>
      </c>
      <c r="AM266" s="140">
        <v>1.2</v>
      </c>
      <c r="AR266" s="140" t="s">
        <v>624</v>
      </c>
      <c r="AX266" s="140">
        <v>35</v>
      </c>
      <c r="BI266" s="140">
        <v>50</v>
      </c>
      <c r="BJ266" s="140">
        <v>30</v>
      </c>
      <c r="BK266" s="140" t="s">
        <v>625</v>
      </c>
      <c r="BL266" s="140" t="s">
        <v>625</v>
      </c>
      <c r="BM266" s="140" t="s">
        <v>641</v>
      </c>
      <c r="BN266" s="140" t="s">
        <v>641</v>
      </c>
      <c r="BO266" s="140" t="s">
        <v>623</v>
      </c>
      <c r="BP266" s="140" t="s">
        <v>624</v>
      </c>
      <c r="BX266" s="140" t="s">
        <v>632</v>
      </c>
      <c r="CO266" s="140">
        <v>2.1</v>
      </c>
      <c r="CP266" s="140">
        <v>6.1</v>
      </c>
      <c r="CQ266" s="140">
        <v>73</v>
      </c>
      <c r="DL266" s="140" t="s">
        <v>624</v>
      </c>
      <c r="DM266" s="140" t="s">
        <v>623</v>
      </c>
      <c r="DN266" s="140" t="s">
        <v>624</v>
      </c>
      <c r="DP266" s="140">
        <v>5</v>
      </c>
      <c r="DS266" s="140">
        <v>5</v>
      </c>
      <c r="DU266" s="140">
        <v>10</v>
      </c>
    </row>
    <row r="267" spans="1:125" ht="15" customHeight="1" x14ac:dyDescent="0.2">
      <c r="A267" s="140">
        <v>1607</v>
      </c>
      <c r="B267" s="40" t="s">
        <v>305</v>
      </c>
      <c r="C267" s="140" t="s">
        <v>300</v>
      </c>
      <c r="D267" s="36">
        <v>40303</v>
      </c>
      <c r="E267" s="163">
        <v>39.322270000000003</v>
      </c>
      <c r="F267" s="163">
        <v>-76.560569999999998</v>
      </c>
      <c r="G267" s="163">
        <v>39.322879999999998</v>
      </c>
      <c r="H267" s="163">
        <v>-76.560929999999999</v>
      </c>
      <c r="I267" s="150">
        <v>0.55208333333333337</v>
      </c>
      <c r="J267" s="151">
        <v>20.86</v>
      </c>
      <c r="K267" s="151">
        <v>8.36</v>
      </c>
      <c r="L267" s="152">
        <v>394</v>
      </c>
      <c r="M267" s="151">
        <v>11.32</v>
      </c>
      <c r="N267" s="142">
        <v>69</v>
      </c>
      <c r="O267" s="142">
        <v>16</v>
      </c>
      <c r="P267" s="140" t="s">
        <v>623</v>
      </c>
      <c r="Q267" s="140" t="s">
        <v>624</v>
      </c>
      <c r="R267" s="140" t="s">
        <v>623</v>
      </c>
      <c r="S267" s="140" t="s">
        <v>623</v>
      </c>
      <c r="T267" s="140" t="s">
        <v>623</v>
      </c>
      <c r="U267" s="140" t="s">
        <v>623</v>
      </c>
      <c r="V267" s="140" t="s">
        <v>624</v>
      </c>
      <c r="W267" s="140" t="s">
        <v>623</v>
      </c>
      <c r="X267" s="140" t="s">
        <v>623</v>
      </c>
      <c r="Y267" s="140" t="s">
        <v>623</v>
      </c>
      <c r="Z267" s="140" t="s">
        <v>623</v>
      </c>
      <c r="AA267" s="140" t="s">
        <v>623</v>
      </c>
      <c r="AB267" s="140" t="s">
        <v>623</v>
      </c>
      <c r="AF267" s="140">
        <v>0</v>
      </c>
      <c r="AG267" s="140">
        <v>2.0249999999999999</v>
      </c>
      <c r="AH267" s="140">
        <v>75</v>
      </c>
      <c r="AI267" s="140">
        <v>1.575</v>
      </c>
      <c r="AR267" s="140" t="s">
        <v>623</v>
      </c>
      <c r="BI267" s="140">
        <v>10</v>
      </c>
      <c r="BJ267" s="140">
        <v>15</v>
      </c>
      <c r="BK267" s="140" t="s">
        <v>625</v>
      </c>
      <c r="BL267" s="140" t="s">
        <v>625</v>
      </c>
      <c r="BM267" s="140" t="s">
        <v>701</v>
      </c>
      <c r="BN267" s="140" t="s">
        <v>701</v>
      </c>
      <c r="BO267" s="140" t="s">
        <v>623</v>
      </c>
      <c r="BP267" s="140" t="s">
        <v>623</v>
      </c>
      <c r="CO267" s="140">
        <v>7</v>
      </c>
      <c r="CP267" s="140">
        <v>19.5</v>
      </c>
      <c r="CQ267" s="140">
        <v>74</v>
      </c>
      <c r="DL267" s="140" t="s">
        <v>624</v>
      </c>
      <c r="DM267" s="140" t="s">
        <v>623</v>
      </c>
      <c r="DN267" s="140" t="s">
        <v>624</v>
      </c>
    </row>
    <row r="268" spans="1:125" ht="15" customHeight="1" x14ac:dyDescent="0.2">
      <c r="A268" s="140">
        <v>1680</v>
      </c>
      <c r="B268" s="40" t="s">
        <v>305</v>
      </c>
      <c r="C268" s="140" t="s">
        <v>308</v>
      </c>
      <c r="D268" s="36">
        <v>40304</v>
      </c>
      <c r="E268" s="163">
        <v>39.308459999999997</v>
      </c>
      <c r="F268" s="163">
        <v>-76.544290000000004</v>
      </c>
      <c r="G268" s="163">
        <v>39.308839999999996</v>
      </c>
      <c r="H268" s="163">
        <v>-76.545010000000005</v>
      </c>
      <c r="I268" s="150">
        <v>0.5</v>
      </c>
      <c r="J268" s="151">
        <v>25.61</v>
      </c>
      <c r="K268" s="151">
        <v>8.61</v>
      </c>
      <c r="L268" s="152">
        <v>423</v>
      </c>
      <c r="M268" s="151">
        <v>16.440000000000001</v>
      </c>
      <c r="N268" s="142">
        <v>274</v>
      </c>
      <c r="O268" s="142">
        <v>16</v>
      </c>
      <c r="P268" s="140" t="s">
        <v>624</v>
      </c>
      <c r="Q268" s="140" t="s">
        <v>624</v>
      </c>
      <c r="R268" s="140" t="s">
        <v>623</v>
      </c>
      <c r="S268" s="140" t="s">
        <v>623</v>
      </c>
      <c r="T268" s="140" t="s">
        <v>623</v>
      </c>
      <c r="U268" s="140" t="s">
        <v>623</v>
      </c>
      <c r="V268" s="140" t="s">
        <v>623</v>
      </c>
      <c r="W268" s="140" t="s">
        <v>623</v>
      </c>
      <c r="X268" s="140" t="s">
        <v>623</v>
      </c>
      <c r="Y268" s="140" t="s">
        <v>623</v>
      </c>
      <c r="Z268" s="140" t="s">
        <v>623</v>
      </c>
      <c r="AA268" s="140" t="s">
        <v>623</v>
      </c>
      <c r="AB268" s="140" t="s">
        <v>623</v>
      </c>
      <c r="AF268" s="140">
        <v>0</v>
      </c>
      <c r="AG268" s="140">
        <v>1.71</v>
      </c>
      <c r="AH268" s="140">
        <v>75</v>
      </c>
      <c r="AI268" s="140">
        <v>1.5249999999999999</v>
      </c>
      <c r="AR268" s="140" t="s">
        <v>623</v>
      </c>
      <c r="BI268" s="140">
        <v>50</v>
      </c>
      <c r="BJ268" s="140">
        <v>50</v>
      </c>
      <c r="BK268" s="140" t="s">
        <v>625</v>
      </c>
      <c r="BL268" s="140" t="s">
        <v>625</v>
      </c>
      <c r="BM268" s="140" t="s">
        <v>641</v>
      </c>
      <c r="BN268" s="140" t="s">
        <v>641</v>
      </c>
      <c r="BO268" s="140" t="s">
        <v>623</v>
      </c>
      <c r="BP268" s="140" t="s">
        <v>623</v>
      </c>
      <c r="CO268" s="140">
        <v>14</v>
      </c>
      <c r="CP268" s="140">
        <v>14.5</v>
      </c>
      <c r="CQ268" s="140">
        <v>75</v>
      </c>
      <c r="DL268" s="140" t="s">
        <v>624</v>
      </c>
      <c r="DM268" s="140" t="s">
        <v>623</v>
      </c>
      <c r="DN268" s="140" t="s">
        <v>624</v>
      </c>
      <c r="DP268" s="140">
        <v>6</v>
      </c>
      <c r="DS268" s="140">
        <v>5</v>
      </c>
      <c r="DU268" s="140">
        <v>9</v>
      </c>
    </row>
    <row r="269" spans="1:125" ht="15" customHeight="1" x14ac:dyDescent="0.2">
      <c r="A269" s="140">
        <v>1701</v>
      </c>
      <c r="B269" s="40" t="s">
        <v>305</v>
      </c>
      <c r="C269" s="140" t="s">
        <v>300</v>
      </c>
      <c r="D269" s="36">
        <v>40297</v>
      </c>
      <c r="E269" s="163">
        <v>39.331380000000003</v>
      </c>
      <c r="F269" s="163">
        <v>-76.574089999999998</v>
      </c>
      <c r="G269" s="163">
        <v>39.33175</v>
      </c>
      <c r="H269" s="163">
        <v>-76.574809999999999</v>
      </c>
      <c r="I269" s="150"/>
      <c r="J269" s="151">
        <v>14.6</v>
      </c>
      <c r="K269" s="151">
        <v>7.81</v>
      </c>
      <c r="L269" s="152">
        <v>409</v>
      </c>
      <c r="M269" s="151">
        <v>12.75</v>
      </c>
      <c r="N269" s="142">
        <v>100</v>
      </c>
      <c r="O269" s="142">
        <v>16</v>
      </c>
      <c r="P269" s="140" t="s">
        <v>624</v>
      </c>
      <c r="Q269" s="140" t="s">
        <v>624</v>
      </c>
      <c r="R269" s="140" t="s">
        <v>623</v>
      </c>
      <c r="S269" s="140" t="s">
        <v>623</v>
      </c>
      <c r="T269" s="140" t="s">
        <v>623</v>
      </c>
      <c r="U269" s="140" t="s">
        <v>623</v>
      </c>
      <c r="V269" s="140" t="s">
        <v>624</v>
      </c>
      <c r="W269" s="140" t="s">
        <v>623</v>
      </c>
      <c r="X269" s="140" t="s">
        <v>623</v>
      </c>
      <c r="Y269" s="140" t="s">
        <v>623</v>
      </c>
      <c r="Z269" s="140" t="s">
        <v>623</v>
      </c>
      <c r="AA269" s="140" t="s">
        <v>623</v>
      </c>
      <c r="AB269" s="140" t="s">
        <v>623</v>
      </c>
      <c r="AF269" s="140">
        <v>0</v>
      </c>
      <c r="AG269" s="140">
        <v>1.42</v>
      </c>
      <c r="AH269" s="140">
        <v>75</v>
      </c>
      <c r="AI269" s="140">
        <v>1.18</v>
      </c>
      <c r="AR269" s="140" t="s">
        <v>623</v>
      </c>
      <c r="BI269" s="140">
        <v>5</v>
      </c>
      <c r="BJ269" s="140">
        <v>50</v>
      </c>
      <c r="BK269" s="140" t="s">
        <v>625</v>
      </c>
      <c r="BL269" s="140" t="s">
        <v>625</v>
      </c>
      <c r="BM269" s="140" t="s">
        <v>669</v>
      </c>
      <c r="BN269" s="140" t="s">
        <v>669</v>
      </c>
      <c r="BO269" s="140" t="s">
        <v>624</v>
      </c>
      <c r="BP269" s="140" t="s">
        <v>623</v>
      </c>
      <c r="BQ269" s="140" t="s">
        <v>632</v>
      </c>
      <c r="CO269" s="140">
        <v>22.5</v>
      </c>
      <c r="CP269" s="140">
        <v>13</v>
      </c>
      <c r="CQ269" s="140">
        <v>75</v>
      </c>
      <c r="DL269" s="140" t="s">
        <v>624</v>
      </c>
      <c r="DM269" s="140" t="s">
        <v>623</v>
      </c>
      <c r="DN269" s="140" t="s">
        <v>624</v>
      </c>
      <c r="DP269" s="140">
        <v>3</v>
      </c>
      <c r="DS269" s="140">
        <v>12</v>
      </c>
      <c r="DU269" s="140">
        <v>5</v>
      </c>
    </row>
    <row r="270" spans="1:125" ht="15" customHeight="1" x14ac:dyDescent="0.2">
      <c r="A270" s="140">
        <v>1392</v>
      </c>
      <c r="B270" s="40" t="s">
        <v>307</v>
      </c>
      <c r="C270" s="140" t="s">
        <v>308</v>
      </c>
      <c r="D270" s="36">
        <v>40297</v>
      </c>
      <c r="E270" s="163">
        <v>39.323309999999999</v>
      </c>
      <c r="F270" s="163">
        <v>-76.533529999999999</v>
      </c>
      <c r="G270" s="163">
        <v>39.323900000000002</v>
      </c>
      <c r="H270" s="163">
        <v>-76.533190000000005</v>
      </c>
      <c r="I270" s="153">
        <v>0.40972222222222227</v>
      </c>
      <c r="J270" s="154">
        <v>10.98</v>
      </c>
      <c r="K270" s="154">
        <v>7.93</v>
      </c>
      <c r="L270" s="141">
        <v>593</v>
      </c>
      <c r="M270" s="154">
        <v>11.74</v>
      </c>
      <c r="N270" s="142">
        <v>50</v>
      </c>
      <c r="O270" s="142">
        <v>5</v>
      </c>
      <c r="P270" s="140" t="s">
        <v>624</v>
      </c>
      <c r="Q270" s="140" t="s">
        <v>624</v>
      </c>
      <c r="R270" s="140" t="s">
        <v>623</v>
      </c>
      <c r="S270" s="140" t="s">
        <v>623</v>
      </c>
      <c r="T270" s="140" t="s">
        <v>623</v>
      </c>
      <c r="U270" s="140" t="s">
        <v>623</v>
      </c>
      <c r="V270" s="140" t="s">
        <v>624</v>
      </c>
      <c r="W270" s="140" t="s">
        <v>623</v>
      </c>
      <c r="X270" s="140" t="s">
        <v>623</v>
      </c>
      <c r="Y270" s="140" t="s">
        <v>623</v>
      </c>
      <c r="Z270" s="140" t="s">
        <v>623</v>
      </c>
      <c r="AA270" s="140" t="s">
        <v>623</v>
      </c>
      <c r="AB270" s="140" t="s">
        <v>623</v>
      </c>
      <c r="AF270" s="140">
        <v>0</v>
      </c>
      <c r="AG270" s="140">
        <v>1.55</v>
      </c>
      <c r="AH270" s="140">
        <v>75</v>
      </c>
      <c r="AI270" s="140">
        <v>1.1299999999999999</v>
      </c>
      <c r="AR270" s="140" t="s">
        <v>623</v>
      </c>
      <c r="BI270" s="140">
        <v>35</v>
      </c>
      <c r="BJ270" s="140">
        <v>50</v>
      </c>
      <c r="BK270" s="140" t="s">
        <v>625</v>
      </c>
      <c r="BL270" s="140" t="s">
        <v>625</v>
      </c>
      <c r="BM270" s="140" t="s">
        <v>722</v>
      </c>
      <c r="BN270" s="140" t="s">
        <v>723</v>
      </c>
      <c r="BO270" s="140" t="s">
        <v>623</v>
      </c>
      <c r="BP270" s="140" t="s">
        <v>623</v>
      </c>
      <c r="CO270" s="140">
        <v>2.8</v>
      </c>
      <c r="CP270" s="140">
        <v>2.4</v>
      </c>
      <c r="CQ270" s="140">
        <v>73</v>
      </c>
      <c r="DL270" s="140" t="s">
        <v>624</v>
      </c>
      <c r="DM270" s="140" t="s">
        <v>623</v>
      </c>
      <c r="DN270" s="140" t="s">
        <v>624</v>
      </c>
      <c r="DP270" s="140">
        <v>8</v>
      </c>
      <c r="DS270" s="140">
        <v>5</v>
      </c>
      <c r="DU270" s="140">
        <v>7</v>
      </c>
    </row>
    <row r="271" spans="1:125" ht="15" customHeight="1" x14ac:dyDescent="0.2">
      <c r="A271" s="140">
        <v>1417</v>
      </c>
      <c r="B271" s="40" t="s">
        <v>307</v>
      </c>
      <c r="C271" s="140" t="s">
        <v>300</v>
      </c>
      <c r="D271" s="36">
        <v>40297</v>
      </c>
      <c r="E271" s="163">
        <v>39.330100000000002</v>
      </c>
      <c r="F271" s="163">
        <v>-76.53492</v>
      </c>
      <c r="G271" s="163">
        <v>39.330759999999998</v>
      </c>
      <c r="H271" s="163">
        <v>-76.535079999999994</v>
      </c>
      <c r="I271" s="153">
        <v>0.4513888888888889</v>
      </c>
      <c r="J271" s="154">
        <v>12.58</v>
      </c>
      <c r="K271" s="154">
        <v>7.58</v>
      </c>
      <c r="L271" s="141">
        <v>545</v>
      </c>
      <c r="M271" s="154">
        <v>12.52</v>
      </c>
      <c r="N271" s="142">
        <v>0</v>
      </c>
      <c r="O271" s="142">
        <v>6</v>
      </c>
      <c r="P271" s="140" t="s">
        <v>623</v>
      </c>
      <c r="Q271" s="140" t="s">
        <v>624</v>
      </c>
      <c r="R271" s="140" t="s">
        <v>623</v>
      </c>
      <c r="S271" s="140" t="s">
        <v>623</v>
      </c>
      <c r="T271" s="140" t="s">
        <v>623</v>
      </c>
      <c r="U271" s="140" t="s">
        <v>623</v>
      </c>
      <c r="V271" s="140" t="s">
        <v>624</v>
      </c>
      <c r="W271" s="140" t="s">
        <v>623</v>
      </c>
      <c r="X271" s="140" t="s">
        <v>623</v>
      </c>
      <c r="Y271" s="140" t="s">
        <v>623</v>
      </c>
      <c r="Z271" s="140" t="s">
        <v>623</v>
      </c>
      <c r="AA271" s="140" t="s">
        <v>623</v>
      </c>
      <c r="AB271" s="140" t="s">
        <v>624</v>
      </c>
      <c r="AC271" s="140" t="s">
        <v>624</v>
      </c>
      <c r="AD271" s="140">
        <v>1</v>
      </c>
      <c r="AE271" s="140">
        <v>6.4</v>
      </c>
      <c r="AF271" s="140">
        <v>0</v>
      </c>
      <c r="AG271" s="140">
        <v>2.02</v>
      </c>
      <c r="AH271" s="140">
        <v>75</v>
      </c>
      <c r="AI271" s="140">
        <v>1.28</v>
      </c>
      <c r="AR271" s="140" t="s">
        <v>624</v>
      </c>
      <c r="AS271" s="140">
        <v>1</v>
      </c>
      <c r="AU271" s="140">
        <v>1</v>
      </c>
      <c r="BI271" s="140">
        <v>5</v>
      </c>
      <c r="BJ271" s="140">
        <v>15</v>
      </c>
      <c r="BK271" s="140" t="s">
        <v>625</v>
      </c>
      <c r="BL271" s="140" t="s">
        <v>625</v>
      </c>
      <c r="BM271" s="140" t="s">
        <v>640</v>
      </c>
      <c r="BN271" s="140" t="s">
        <v>640</v>
      </c>
      <c r="BO271" s="140" t="s">
        <v>623</v>
      </c>
      <c r="BP271" s="140" t="s">
        <v>623</v>
      </c>
      <c r="CO271" s="140">
        <v>6.4</v>
      </c>
      <c r="CP271" s="140">
        <v>3.4</v>
      </c>
      <c r="CQ271" s="140">
        <v>75</v>
      </c>
      <c r="DL271" s="140" t="s">
        <v>624</v>
      </c>
      <c r="DM271" s="140" t="s">
        <v>623</v>
      </c>
      <c r="DN271" s="140" t="s">
        <v>624</v>
      </c>
      <c r="DP271" s="140">
        <v>10</v>
      </c>
      <c r="DS271" s="140">
        <v>5</v>
      </c>
      <c r="DU271" s="140">
        <v>5</v>
      </c>
    </row>
    <row r="272" spans="1:125" ht="15" customHeight="1" x14ac:dyDescent="0.2">
      <c r="A272" s="140">
        <v>1472</v>
      </c>
      <c r="B272" s="40" t="s">
        <v>307</v>
      </c>
      <c r="C272" s="140" t="s">
        <v>308</v>
      </c>
      <c r="D272" s="36">
        <v>40297</v>
      </c>
      <c r="E272" s="163">
        <v>39.322710000000001</v>
      </c>
      <c r="F272" s="163">
        <v>-76.533900000000003</v>
      </c>
      <c r="G272" s="163">
        <v>39.323309999999999</v>
      </c>
      <c r="H272" s="163">
        <v>-76.533529999999999</v>
      </c>
      <c r="I272" s="153">
        <v>0.3979166666666667</v>
      </c>
      <c r="J272" s="154">
        <v>10.98</v>
      </c>
      <c r="K272" s="154">
        <v>7.34</v>
      </c>
      <c r="L272" s="141">
        <v>593</v>
      </c>
      <c r="M272" s="154">
        <v>11.74</v>
      </c>
      <c r="N272" s="142">
        <v>50</v>
      </c>
      <c r="O272" s="142">
        <v>10</v>
      </c>
      <c r="P272" s="140" t="s">
        <v>624</v>
      </c>
      <c r="Q272" s="140" t="s">
        <v>624</v>
      </c>
      <c r="R272" s="140" t="s">
        <v>623</v>
      </c>
      <c r="S272" s="140" t="s">
        <v>623</v>
      </c>
      <c r="T272" s="140" t="s">
        <v>623</v>
      </c>
      <c r="U272" s="140" t="s">
        <v>623</v>
      </c>
      <c r="V272" s="140" t="s">
        <v>624</v>
      </c>
      <c r="W272" s="140" t="s">
        <v>623</v>
      </c>
      <c r="X272" s="140" t="s">
        <v>623</v>
      </c>
      <c r="Y272" s="140" t="s">
        <v>623</v>
      </c>
      <c r="Z272" s="140" t="s">
        <v>623</v>
      </c>
      <c r="AA272" s="140" t="s">
        <v>623</v>
      </c>
      <c r="AB272" s="140" t="s">
        <v>623</v>
      </c>
      <c r="AF272" s="140">
        <v>0</v>
      </c>
      <c r="AG272" s="140">
        <v>1.45</v>
      </c>
      <c r="AH272" s="140">
        <v>75</v>
      </c>
      <c r="AI272" s="140">
        <v>1.36</v>
      </c>
      <c r="AR272" s="140" t="s">
        <v>624</v>
      </c>
      <c r="BI272" s="140">
        <v>25</v>
      </c>
      <c r="BJ272" s="140">
        <v>50</v>
      </c>
      <c r="BK272" s="140" t="s">
        <v>625</v>
      </c>
      <c r="BL272" s="140" t="s">
        <v>625</v>
      </c>
      <c r="BM272" s="140" t="s">
        <v>724</v>
      </c>
      <c r="BN272" s="140" t="s">
        <v>723</v>
      </c>
      <c r="BO272" s="140" t="s">
        <v>623</v>
      </c>
      <c r="BP272" s="140" t="s">
        <v>623</v>
      </c>
      <c r="CO272" s="140">
        <v>7</v>
      </c>
      <c r="CP272" s="140">
        <v>2.8</v>
      </c>
      <c r="CQ272" s="140">
        <v>74</v>
      </c>
      <c r="DL272" s="140" t="s">
        <v>624</v>
      </c>
      <c r="DM272" s="140" t="s">
        <v>623</v>
      </c>
      <c r="DN272" s="140" t="s">
        <v>624</v>
      </c>
      <c r="DP272" s="140">
        <v>2</v>
      </c>
      <c r="DS272" s="140">
        <v>10</v>
      </c>
      <c r="DU272" s="140">
        <v>8</v>
      </c>
    </row>
    <row r="273" spans="1:125" ht="15" customHeight="1" x14ac:dyDescent="0.2">
      <c r="A273" s="142">
        <v>1492</v>
      </c>
      <c r="B273" s="40" t="s">
        <v>314</v>
      </c>
      <c r="C273" s="140" t="s">
        <v>300</v>
      </c>
      <c r="D273" s="36">
        <v>40289</v>
      </c>
      <c r="E273" s="163">
        <v>39.359830000000002</v>
      </c>
      <c r="F273" s="163">
        <v>-76.575509999999994</v>
      </c>
      <c r="G273" s="163">
        <v>39.360340000000001</v>
      </c>
      <c r="H273" s="163">
        <v>-76.57593</v>
      </c>
      <c r="I273" s="153">
        <v>0.54166666666666663</v>
      </c>
      <c r="J273" s="154">
        <v>13.26</v>
      </c>
      <c r="K273" s="154">
        <v>8.34</v>
      </c>
      <c r="L273" s="141">
        <v>635</v>
      </c>
      <c r="M273" s="154">
        <v>13.59</v>
      </c>
      <c r="N273" s="142">
        <v>20</v>
      </c>
      <c r="O273" s="142">
        <v>15</v>
      </c>
      <c r="P273" s="140" t="s">
        <v>623</v>
      </c>
      <c r="Q273" s="140" t="s">
        <v>623</v>
      </c>
      <c r="R273" s="140" t="s">
        <v>623</v>
      </c>
      <c r="S273" s="140" t="s">
        <v>623</v>
      </c>
      <c r="T273" s="140" t="s">
        <v>623</v>
      </c>
      <c r="U273" s="140" t="s">
        <v>623</v>
      </c>
      <c r="V273" s="140" t="s">
        <v>623</v>
      </c>
      <c r="W273" s="140" t="s">
        <v>623</v>
      </c>
      <c r="X273" s="140" t="s">
        <v>623</v>
      </c>
      <c r="Y273" s="140" t="s">
        <v>623</v>
      </c>
      <c r="Z273" s="140" t="s">
        <v>623</v>
      </c>
      <c r="AA273" s="140" t="s">
        <v>624</v>
      </c>
      <c r="AB273" s="140" t="s">
        <v>624</v>
      </c>
      <c r="AC273" s="140" t="s">
        <v>624</v>
      </c>
      <c r="AD273" s="140">
        <v>8</v>
      </c>
      <c r="AE273" s="140">
        <v>6</v>
      </c>
      <c r="AF273" s="140">
        <v>0</v>
      </c>
      <c r="AG273" s="140">
        <v>3.21</v>
      </c>
      <c r="AH273" s="140" t="s">
        <v>725</v>
      </c>
      <c r="AI273" s="140">
        <v>1.54</v>
      </c>
      <c r="AJ273" s="140" t="s">
        <v>725</v>
      </c>
      <c r="AK273" s="140">
        <v>2.5449999999999999</v>
      </c>
      <c r="AL273" s="140">
        <v>75</v>
      </c>
      <c r="AM273" s="140">
        <v>3.5150000000000001</v>
      </c>
      <c r="AR273" s="140" t="s">
        <v>624</v>
      </c>
      <c r="AS273" s="140">
        <v>15</v>
      </c>
      <c r="AU273" s="140">
        <v>15</v>
      </c>
      <c r="AV273" s="140">
        <v>60</v>
      </c>
      <c r="AX273" s="140">
        <v>40</v>
      </c>
      <c r="BI273" s="140">
        <v>3</v>
      </c>
      <c r="BJ273" s="140">
        <v>10</v>
      </c>
      <c r="BK273" s="140" t="s">
        <v>645</v>
      </c>
      <c r="BL273" s="140" t="s">
        <v>645</v>
      </c>
      <c r="BM273" s="140" t="s">
        <v>680</v>
      </c>
      <c r="BN273" s="140" t="s">
        <v>680</v>
      </c>
      <c r="BO273" s="140" t="s">
        <v>624</v>
      </c>
      <c r="BP273" s="140" t="s">
        <v>624</v>
      </c>
      <c r="BQ273" s="140" t="s">
        <v>632</v>
      </c>
      <c r="BR273" s="140" t="s">
        <v>632</v>
      </c>
      <c r="CO273" s="140">
        <v>5.3</v>
      </c>
      <c r="CP273" s="140">
        <v>5.5</v>
      </c>
      <c r="CQ273" s="140">
        <v>69</v>
      </c>
      <c r="DL273" s="140" t="s">
        <v>624</v>
      </c>
      <c r="DM273" s="140" t="s">
        <v>623</v>
      </c>
      <c r="DN273" s="140" t="s">
        <v>624</v>
      </c>
      <c r="DP273" s="140">
        <v>9</v>
      </c>
      <c r="DS273" s="140">
        <v>1</v>
      </c>
      <c r="DU273" s="140">
        <v>10</v>
      </c>
    </row>
    <row r="274" spans="1:125" ht="15" customHeight="1" x14ac:dyDescent="0.2">
      <c r="A274" s="26">
        <v>1235</v>
      </c>
      <c r="B274" s="40" t="s">
        <v>311</v>
      </c>
      <c r="C274" s="140" t="s">
        <v>308</v>
      </c>
      <c r="D274" s="36">
        <v>40262</v>
      </c>
      <c r="E274" s="160">
        <v>39.312350000000002</v>
      </c>
      <c r="F274" s="160">
        <v>-76.554590000000005</v>
      </c>
      <c r="G274" s="160">
        <v>39.312640000000002</v>
      </c>
      <c r="H274" s="160">
        <v>-76.543909999999997</v>
      </c>
      <c r="I274" s="153">
        <v>0.50902777777777775</v>
      </c>
      <c r="J274" s="154">
        <v>12.49</v>
      </c>
      <c r="K274" s="154">
        <v>8.41</v>
      </c>
      <c r="L274" s="141">
        <v>522</v>
      </c>
      <c r="M274" s="154">
        <v>16.399999999999999</v>
      </c>
    </row>
    <row r="275" spans="1:125" ht="15" customHeight="1" x14ac:dyDescent="0.2">
      <c r="A275" s="26">
        <v>250</v>
      </c>
      <c r="B275" s="40" t="s">
        <v>301</v>
      </c>
      <c r="C275" s="140" t="s">
        <v>300</v>
      </c>
      <c r="D275" s="36">
        <v>40283</v>
      </c>
      <c r="E275" s="1">
        <v>39.305109999999999</v>
      </c>
      <c r="F275" s="1">
        <v>-76.687340000000006</v>
      </c>
      <c r="G275" s="140">
        <v>39.305129999999998</v>
      </c>
      <c r="H275" s="140">
        <v>-76.688130000000001</v>
      </c>
      <c r="I275" s="153">
        <v>0.625</v>
      </c>
      <c r="J275" s="154">
        <v>17.329999999999998</v>
      </c>
      <c r="K275" s="154">
        <v>8.56</v>
      </c>
      <c r="L275" s="141">
        <v>1081</v>
      </c>
      <c r="M275" s="154">
        <v>12.97</v>
      </c>
      <c r="N275" s="142">
        <v>58</v>
      </c>
      <c r="O275" s="142">
        <v>18</v>
      </c>
      <c r="P275" s="140" t="s">
        <v>623</v>
      </c>
      <c r="Q275" s="140" t="s">
        <v>624</v>
      </c>
      <c r="R275" s="140" t="s">
        <v>623</v>
      </c>
      <c r="S275" s="140" t="s">
        <v>623</v>
      </c>
      <c r="T275" s="140" t="s">
        <v>623</v>
      </c>
      <c r="U275" s="140" t="s">
        <v>623</v>
      </c>
      <c r="V275" s="140" t="s">
        <v>623</v>
      </c>
      <c r="W275" s="140" t="s">
        <v>623</v>
      </c>
      <c r="X275" s="140" t="s">
        <v>623</v>
      </c>
      <c r="Y275" s="140" t="s">
        <v>623</v>
      </c>
      <c r="Z275" s="140" t="s">
        <v>623</v>
      </c>
      <c r="AA275" s="140" t="s">
        <v>623</v>
      </c>
      <c r="AB275" s="140" t="s">
        <v>623</v>
      </c>
      <c r="AF275" s="140">
        <v>0</v>
      </c>
      <c r="AG275" s="140">
        <v>2.57</v>
      </c>
      <c r="AH275" s="140">
        <v>75</v>
      </c>
      <c r="AI275" s="140">
        <v>1.26</v>
      </c>
      <c r="AR275" s="140" t="s">
        <v>623</v>
      </c>
      <c r="BI275" s="140">
        <v>50</v>
      </c>
      <c r="BJ275" s="140">
        <v>50</v>
      </c>
      <c r="BK275" s="140" t="s">
        <v>625</v>
      </c>
      <c r="BL275" s="140" t="s">
        <v>625</v>
      </c>
      <c r="BM275" s="140" t="s">
        <v>641</v>
      </c>
      <c r="BN275" s="140" t="s">
        <v>641</v>
      </c>
      <c r="BO275" s="140" t="s">
        <v>623</v>
      </c>
      <c r="BP275" s="140" t="s">
        <v>623</v>
      </c>
      <c r="CO275" s="140">
        <v>7.9</v>
      </c>
      <c r="CP275" s="140">
        <v>10.1</v>
      </c>
      <c r="CQ275" s="140">
        <v>64</v>
      </c>
    </row>
    <row r="276" spans="1:125" ht="15" customHeight="1" x14ac:dyDescent="0.2">
      <c r="A276" s="26">
        <v>430</v>
      </c>
      <c r="B276" s="40" t="s">
        <v>302</v>
      </c>
      <c r="C276" s="140" t="s">
        <v>300</v>
      </c>
      <c r="D276" s="36">
        <v>40283</v>
      </c>
      <c r="E276" s="140">
        <v>39.278849999999998</v>
      </c>
      <c r="F276" s="165">
        <v>-76.692729999999997</v>
      </c>
      <c r="G276" s="149">
        <v>39.279319999999998</v>
      </c>
      <c r="H276" s="149">
        <v>-76.693309999999997</v>
      </c>
      <c r="I276" s="153">
        <v>0.57777777777777783</v>
      </c>
      <c r="J276" s="154">
        <v>14.59</v>
      </c>
      <c r="K276" s="154">
        <v>8.0299999999999994</v>
      </c>
      <c r="L276" s="141">
        <v>559</v>
      </c>
      <c r="M276" s="154">
        <v>13.4</v>
      </c>
      <c r="N276" s="142">
        <v>20</v>
      </c>
      <c r="O276" s="142">
        <v>17</v>
      </c>
      <c r="P276" s="140" t="s">
        <v>624</v>
      </c>
      <c r="Q276" s="140" t="s">
        <v>624</v>
      </c>
      <c r="R276" s="140" t="s">
        <v>623</v>
      </c>
      <c r="S276" s="140" t="s">
        <v>623</v>
      </c>
      <c r="T276" s="140" t="s">
        <v>623</v>
      </c>
      <c r="U276" s="140" t="s">
        <v>623</v>
      </c>
      <c r="V276" s="140" t="s">
        <v>624</v>
      </c>
      <c r="W276" s="140" t="s">
        <v>623</v>
      </c>
      <c r="X276" s="140" t="s">
        <v>623</v>
      </c>
      <c r="Y276" s="140" t="s">
        <v>623</v>
      </c>
      <c r="Z276" s="140" t="s">
        <v>623</v>
      </c>
      <c r="AA276" s="140" t="s">
        <v>623</v>
      </c>
      <c r="AB276" s="140" t="s">
        <v>623</v>
      </c>
      <c r="AF276" s="140">
        <v>0</v>
      </c>
      <c r="AG276" s="140">
        <v>2.42</v>
      </c>
      <c r="AH276" s="140">
        <v>75</v>
      </c>
      <c r="AI276" s="140">
        <v>1.65</v>
      </c>
      <c r="AR276" s="140" t="s">
        <v>623</v>
      </c>
      <c r="BI276" s="140">
        <v>40</v>
      </c>
      <c r="BJ276" s="140">
        <v>30</v>
      </c>
      <c r="BK276" s="140" t="s">
        <v>726</v>
      </c>
      <c r="BL276" s="140" t="s">
        <v>645</v>
      </c>
      <c r="BM276" s="140" t="s">
        <v>727</v>
      </c>
      <c r="BN276" s="140" t="s">
        <v>728</v>
      </c>
      <c r="BO276" s="140" t="s">
        <v>623</v>
      </c>
      <c r="BP276" s="140" t="s">
        <v>623</v>
      </c>
      <c r="CO276" s="140">
        <v>5.6</v>
      </c>
      <c r="CP276" s="140">
        <v>4.5</v>
      </c>
      <c r="CQ276" s="140">
        <v>68</v>
      </c>
      <c r="DL276" s="140" t="s">
        <v>624</v>
      </c>
      <c r="DM276" s="140" t="s">
        <v>623</v>
      </c>
      <c r="DN276" s="140" t="s">
        <v>624</v>
      </c>
      <c r="DP276" s="140">
        <v>9</v>
      </c>
      <c r="DS276" s="140">
        <v>1</v>
      </c>
      <c r="DU276" s="140">
        <v>10</v>
      </c>
    </row>
    <row r="277" spans="1:125" ht="15" customHeight="1" x14ac:dyDescent="0.2">
      <c r="A277" s="26">
        <v>1367</v>
      </c>
      <c r="B277" s="40" t="s">
        <v>307</v>
      </c>
      <c r="C277" s="140" t="s">
        <v>300</v>
      </c>
      <c r="D277" s="36">
        <v>40262</v>
      </c>
      <c r="E277" s="1">
        <v>39.330759999999998</v>
      </c>
      <c r="F277" s="1">
        <v>-76.535079999999994</v>
      </c>
      <c r="G277" s="149">
        <v>39.33137</v>
      </c>
      <c r="H277" s="149">
        <v>-76.535430000000005</v>
      </c>
      <c r="I277" s="153">
        <v>0.47013888888888888</v>
      </c>
      <c r="J277" s="154">
        <v>11.73</v>
      </c>
      <c r="K277" s="154">
        <v>8.9499999999999993</v>
      </c>
      <c r="L277" s="141">
        <v>521</v>
      </c>
      <c r="M277" s="154">
        <v>18.649999999999999</v>
      </c>
      <c r="N277" s="142">
        <v>67</v>
      </c>
      <c r="O277" s="142">
        <v>5</v>
      </c>
      <c r="P277" s="140" t="s">
        <v>623</v>
      </c>
      <c r="Q277" s="140" t="s">
        <v>623</v>
      </c>
      <c r="R277" s="140" t="s">
        <v>623</v>
      </c>
      <c r="S277" s="140" t="s">
        <v>623</v>
      </c>
      <c r="T277" s="140" t="s">
        <v>623</v>
      </c>
      <c r="U277" s="140" t="s">
        <v>623</v>
      </c>
      <c r="V277" s="140" t="s">
        <v>624</v>
      </c>
      <c r="W277" s="140" t="s">
        <v>623</v>
      </c>
      <c r="X277" s="140" t="s">
        <v>623</v>
      </c>
      <c r="Y277" s="140" t="s">
        <v>623</v>
      </c>
      <c r="Z277" s="140" t="s">
        <v>623</v>
      </c>
      <c r="AA277" s="140" t="s">
        <v>623</v>
      </c>
      <c r="AB277" s="140" t="s">
        <v>623</v>
      </c>
      <c r="AF277" s="140">
        <v>0</v>
      </c>
      <c r="AG277" s="140">
        <v>2.4849999999999999</v>
      </c>
      <c r="AH277" s="140">
        <v>75</v>
      </c>
      <c r="AI277" s="140">
        <v>1.585</v>
      </c>
      <c r="AR277" s="140" t="s">
        <v>623</v>
      </c>
      <c r="BI277" s="140">
        <v>50</v>
      </c>
      <c r="BJ277" s="140">
        <v>20</v>
      </c>
      <c r="BK277" s="140" t="s">
        <v>645</v>
      </c>
      <c r="BL277" s="140" t="s">
        <v>645</v>
      </c>
      <c r="BM277" s="140" t="s">
        <v>639</v>
      </c>
      <c r="BN277" s="140" t="s">
        <v>639</v>
      </c>
      <c r="BO277" s="140" t="s">
        <v>624</v>
      </c>
      <c r="BP277" s="140" t="s">
        <v>623</v>
      </c>
      <c r="BW277" s="140" t="s">
        <v>627</v>
      </c>
      <c r="CO277" s="140">
        <v>6.6</v>
      </c>
      <c r="CP277" s="140">
        <v>6.9</v>
      </c>
      <c r="CQ277" s="140">
        <v>75</v>
      </c>
      <c r="DL277" s="140" t="s">
        <v>624</v>
      </c>
      <c r="DM277" s="140" t="s">
        <v>623</v>
      </c>
      <c r="DN277" s="140" t="s">
        <v>624</v>
      </c>
      <c r="DP277" s="140">
        <v>9</v>
      </c>
      <c r="DS277" s="140">
        <v>7</v>
      </c>
      <c r="DU277" s="140">
        <v>4</v>
      </c>
    </row>
    <row r="278" spans="1:125" ht="15" customHeight="1" x14ac:dyDescent="0.2">
      <c r="A278" s="26">
        <v>1659</v>
      </c>
      <c r="B278" s="40" t="s">
        <v>505</v>
      </c>
      <c r="C278" s="140" t="s">
        <v>300</v>
      </c>
      <c r="D278" s="36">
        <v>40262</v>
      </c>
      <c r="E278" s="1">
        <v>39.336779999999997</v>
      </c>
      <c r="F278" s="1">
        <v>-76.539709999999999</v>
      </c>
      <c r="G278" s="1">
        <v>39.336790000000001</v>
      </c>
      <c r="H278" s="1">
        <v>-76.540509999999998</v>
      </c>
      <c r="I278" s="153">
        <v>0.4236111111111111</v>
      </c>
      <c r="J278" s="154">
        <v>11.89</v>
      </c>
      <c r="K278" s="154">
        <v>8.5399999999999991</v>
      </c>
      <c r="L278" s="141">
        <v>485</v>
      </c>
      <c r="M278" s="154">
        <v>15.72</v>
      </c>
      <c r="N278" s="142">
        <v>22</v>
      </c>
      <c r="O278" s="142">
        <v>3</v>
      </c>
      <c r="P278" s="140" t="s">
        <v>623</v>
      </c>
      <c r="Q278" s="140" t="s">
        <v>623</v>
      </c>
      <c r="R278" s="140" t="s">
        <v>623</v>
      </c>
      <c r="S278" s="140" t="s">
        <v>623</v>
      </c>
      <c r="T278" s="140" t="s">
        <v>623</v>
      </c>
      <c r="U278" s="140" t="s">
        <v>623</v>
      </c>
      <c r="V278" s="140" t="s">
        <v>624</v>
      </c>
      <c r="W278" s="140" t="s">
        <v>623</v>
      </c>
      <c r="X278" s="140" t="s">
        <v>623</v>
      </c>
      <c r="Y278" s="140" t="s">
        <v>623</v>
      </c>
      <c r="Z278" s="140" t="s">
        <v>623</v>
      </c>
      <c r="AA278" s="140" t="s">
        <v>623</v>
      </c>
      <c r="AB278" s="140" t="s">
        <v>623</v>
      </c>
      <c r="AF278" s="140">
        <v>0</v>
      </c>
      <c r="AG278" s="140">
        <v>4.3650000000000002</v>
      </c>
      <c r="AH278" s="140" t="s">
        <v>725</v>
      </c>
      <c r="AI278" s="140">
        <v>3.02</v>
      </c>
      <c r="AJ278" s="140" t="s">
        <v>725</v>
      </c>
      <c r="AK278" s="140">
        <v>1.79</v>
      </c>
      <c r="AL278" s="140">
        <v>75</v>
      </c>
      <c r="AM278" s="140">
        <v>1.4950000000000001</v>
      </c>
      <c r="AR278" s="140" t="s">
        <v>623</v>
      </c>
      <c r="BI278" s="140">
        <v>11</v>
      </c>
      <c r="BJ278" s="140">
        <v>15</v>
      </c>
      <c r="BK278" s="140" t="s">
        <v>645</v>
      </c>
      <c r="BL278" s="140" t="s">
        <v>645</v>
      </c>
      <c r="BM278" s="140" t="s">
        <v>639</v>
      </c>
      <c r="BN278" s="140" t="s">
        <v>639</v>
      </c>
      <c r="BO278" s="140" t="s">
        <v>623</v>
      </c>
      <c r="BP278" s="140" t="s">
        <v>623</v>
      </c>
      <c r="CO278" s="140">
        <v>4</v>
      </c>
      <c r="CP278" s="140">
        <v>8</v>
      </c>
      <c r="DL278" s="140" t="s">
        <v>624</v>
      </c>
      <c r="DM278" s="140" t="s">
        <v>623</v>
      </c>
      <c r="DN278" s="140" t="s">
        <v>624</v>
      </c>
      <c r="DP278" s="140">
        <v>11</v>
      </c>
      <c r="DS278" s="140">
        <v>2</v>
      </c>
      <c r="DU278" s="140">
        <v>7</v>
      </c>
    </row>
    <row r="279" spans="1:125" ht="15" customHeight="1" x14ac:dyDescent="0.2">
      <c r="A279" s="26">
        <v>880</v>
      </c>
      <c r="B279" s="40" t="s">
        <v>304</v>
      </c>
      <c r="C279" s="140" t="s">
        <v>300</v>
      </c>
      <c r="D279" s="36">
        <v>40282</v>
      </c>
      <c r="E279" s="149">
        <v>39.339599999999997</v>
      </c>
      <c r="F279" s="149">
        <v>-76.625749999999996</v>
      </c>
      <c r="G279" s="149">
        <v>39.34028</v>
      </c>
      <c r="H279" s="149">
        <v>-76.625780000000006</v>
      </c>
      <c r="I279" s="153">
        <v>0.49305555555555558</v>
      </c>
      <c r="J279" s="154">
        <v>14.08</v>
      </c>
      <c r="K279" s="154">
        <v>8.0399999999999991</v>
      </c>
      <c r="L279" s="141">
        <v>597</v>
      </c>
      <c r="M279" s="154">
        <v>13.54</v>
      </c>
      <c r="N279" s="142">
        <v>20</v>
      </c>
      <c r="O279" s="142">
        <v>20</v>
      </c>
      <c r="P279" s="140" t="s">
        <v>623</v>
      </c>
      <c r="Q279" s="140" t="s">
        <v>623</v>
      </c>
      <c r="R279" s="140" t="s">
        <v>623</v>
      </c>
      <c r="S279" s="140" t="s">
        <v>623</v>
      </c>
      <c r="T279" s="140" t="s">
        <v>623</v>
      </c>
      <c r="U279" s="140" t="s">
        <v>623</v>
      </c>
      <c r="V279" s="140" t="s">
        <v>624</v>
      </c>
      <c r="W279" s="140" t="s">
        <v>623</v>
      </c>
      <c r="X279" s="140" t="s">
        <v>623</v>
      </c>
      <c r="Y279" s="140" t="s">
        <v>623</v>
      </c>
      <c r="Z279" s="140" t="s">
        <v>623</v>
      </c>
      <c r="AA279" s="140" t="s">
        <v>623</v>
      </c>
      <c r="AB279" s="140" t="s">
        <v>623</v>
      </c>
      <c r="AF279" s="140">
        <v>0</v>
      </c>
      <c r="AG279" s="140">
        <v>1.55</v>
      </c>
      <c r="AH279" s="140">
        <v>43</v>
      </c>
      <c r="AI279" s="140">
        <v>1.2150000000000001</v>
      </c>
      <c r="AJ279" s="140">
        <v>43</v>
      </c>
      <c r="AK279" s="140">
        <v>0.88</v>
      </c>
      <c r="AL279" s="140">
        <v>75</v>
      </c>
      <c r="AM279" s="140">
        <v>0.66</v>
      </c>
      <c r="AR279" s="140" t="s">
        <v>624</v>
      </c>
      <c r="AX279" s="140">
        <v>75</v>
      </c>
      <c r="BI279" s="140">
        <v>0</v>
      </c>
      <c r="BJ279" s="140">
        <v>10</v>
      </c>
      <c r="BK279" s="140" t="s">
        <v>726</v>
      </c>
      <c r="BL279" s="140" t="s">
        <v>625</v>
      </c>
      <c r="BM279" s="140" t="s">
        <v>729</v>
      </c>
      <c r="BN279" s="140" t="s">
        <v>641</v>
      </c>
      <c r="BO279" s="140" t="s">
        <v>623</v>
      </c>
      <c r="BP279" s="140" t="s">
        <v>624</v>
      </c>
      <c r="BR279" s="140" t="s">
        <v>632</v>
      </c>
      <c r="CO279" s="140">
        <v>5.8</v>
      </c>
      <c r="CP279" s="140">
        <v>5</v>
      </c>
      <c r="CQ279" s="140">
        <v>75</v>
      </c>
      <c r="DL279" s="140" t="s">
        <v>624</v>
      </c>
      <c r="DM279" s="140" t="s">
        <v>623</v>
      </c>
      <c r="DN279" s="140" t="s">
        <v>624</v>
      </c>
      <c r="DP279" s="140">
        <v>9</v>
      </c>
      <c r="DU279" s="140">
        <v>11</v>
      </c>
    </row>
    <row r="280" spans="1:125" ht="15" customHeight="1" x14ac:dyDescent="0.2">
      <c r="A280" s="26">
        <v>949</v>
      </c>
      <c r="B280" s="40" t="s">
        <v>304</v>
      </c>
      <c r="C280" s="140" t="s">
        <v>300</v>
      </c>
      <c r="D280" s="36">
        <v>40282</v>
      </c>
      <c r="E280" s="149">
        <v>39.351939999999999</v>
      </c>
      <c r="F280" s="149">
        <v>-76.629009999999994</v>
      </c>
      <c r="G280" s="149">
        <v>39.352559999999997</v>
      </c>
      <c r="H280" s="149">
        <v>-76.629249999999999</v>
      </c>
      <c r="I280" s="153">
        <v>0.46180555555555558</v>
      </c>
      <c r="J280" s="154">
        <v>13.31</v>
      </c>
      <c r="K280" s="154">
        <v>8.2899999999999991</v>
      </c>
      <c r="L280" s="141">
        <v>679</v>
      </c>
      <c r="M280" s="154">
        <v>12.18</v>
      </c>
      <c r="N280" s="142">
        <v>75</v>
      </c>
      <c r="O280" s="142">
        <v>20</v>
      </c>
      <c r="P280" s="140" t="s">
        <v>623</v>
      </c>
      <c r="Q280" s="140" t="s">
        <v>624</v>
      </c>
      <c r="R280" s="140" t="s">
        <v>623</v>
      </c>
      <c r="S280" s="140" t="s">
        <v>623</v>
      </c>
      <c r="T280" s="140" t="s">
        <v>623</v>
      </c>
      <c r="U280" s="140" t="s">
        <v>623</v>
      </c>
      <c r="V280" s="140" t="s">
        <v>624</v>
      </c>
      <c r="W280" s="140" t="s">
        <v>623</v>
      </c>
      <c r="X280" s="140" t="s">
        <v>623</v>
      </c>
      <c r="Y280" s="140" t="s">
        <v>623</v>
      </c>
      <c r="Z280" s="140" t="s">
        <v>623</v>
      </c>
      <c r="AA280" s="140" t="s">
        <v>623</v>
      </c>
      <c r="AB280" s="140" t="s">
        <v>623</v>
      </c>
      <c r="AF280" s="140">
        <v>0</v>
      </c>
      <c r="AG280" s="140">
        <v>2.1850000000000001</v>
      </c>
      <c r="AH280" s="140">
        <v>75</v>
      </c>
      <c r="AI280" s="140">
        <v>1.54</v>
      </c>
      <c r="AR280" s="140" t="s">
        <v>623</v>
      </c>
      <c r="BI280" s="140">
        <v>25</v>
      </c>
      <c r="BJ280" s="140">
        <v>50</v>
      </c>
      <c r="BK280" s="140" t="s">
        <v>625</v>
      </c>
      <c r="BL280" s="140" t="s">
        <v>625</v>
      </c>
      <c r="BM280" s="140" t="s">
        <v>641</v>
      </c>
      <c r="BN280" s="140" t="s">
        <v>641</v>
      </c>
      <c r="BO280" s="140" t="s">
        <v>624</v>
      </c>
      <c r="BP280" s="140" t="s">
        <v>624</v>
      </c>
      <c r="BQ280" s="140" t="s">
        <v>627</v>
      </c>
      <c r="BR280" s="140" t="s">
        <v>632</v>
      </c>
      <c r="CO280" s="140">
        <v>4</v>
      </c>
      <c r="CP280" s="140">
        <v>4.8</v>
      </c>
      <c r="CQ280" s="140">
        <v>72</v>
      </c>
      <c r="DL280" s="140" t="s">
        <v>624</v>
      </c>
      <c r="DM280" s="140" t="s">
        <v>623</v>
      </c>
      <c r="DN280" s="140" t="s">
        <v>624</v>
      </c>
      <c r="DP280" s="140">
        <v>8</v>
      </c>
      <c r="DS280" s="140">
        <v>1</v>
      </c>
      <c r="DU280" s="140">
        <v>11</v>
      </c>
    </row>
    <row r="281" spans="1:125" ht="15" customHeight="1" x14ac:dyDescent="0.2">
      <c r="A281" s="26">
        <v>1053</v>
      </c>
      <c r="B281" s="40" t="s">
        <v>304</v>
      </c>
      <c r="C281" s="140" t="s">
        <v>300</v>
      </c>
      <c r="D281" s="36">
        <v>40304</v>
      </c>
      <c r="E281" s="149">
        <v>39.326770000000003</v>
      </c>
      <c r="F281" s="149">
        <v>-76.625200000000007</v>
      </c>
      <c r="G281" s="149">
        <v>39.32743</v>
      </c>
      <c r="H281" s="149">
        <v>-76.625119999999995</v>
      </c>
      <c r="I281" s="153">
        <v>0.4375</v>
      </c>
      <c r="J281" s="154">
        <v>18.7</v>
      </c>
      <c r="K281" s="154">
        <v>7.65</v>
      </c>
      <c r="L281" s="141">
        <v>613</v>
      </c>
      <c r="M281" s="154">
        <v>12.05</v>
      </c>
      <c r="N281" s="142">
        <v>10</v>
      </c>
      <c r="O281" s="142">
        <v>18</v>
      </c>
      <c r="P281" s="140" t="s">
        <v>623</v>
      </c>
      <c r="Q281" s="140" t="s">
        <v>624</v>
      </c>
      <c r="R281" s="140" t="s">
        <v>623</v>
      </c>
      <c r="S281" s="140" t="s">
        <v>623</v>
      </c>
      <c r="T281" s="140" t="s">
        <v>623</v>
      </c>
      <c r="U281" s="140" t="s">
        <v>623</v>
      </c>
      <c r="V281" s="140" t="s">
        <v>624</v>
      </c>
      <c r="W281" s="140" t="s">
        <v>623</v>
      </c>
      <c r="X281" s="140" t="s">
        <v>623</v>
      </c>
      <c r="Y281" s="140" t="s">
        <v>623</v>
      </c>
      <c r="Z281" s="140" t="s">
        <v>623</v>
      </c>
      <c r="AA281" s="140" t="s">
        <v>623</v>
      </c>
      <c r="AB281" s="140" t="s">
        <v>623</v>
      </c>
      <c r="AF281" s="140">
        <v>0</v>
      </c>
      <c r="AG281" s="140">
        <v>1.635</v>
      </c>
      <c r="AH281" s="140">
        <v>75</v>
      </c>
      <c r="AI281" s="140">
        <v>0.875</v>
      </c>
      <c r="AR281" s="140" t="s">
        <v>624</v>
      </c>
      <c r="AY281" s="140">
        <v>65</v>
      </c>
      <c r="BI281" s="140">
        <v>50</v>
      </c>
      <c r="BJ281" s="140">
        <v>50</v>
      </c>
      <c r="BK281" s="140" t="s">
        <v>625</v>
      </c>
      <c r="BL281" s="140" t="s">
        <v>625</v>
      </c>
      <c r="BM281" s="140" t="s">
        <v>641</v>
      </c>
      <c r="BN281" s="140" t="s">
        <v>641</v>
      </c>
      <c r="BO281" s="140" t="s">
        <v>623</v>
      </c>
      <c r="BP281" s="140" t="s">
        <v>623</v>
      </c>
      <c r="CO281" s="140">
        <v>13.5</v>
      </c>
      <c r="CP281" s="140">
        <v>5.2</v>
      </c>
      <c r="CQ281" s="140">
        <v>75</v>
      </c>
      <c r="DL281" s="140" t="s">
        <v>624</v>
      </c>
      <c r="DM281" s="140" t="s">
        <v>623</v>
      </c>
      <c r="DN281" s="140" t="s">
        <v>624</v>
      </c>
      <c r="DP281" s="140">
        <v>12</v>
      </c>
      <c r="DS281" s="140">
        <v>2</v>
      </c>
      <c r="DU281" s="140">
        <v>6</v>
      </c>
    </row>
    <row r="282" spans="1:125" ht="15" customHeight="1" x14ac:dyDescent="0.2">
      <c r="A282" s="140">
        <v>1132</v>
      </c>
      <c r="B282" s="40" t="s">
        <v>348</v>
      </c>
      <c r="C282" s="140" t="s">
        <v>300</v>
      </c>
      <c r="D282" s="36">
        <v>40666</v>
      </c>
      <c r="E282" s="160">
        <v>39.347430000000003</v>
      </c>
      <c r="F282" s="160">
        <v>-76.622259999999997</v>
      </c>
      <c r="G282" s="160">
        <v>39.347020000000001</v>
      </c>
      <c r="H282" s="160">
        <v>-76.621750000000006</v>
      </c>
      <c r="I282" s="153">
        <v>0.5</v>
      </c>
      <c r="J282" s="154">
        <v>17.190000000000001</v>
      </c>
      <c r="K282" s="154">
        <v>7.2</v>
      </c>
      <c r="L282" s="141">
        <v>565</v>
      </c>
      <c r="M282" s="154">
        <v>7.45</v>
      </c>
      <c r="N282" s="142">
        <v>10</v>
      </c>
      <c r="O282" s="142">
        <v>20</v>
      </c>
      <c r="P282" s="140" t="s">
        <v>623</v>
      </c>
      <c r="Q282" s="140" t="s">
        <v>624</v>
      </c>
      <c r="R282" s="140" t="s">
        <v>623</v>
      </c>
      <c r="S282" s="140" t="s">
        <v>623</v>
      </c>
      <c r="T282" s="140" t="s">
        <v>623</v>
      </c>
      <c r="U282" s="140" t="s">
        <v>623</v>
      </c>
      <c r="V282" s="140" t="s">
        <v>623</v>
      </c>
      <c r="W282" s="140" t="s">
        <v>623</v>
      </c>
      <c r="X282" s="140" t="s">
        <v>623</v>
      </c>
      <c r="Y282" s="140" t="s">
        <v>623</v>
      </c>
      <c r="Z282" s="140" t="s">
        <v>623</v>
      </c>
      <c r="AA282" s="140" t="s">
        <v>623</v>
      </c>
      <c r="AB282" s="140" t="s">
        <v>623</v>
      </c>
      <c r="AF282" s="140">
        <v>0</v>
      </c>
      <c r="AG282" s="140">
        <v>3.64</v>
      </c>
      <c r="AH282" s="140">
        <v>75</v>
      </c>
      <c r="AI282" s="140">
        <v>2.94</v>
      </c>
      <c r="AR282" s="140" t="s">
        <v>624</v>
      </c>
      <c r="AU282" s="140">
        <v>55</v>
      </c>
      <c r="AY282" s="140">
        <v>15</v>
      </c>
      <c r="AZ282" s="140">
        <v>15</v>
      </c>
      <c r="BA282" s="140">
        <v>20</v>
      </c>
      <c r="BI282" s="140">
        <v>40</v>
      </c>
      <c r="BJ282" s="140">
        <v>50</v>
      </c>
      <c r="BK282" s="140" t="s">
        <v>726</v>
      </c>
      <c r="BL282" s="140" t="s">
        <v>666</v>
      </c>
      <c r="BM282" s="140" t="s">
        <v>641</v>
      </c>
      <c r="BN282" s="140" t="s">
        <v>641</v>
      </c>
      <c r="BO282" s="140" t="s">
        <v>623</v>
      </c>
      <c r="BP282" s="140" t="s">
        <v>623</v>
      </c>
      <c r="CO282" s="140">
        <v>2.5299999999999998</v>
      </c>
      <c r="CP282" s="140">
        <v>3.7</v>
      </c>
      <c r="CQ282" s="140">
        <v>65</v>
      </c>
      <c r="DL282" s="140" t="s">
        <v>624</v>
      </c>
      <c r="DM282" s="140" t="s">
        <v>623</v>
      </c>
      <c r="DN282" s="140" t="s">
        <v>624</v>
      </c>
      <c r="DP282" s="140">
        <v>5</v>
      </c>
      <c r="DS282" s="140">
        <v>2</v>
      </c>
      <c r="DU282" s="140">
        <v>13</v>
      </c>
    </row>
    <row r="283" spans="1:125" ht="15" customHeight="1" x14ac:dyDescent="0.2">
      <c r="A283" s="140">
        <v>702</v>
      </c>
      <c r="B283" s="40" t="s">
        <v>304</v>
      </c>
      <c r="C283" s="140" t="s">
        <v>300</v>
      </c>
      <c r="D283" s="36">
        <v>40631</v>
      </c>
      <c r="E283" s="160">
        <v>39.337350000000001</v>
      </c>
      <c r="F283" s="160">
        <v>-76.624030000000005</v>
      </c>
      <c r="G283" s="160">
        <v>39.337899999999998</v>
      </c>
      <c r="H283" s="160">
        <v>-76.624520000000004</v>
      </c>
      <c r="I283" s="153">
        <v>0.49305555555555558</v>
      </c>
      <c r="J283" s="154">
        <v>8.34</v>
      </c>
      <c r="K283" s="154">
        <v>8.6</v>
      </c>
      <c r="L283" s="141">
        <v>479</v>
      </c>
      <c r="M283" s="154">
        <v>12.68</v>
      </c>
      <c r="N283" s="142">
        <v>1</v>
      </c>
      <c r="O283" s="142">
        <v>18</v>
      </c>
      <c r="P283" s="140" t="s">
        <v>623</v>
      </c>
      <c r="Q283" s="140" t="s">
        <v>624</v>
      </c>
      <c r="R283" s="140" t="s">
        <v>623</v>
      </c>
      <c r="S283" s="140" t="s">
        <v>623</v>
      </c>
      <c r="T283" s="140" t="s">
        <v>623</v>
      </c>
      <c r="U283" s="140" t="s">
        <v>623</v>
      </c>
      <c r="V283" s="140" t="s">
        <v>624</v>
      </c>
      <c r="W283" s="140" t="s">
        <v>624</v>
      </c>
      <c r="X283" s="140" t="s">
        <v>623</v>
      </c>
      <c r="Y283" s="140" t="s">
        <v>623</v>
      </c>
      <c r="Z283" s="140" t="s">
        <v>623</v>
      </c>
      <c r="AA283" s="140" t="s">
        <v>623</v>
      </c>
      <c r="AB283" s="140" t="s">
        <v>623</v>
      </c>
      <c r="AF283" s="140">
        <v>0</v>
      </c>
      <c r="AG283" s="140">
        <v>2.1850000000000001</v>
      </c>
      <c r="AH283" s="140">
        <v>75</v>
      </c>
      <c r="AI283" s="140">
        <v>0.88500000000000001</v>
      </c>
      <c r="AR283" s="140" t="s">
        <v>624</v>
      </c>
      <c r="AS283" s="140">
        <v>50</v>
      </c>
      <c r="AT283" s="140">
        <v>50</v>
      </c>
      <c r="AU283" s="140">
        <v>50</v>
      </c>
      <c r="BI283" s="140">
        <v>1</v>
      </c>
      <c r="BJ283" s="140">
        <v>1</v>
      </c>
      <c r="BK283" s="140" t="s">
        <v>628</v>
      </c>
      <c r="BL283" s="140" t="s">
        <v>634</v>
      </c>
      <c r="BM283" s="140" t="s">
        <v>641</v>
      </c>
      <c r="BN283" s="140" t="s">
        <v>641</v>
      </c>
      <c r="BO283" s="140" t="s">
        <v>623</v>
      </c>
      <c r="BP283" s="140" t="s">
        <v>624</v>
      </c>
      <c r="BR283" s="140" t="s">
        <v>632</v>
      </c>
      <c r="CO283" s="140">
        <v>3.1</v>
      </c>
      <c r="CP283" s="140">
        <v>4.2</v>
      </c>
      <c r="CQ283" s="140">
        <v>75</v>
      </c>
      <c r="DL283" s="140" t="s">
        <v>624</v>
      </c>
      <c r="DM283" s="140" t="s">
        <v>623</v>
      </c>
      <c r="DN283" s="140" t="s">
        <v>624</v>
      </c>
      <c r="DP283" s="140">
        <v>17</v>
      </c>
      <c r="DQ283" s="140">
        <v>1</v>
      </c>
      <c r="DS283" s="140">
        <v>1</v>
      </c>
      <c r="DU283" s="140">
        <v>1</v>
      </c>
    </row>
    <row r="284" spans="1:125" ht="15" customHeight="1" x14ac:dyDescent="0.2">
      <c r="A284" s="1">
        <v>753</v>
      </c>
      <c r="B284" s="40" t="s">
        <v>304</v>
      </c>
      <c r="C284" s="140" t="s">
        <v>300</v>
      </c>
      <c r="D284" s="36">
        <v>40674</v>
      </c>
      <c r="E284" s="149">
        <v>39.324550000000002</v>
      </c>
      <c r="F284" s="149">
        <v>-76.626230000000007</v>
      </c>
      <c r="G284" s="149">
        <v>39.325180000000003</v>
      </c>
      <c r="H284" s="149">
        <v>-76.626509999999996</v>
      </c>
      <c r="I284" s="153">
        <v>0.52083333333333337</v>
      </c>
      <c r="J284" s="154">
        <v>17.850000000000001</v>
      </c>
      <c r="K284" s="154">
        <v>7.79</v>
      </c>
      <c r="L284" s="141">
        <v>642</v>
      </c>
      <c r="M284" s="154">
        <v>9.58</v>
      </c>
      <c r="O284" s="142">
        <v>14</v>
      </c>
      <c r="P284" s="140" t="s">
        <v>623</v>
      </c>
      <c r="Q284" s="140" t="s">
        <v>624</v>
      </c>
      <c r="R284" s="140" t="s">
        <v>623</v>
      </c>
      <c r="S284" s="140" t="s">
        <v>623</v>
      </c>
      <c r="T284" s="140" t="s">
        <v>623</v>
      </c>
      <c r="U284" s="140" t="s">
        <v>623</v>
      </c>
      <c r="V284" s="140" t="s">
        <v>624</v>
      </c>
      <c r="W284" s="140" t="s">
        <v>623</v>
      </c>
      <c r="X284" s="140" t="s">
        <v>623</v>
      </c>
      <c r="Y284" s="140" t="s">
        <v>623</v>
      </c>
      <c r="Z284" s="140" t="s">
        <v>623</v>
      </c>
      <c r="AA284" s="140" t="s">
        <v>623</v>
      </c>
      <c r="AB284" s="140" t="s">
        <v>623</v>
      </c>
      <c r="AF284" s="140">
        <v>0</v>
      </c>
      <c r="AG284" s="140">
        <v>2.29</v>
      </c>
      <c r="AH284" s="140">
        <v>75</v>
      </c>
      <c r="AI284" s="140">
        <v>1.75</v>
      </c>
      <c r="AR284" s="140" t="s">
        <v>623</v>
      </c>
      <c r="BI284" s="140">
        <v>50</v>
      </c>
      <c r="BJ284" s="140">
        <v>50</v>
      </c>
      <c r="BK284" s="140" t="s">
        <v>625</v>
      </c>
      <c r="BL284" s="140" t="s">
        <v>625</v>
      </c>
      <c r="BM284" s="140" t="s">
        <v>669</v>
      </c>
      <c r="BN284" s="140" t="s">
        <v>636</v>
      </c>
      <c r="BO284" s="140" t="s">
        <v>624</v>
      </c>
      <c r="BP284" s="140" t="s">
        <v>623</v>
      </c>
      <c r="BQ284" s="140" t="s">
        <v>632</v>
      </c>
      <c r="CO284" s="140">
        <v>5.4</v>
      </c>
      <c r="CP284" s="140">
        <v>2.1</v>
      </c>
      <c r="CQ284" s="140">
        <v>74</v>
      </c>
      <c r="DL284" s="140" t="s">
        <v>624</v>
      </c>
      <c r="DM284" s="140" t="s">
        <v>623</v>
      </c>
      <c r="DN284" s="140" t="s">
        <v>624</v>
      </c>
      <c r="DP284" s="140">
        <v>7</v>
      </c>
      <c r="DU284" s="140">
        <v>13</v>
      </c>
    </row>
    <row r="285" spans="1:125" ht="15" customHeight="1" x14ac:dyDescent="0.2">
      <c r="A285" s="140">
        <v>857</v>
      </c>
      <c r="B285" s="40" t="s">
        <v>304</v>
      </c>
      <c r="C285" s="140" t="s">
        <v>300</v>
      </c>
      <c r="D285" s="36">
        <v>40666</v>
      </c>
      <c r="E285" s="160">
        <v>39.331899999999997</v>
      </c>
      <c r="F285" s="160">
        <v>-76.624470000000002</v>
      </c>
      <c r="G285" s="160">
        <v>39.332509999999999</v>
      </c>
      <c r="H285" s="160">
        <v>-76.624170000000007</v>
      </c>
      <c r="I285" s="153">
        <v>0.58333333333333337</v>
      </c>
      <c r="J285" s="154">
        <v>19.09</v>
      </c>
      <c r="K285" s="154">
        <v>7.91</v>
      </c>
      <c r="L285" s="141">
        <v>593</v>
      </c>
      <c r="M285" s="154">
        <v>8.1199999999999992</v>
      </c>
      <c r="N285" s="142">
        <v>75</v>
      </c>
      <c r="O285" s="142">
        <v>16</v>
      </c>
      <c r="P285" s="140" t="s">
        <v>623</v>
      </c>
      <c r="Q285" s="140" t="s">
        <v>624</v>
      </c>
      <c r="R285" s="140" t="s">
        <v>623</v>
      </c>
      <c r="S285" s="140" t="s">
        <v>623</v>
      </c>
      <c r="T285" s="140" t="s">
        <v>623</v>
      </c>
      <c r="U285" s="140" t="s">
        <v>623</v>
      </c>
      <c r="V285" s="140" t="s">
        <v>623</v>
      </c>
      <c r="W285" s="140" t="s">
        <v>623</v>
      </c>
      <c r="X285" s="140" t="s">
        <v>623</v>
      </c>
      <c r="Y285" s="140" t="s">
        <v>623</v>
      </c>
      <c r="Z285" s="140" t="s">
        <v>623</v>
      </c>
      <c r="AA285" s="140" t="s">
        <v>623</v>
      </c>
      <c r="AB285" s="140" t="s">
        <v>623</v>
      </c>
      <c r="AF285" s="140">
        <v>0</v>
      </c>
      <c r="AG285" s="140">
        <v>2.39</v>
      </c>
      <c r="AH285" s="140">
        <v>75</v>
      </c>
      <c r="AI285" s="140">
        <v>0.9</v>
      </c>
      <c r="AR285" s="140" t="s">
        <v>624</v>
      </c>
      <c r="AX285" s="140">
        <v>45</v>
      </c>
      <c r="BI285" s="140">
        <v>50</v>
      </c>
      <c r="BJ285" s="140">
        <v>50</v>
      </c>
      <c r="BK285" s="140" t="s">
        <v>625</v>
      </c>
      <c r="BL285" s="140" t="s">
        <v>628</v>
      </c>
      <c r="BM285" s="140" t="s">
        <v>641</v>
      </c>
      <c r="BN285" s="140" t="s">
        <v>641</v>
      </c>
      <c r="BO285" s="140" t="s">
        <v>623</v>
      </c>
      <c r="BP285" s="140" t="s">
        <v>623</v>
      </c>
      <c r="CO285" s="140">
        <v>4.9000000000000004</v>
      </c>
      <c r="CP285" s="140">
        <v>5</v>
      </c>
      <c r="CQ285" s="140">
        <v>74</v>
      </c>
      <c r="DL285" s="140" t="s">
        <v>624</v>
      </c>
      <c r="DM285" s="140" t="s">
        <v>623</v>
      </c>
      <c r="DN285" s="140" t="s">
        <v>624</v>
      </c>
      <c r="DP285" s="140">
        <v>16</v>
      </c>
      <c r="DU285" s="140">
        <v>4</v>
      </c>
    </row>
    <row r="286" spans="1:125" ht="15" customHeight="1" x14ac:dyDescent="0.2">
      <c r="A286" s="140">
        <v>886</v>
      </c>
      <c r="B286" s="40" t="s">
        <v>304</v>
      </c>
      <c r="C286" s="140" t="s">
        <v>300</v>
      </c>
      <c r="D286" s="36">
        <v>40640</v>
      </c>
      <c r="E286" s="160">
        <v>39.322740000000003</v>
      </c>
      <c r="F286" s="160">
        <v>-76.625680000000003</v>
      </c>
      <c r="G286" s="160">
        <v>39.323340000000002</v>
      </c>
      <c r="H286" s="160">
        <v>-76.62603</v>
      </c>
      <c r="I286" s="153">
        <v>0.43194444444444446</v>
      </c>
      <c r="J286" s="154">
        <v>11.28</v>
      </c>
      <c r="K286" s="154">
        <v>8.4499999999999993</v>
      </c>
      <c r="L286" s="141">
        <v>605</v>
      </c>
      <c r="M286" s="154">
        <v>14.46</v>
      </c>
      <c r="N286" s="142">
        <v>0</v>
      </c>
      <c r="O286" s="142">
        <v>16</v>
      </c>
      <c r="P286" s="140" t="s">
        <v>623</v>
      </c>
      <c r="Q286" s="140" t="s">
        <v>624</v>
      </c>
      <c r="R286" s="140" t="s">
        <v>623</v>
      </c>
      <c r="S286" s="140" t="s">
        <v>623</v>
      </c>
      <c r="T286" s="140" t="s">
        <v>623</v>
      </c>
      <c r="U286" s="140" t="s">
        <v>623</v>
      </c>
      <c r="V286" s="140" t="s">
        <v>624</v>
      </c>
      <c r="W286" s="140" t="s">
        <v>623</v>
      </c>
      <c r="X286" s="140" t="s">
        <v>623</v>
      </c>
      <c r="Y286" s="140" t="s">
        <v>623</v>
      </c>
      <c r="Z286" s="140" t="s">
        <v>623</v>
      </c>
      <c r="AA286" s="140" t="s">
        <v>623</v>
      </c>
      <c r="AB286" s="140" t="s">
        <v>623</v>
      </c>
      <c r="AF286" s="140">
        <v>0</v>
      </c>
      <c r="AG286" s="140">
        <v>1.73</v>
      </c>
      <c r="AH286" s="140">
        <v>75</v>
      </c>
      <c r="AI286" s="140">
        <v>1.03</v>
      </c>
      <c r="AR286" s="140" t="s">
        <v>623</v>
      </c>
      <c r="BI286" s="140">
        <v>30</v>
      </c>
      <c r="BJ286" s="140">
        <v>30</v>
      </c>
      <c r="BK286" s="140" t="s">
        <v>625</v>
      </c>
      <c r="BL286" s="140" t="s">
        <v>625</v>
      </c>
      <c r="BM286" s="140" t="s">
        <v>730</v>
      </c>
      <c r="BN286" s="140" t="s">
        <v>730</v>
      </c>
      <c r="BO286" s="140" t="s">
        <v>623</v>
      </c>
      <c r="BP286" s="140" t="s">
        <v>623</v>
      </c>
      <c r="DL286" s="140" t="s">
        <v>624</v>
      </c>
      <c r="DM286" s="140" t="s">
        <v>623</v>
      </c>
      <c r="DN286" s="140" t="s">
        <v>624</v>
      </c>
      <c r="DP286" s="140">
        <v>9</v>
      </c>
      <c r="DU286" s="140">
        <v>11</v>
      </c>
    </row>
    <row r="287" spans="1:125" ht="15" customHeight="1" x14ac:dyDescent="0.2">
      <c r="A287" s="140">
        <v>932</v>
      </c>
      <c r="B287" s="40" t="s">
        <v>304</v>
      </c>
      <c r="C287" s="140" t="s">
        <v>300</v>
      </c>
      <c r="D287" s="36">
        <v>40668</v>
      </c>
      <c r="E287" s="160">
        <v>39.364170000000001</v>
      </c>
      <c r="F287" s="160">
        <v>-76.628320000000002</v>
      </c>
      <c r="G287" s="160">
        <v>39.364820000000002</v>
      </c>
      <c r="H287" s="160">
        <v>-76.628399999999999</v>
      </c>
      <c r="I287" s="153"/>
      <c r="J287" s="154"/>
      <c r="K287" s="154"/>
      <c r="L287" s="141"/>
      <c r="M287" s="154"/>
      <c r="N287" s="142">
        <v>0</v>
      </c>
      <c r="O287" s="142">
        <v>19</v>
      </c>
      <c r="P287" s="140" t="s">
        <v>623</v>
      </c>
      <c r="Q287" s="140" t="s">
        <v>624</v>
      </c>
      <c r="R287" s="140" t="s">
        <v>623</v>
      </c>
      <c r="S287" s="140" t="s">
        <v>623</v>
      </c>
      <c r="T287" s="140" t="s">
        <v>623</v>
      </c>
      <c r="U287" s="140" t="s">
        <v>623</v>
      </c>
      <c r="V287" s="140" t="s">
        <v>624</v>
      </c>
      <c r="W287" s="140" t="s">
        <v>623</v>
      </c>
      <c r="X287" s="140" t="s">
        <v>623</v>
      </c>
      <c r="Y287" s="140" t="s">
        <v>623</v>
      </c>
      <c r="Z287" s="140" t="s">
        <v>623</v>
      </c>
      <c r="AA287" s="140" t="s">
        <v>623</v>
      </c>
      <c r="AB287" s="140" t="s">
        <v>624</v>
      </c>
      <c r="AC287" s="140" t="s">
        <v>624</v>
      </c>
      <c r="AD287" s="140">
        <v>2.8</v>
      </c>
      <c r="AE287" s="140">
        <v>15</v>
      </c>
      <c r="AF287" s="140">
        <v>0</v>
      </c>
      <c r="AG287" s="140">
        <v>1.26</v>
      </c>
      <c r="AH287" s="140">
        <v>60</v>
      </c>
      <c r="AI287" s="140">
        <v>0.61</v>
      </c>
      <c r="AJ287" s="140">
        <v>60</v>
      </c>
      <c r="AK287" s="140">
        <v>1.1399999999999999</v>
      </c>
      <c r="AL287" s="140">
        <v>75</v>
      </c>
      <c r="AM287" s="140">
        <v>0.91</v>
      </c>
      <c r="AR287" s="140" t="s">
        <v>624</v>
      </c>
      <c r="BF287" s="140">
        <v>15</v>
      </c>
      <c r="BG287" s="140">
        <v>15</v>
      </c>
      <c r="BH287" s="140">
        <v>15</v>
      </c>
      <c r="BI287" s="140">
        <v>50</v>
      </c>
      <c r="BJ287" s="140">
        <v>30</v>
      </c>
      <c r="BK287" s="140" t="s">
        <v>625</v>
      </c>
      <c r="BL287" s="140" t="s">
        <v>625</v>
      </c>
      <c r="BM287" s="140" t="s">
        <v>669</v>
      </c>
      <c r="BN287" s="140" t="s">
        <v>659</v>
      </c>
      <c r="BO287" s="140" t="s">
        <v>623</v>
      </c>
      <c r="BP287" s="140" t="s">
        <v>624</v>
      </c>
      <c r="BR287" s="140" t="s">
        <v>627</v>
      </c>
      <c r="CO287" s="140">
        <v>2.5</v>
      </c>
      <c r="CP287" s="140">
        <v>3.7</v>
      </c>
      <c r="CQ287" s="140">
        <v>73</v>
      </c>
      <c r="DL287" s="140" t="s">
        <v>624</v>
      </c>
      <c r="DM287" s="140" t="s">
        <v>623</v>
      </c>
      <c r="DN287" s="140" t="s">
        <v>623</v>
      </c>
      <c r="DP287" s="140">
        <v>4</v>
      </c>
      <c r="DU287" s="140">
        <v>16</v>
      </c>
    </row>
    <row r="288" spans="1:125" ht="15" customHeight="1" x14ac:dyDescent="0.2">
      <c r="A288" s="140">
        <v>1075</v>
      </c>
      <c r="B288" s="40" t="s">
        <v>304</v>
      </c>
      <c r="C288" s="140" t="s">
        <v>300</v>
      </c>
      <c r="D288" s="36">
        <v>40666</v>
      </c>
      <c r="E288" s="160">
        <v>39.350670000000001</v>
      </c>
      <c r="F288" s="160">
        <v>-76.628659999999996</v>
      </c>
      <c r="G288" s="160">
        <v>39.351280000000003</v>
      </c>
      <c r="H288" s="160">
        <v>-76.628960000000006</v>
      </c>
      <c r="I288" s="153">
        <v>0.44791666666666669</v>
      </c>
      <c r="J288" s="154">
        <v>16.54</v>
      </c>
      <c r="K288" s="154">
        <v>7.44</v>
      </c>
      <c r="L288" s="141">
        <v>591</v>
      </c>
      <c r="M288" s="154">
        <v>9.4600000000000009</v>
      </c>
      <c r="N288" s="142">
        <v>50</v>
      </c>
      <c r="O288" s="142">
        <v>20</v>
      </c>
      <c r="P288" s="140" t="s">
        <v>623</v>
      </c>
      <c r="Q288" s="140" t="s">
        <v>624</v>
      </c>
      <c r="R288" s="140" t="s">
        <v>623</v>
      </c>
      <c r="S288" s="140" t="s">
        <v>623</v>
      </c>
      <c r="T288" s="140" t="s">
        <v>623</v>
      </c>
      <c r="U288" s="140" t="s">
        <v>623</v>
      </c>
      <c r="V288" s="140" t="s">
        <v>624</v>
      </c>
      <c r="W288" s="140" t="s">
        <v>623</v>
      </c>
      <c r="X288" s="140" t="s">
        <v>623</v>
      </c>
      <c r="Y288" s="140" t="s">
        <v>623</v>
      </c>
      <c r="Z288" s="140" t="s">
        <v>623</v>
      </c>
      <c r="AA288" s="140" t="s">
        <v>623</v>
      </c>
      <c r="AB288" s="140" t="s">
        <v>623</v>
      </c>
      <c r="AF288" s="140">
        <v>0</v>
      </c>
      <c r="AG288" s="140">
        <v>2.7149999999999999</v>
      </c>
      <c r="AH288" s="140">
        <v>9.1</v>
      </c>
      <c r="AI288" s="140">
        <v>2.7149999999999999</v>
      </c>
      <c r="AJ288" s="140">
        <v>9.1</v>
      </c>
      <c r="AK288" s="140">
        <v>2.2650000000000001</v>
      </c>
      <c r="AL288" s="140">
        <v>75</v>
      </c>
      <c r="AM288" s="140">
        <v>0.9</v>
      </c>
      <c r="AR288" s="140" t="s">
        <v>624</v>
      </c>
      <c r="AT288" s="140">
        <v>45</v>
      </c>
      <c r="AY288" s="140">
        <v>60</v>
      </c>
      <c r="BA288" s="140">
        <v>30</v>
      </c>
      <c r="BI288" s="140">
        <v>10</v>
      </c>
      <c r="BJ288" s="140">
        <v>50</v>
      </c>
      <c r="BK288" s="140" t="s">
        <v>702</v>
      </c>
      <c r="BL288" s="140" t="s">
        <v>625</v>
      </c>
      <c r="BM288" s="140" t="s">
        <v>731</v>
      </c>
      <c r="BN288" s="140" t="s">
        <v>641</v>
      </c>
      <c r="BO288" s="140" t="s">
        <v>624</v>
      </c>
      <c r="BP288" s="140" t="s">
        <v>623</v>
      </c>
      <c r="BQ288" s="140" t="s">
        <v>632</v>
      </c>
      <c r="CO288" s="140">
        <v>3.4</v>
      </c>
      <c r="CP288" s="140">
        <v>3.3</v>
      </c>
      <c r="CQ288" s="140">
        <v>75</v>
      </c>
      <c r="DL288" s="140" t="s">
        <v>624</v>
      </c>
      <c r="DM288" s="140" t="s">
        <v>623</v>
      </c>
      <c r="DN288" s="140" t="s">
        <v>624</v>
      </c>
      <c r="DP288" s="140">
        <v>2</v>
      </c>
      <c r="DS288" s="140">
        <v>2</v>
      </c>
      <c r="DU288" s="140">
        <v>16</v>
      </c>
    </row>
    <row r="289" spans="1:125" ht="15" customHeight="1" x14ac:dyDescent="0.2">
      <c r="A289" s="140">
        <v>823</v>
      </c>
      <c r="B289" s="40" t="s">
        <v>303</v>
      </c>
      <c r="C289" s="140" t="s">
        <v>300</v>
      </c>
      <c r="D289" s="36">
        <v>40660</v>
      </c>
      <c r="E289" s="160">
        <v>39.364800000000002</v>
      </c>
      <c r="F289" s="160">
        <v>-76.697130000000001</v>
      </c>
      <c r="G289" s="160">
        <v>39.364719999999998</v>
      </c>
      <c r="H289" s="160">
        <v>-76.697999999999993</v>
      </c>
      <c r="I289" s="153">
        <v>0.41111111111111115</v>
      </c>
      <c r="J289" s="154">
        <v>17.21</v>
      </c>
      <c r="K289" s="154">
        <v>7.91</v>
      </c>
      <c r="L289" s="141">
        <v>635</v>
      </c>
      <c r="M289" s="154">
        <v>14.28</v>
      </c>
      <c r="N289" s="142">
        <v>0</v>
      </c>
      <c r="O289" s="142">
        <v>12</v>
      </c>
      <c r="P289" s="140" t="s">
        <v>623</v>
      </c>
      <c r="Q289" s="140" t="s">
        <v>624</v>
      </c>
      <c r="R289" s="140" t="s">
        <v>623</v>
      </c>
      <c r="S289" s="140" t="s">
        <v>623</v>
      </c>
      <c r="T289" s="140" t="s">
        <v>623</v>
      </c>
      <c r="U289" s="140" t="s">
        <v>623</v>
      </c>
      <c r="V289" s="140" t="s">
        <v>624</v>
      </c>
      <c r="W289" s="140" t="s">
        <v>623</v>
      </c>
      <c r="X289" s="140" t="s">
        <v>623</v>
      </c>
      <c r="Y289" s="140" t="s">
        <v>623</v>
      </c>
      <c r="Z289" s="140" t="s">
        <v>623</v>
      </c>
      <c r="AA289" s="140" t="s">
        <v>623</v>
      </c>
      <c r="AB289" s="140" t="s">
        <v>623</v>
      </c>
      <c r="AF289" s="140">
        <v>0</v>
      </c>
      <c r="AG289" s="140">
        <v>1.75</v>
      </c>
      <c r="AH289" s="140">
        <v>75</v>
      </c>
      <c r="AI289" s="140">
        <v>1.44</v>
      </c>
      <c r="AR289" s="140" t="s">
        <v>623</v>
      </c>
      <c r="BI289" s="140">
        <v>10</v>
      </c>
      <c r="BJ289" s="140">
        <v>10</v>
      </c>
      <c r="BK289" s="140" t="s">
        <v>625</v>
      </c>
      <c r="BL289" s="140" t="s">
        <v>625</v>
      </c>
      <c r="BM289" s="140" t="s">
        <v>659</v>
      </c>
      <c r="BN289" s="140" t="s">
        <v>659</v>
      </c>
      <c r="BO289" s="140" t="s">
        <v>624</v>
      </c>
      <c r="BP289" s="140" t="s">
        <v>624</v>
      </c>
      <c r="BQ289" s="140" t="s">
        <v>627</v>
      </c>
      <c r="BR289" s="140" t="s">
        <v>632</v>
      </c>
      <c r="CO289" s="140">
        <v>2.6</v>
      </c>
      <c r="CP289" s="140">
        <v>4.4400000000000004</v>
      </c>
      <c r="CQ289" s="140">
        <v>75</v>
      </c>
      <c r="DL289" s="140" t="s">
        <v>624</v>
      </c>
      <c r="DM289" s="140" t="s">
        <v>623</v>
      </c>
      <c r="DN289" s="140" t="s">
        <v>624</v>
      </c>
      <c r="DP289" s="140">
        <v>6</v>
      </c>
      <c r="DQ289" s="140">
        <v>7</v>
      </c>
      <c r="DU289" s="140">
        <v>7</v>
      </c>
    </row>
    <row r="290" spans="1:125" ht="15" customHeight="1" x14ac:dyDescent="0.2">
      <c r="A290" s="140">
        <v>791</v>
      </c>
      <c r="B290" s="40" t="s">
        <v>303</v>
      </c>
      <c r="C290" s="140" t="s">
        <v>300</v>
      </c>
      <c r="D290" s="36">
        <v>40660</v>
      </c>
      <c r="E290" s="160">
        <v>39.362909999999999</v>
      </c>
      <c r="F290" s="160">
        <v>-76.687820000000002</v>
      </c>
      <c r="G290" s="160">
        <v>39.363210000000002</v>
      </c>
      <c r="H290" s="160">
        <v>-76.688590000000005</v>
      </c>
      <c r="I290" s="153">
        <v>0.45833333333333331</v>
      </c>
      <c r="J290" s="154">
        <v>18.329999999999998</v>
      </c>
      <c r="K290" s="154">
        <v>7.93</v>
      </c>
      <c r="L290" s="141">
        <v>612</v>
      </c>
      <c r="M290" s="154">
        <v>11.65</v>
      </c>
      <c r="N290" s="142">
        <v>5</v>
      </c>
      <c r="O290" s="142">
        <v>13</v>
      </c>
      <c r="P290" s="140" t="s">
        <v>623</v>
      </c>
      <c r="Q290" s="140" t="s">
        <v>624</v>
      </c>
      <c r="R290" s="140" t="s">
        <v>623</v>
      </c>
      <c r="S290" s="140" t="s">
        <v>623</v>
      </c>
      <c r="T290" s="140" t="s">
        <v>623</v>
      </c>
      <c r="U290" s="140" t="s">
        <v>623</v>
      </c>
      <c r="V290" s="140" t="s">
        <v>624</v>
      </c>
      <c r="W290" s="140" t="s">
        <v>624</v>
      </c>
      <c r="X290" s="140" t="s">
        <v>623</v>
      </c>
      <c r="Y290" s="140" t="s">
        <v>623</v>
      </c>
      <c r="Z290" s="140" t="s">
        <v>623</v>
      </c>
      <c r="AA290" s="140" t="s">
        <v>623</v>
      </c>
      <c r="AB290" s="140" t="s">
        <v>623</v>
      </c>
      <c r="AF290" s="140">
        <v>0</v>
      </c>
      <c r="AG290" s="140">
        <v>1.99</v>
      </c>
      <c r="AH290" s="140">
        <v>75</v>
      </c>
      <c r="AI290" s="140">
        <v>1.01</v>
      </c>
      <c r="AR290" s="140" t="s">
        <v>624</v>
      </c>
      <c r="AV290" s="140">
        <v>75</v>
      </c>
      <c r="BI290" s="140">
        <v>5</v>
      </c>
      <c r="BJ290" s="140">
        <v>10</v>
      </c>
      <c r="BK290" s="140" t="s">
        <v>645</v>
      </c>
      <c r="BL290" s="140" t="s">
        <v>625</v>
      </c>
      <c r="BM290" s="140" t="s">
        <v>680</v>
      </c>
      <c r="BN290" s="140" t="s">
        <v>659</v>
      </c>
      <c r="BO290" s="140" t="s">
        <v>624</v>
      </c>
      <c r="BP290" s="140" t="s">
        <v>623</v>
      </c>
      <c r="BQ290" s="140" t="s">
        <v>627</v>
      </c>
      <c r="CO290" s="140">
        <v>4.3499999999999996</v>
      </c>
      <c r="CP290" s="140">
        <v>4.5</v>
      </c>
      <c r="CQ290" s="140">
        <v>75</v>
      </c>
      <c r="DL290" s="140" t="s">
        <v>624</v>
      </c>
      <c r="DM290" s="140" t="s">
        <v>623</v>
      </c>
      <c r="DN290" s="140" t="s">
        <v>624</v>
      </c>
      <c r="DP290" s="140">
        <v>10</v>
      </c>
      <c r="DS290" s="140">
        <v>6</v>
      </c>
      <c r="DU290" s="140">
        <v>4</v>
      </c>
    </row>
    <row r="291" spans="1:125" ht="15" customHeight="1" x14ac:dyDescent="0.2">
      <c r="A291" s="140">
        <v>874</v>
      </c>
      <c r="B291" s="40" t="s">
        <v>303</v>
      </c>
      <c r="C291" s="140" t="s">
        <v>300</v>
      </c>
      <c r="D291" s="36">
        <v>40660</v>
      </c>
      <c r="E291" s="160">
        <v>39.365769999999998</v>
      </c>
      <c r="F291" s="160">
        <v>-76.692130000000006</v>
      </c>
      <c r="G291" s="160">
        <v>39.36551</v>
      </c>
      <c r="H291" s="160">
        <v>-76.692930000000004</v>
      </c>
      <c r="I291" s="153">
        <v>0.44444444444444442</v>
      </c>
      <c r="J291" s="154">
        <v>17.78</v>
      </c>
      <c r="K291" s="154">
        <v>8.44</v>
      </c>
      <c r="L291" s="141">
        <v>655</v>
      </c>
      <c r="M291" s="154">
        <v>13.37</v>
      </c>
      <c r="N291" s="142">
        <v>0</v>
      </c>
      <c r="O291" s="142">
        <v>13</v>
      </c>
      <c r="P291" s="140" t="s">
        <v>623</v>
      </c>
      <c r="Q291" s="140" t="s">
        <v>624</v>
      </c>
      <c r="R291" s="140" t="s">
        <v>623</v>
      </c>
      <c r="S291" s="140" t="s">
        <v>623</v>
      </c>
      <c r="T291" s="140" t="s">
        <v>623</v>
      </c>
      <c r="U291" s="140" t="s">
        <v>623</v>
      </c>
      <c r="V291" s="140" t="s">
        <v>624</v>
      </c>
      <c r="W291" s="140" t="s">
        <v>623</v>
      </c>
      <c r="X291" s="140" t="s">
        <v>623</v>
      </c>
      <c r="Y291" s="140" t="s">
        <v>623</v>
      </c>
      <c r="Z291" s="140" t="s">
        <v>623</v>
      </c>
      <c r="AA291" s="140" t="s">
        <v>623</v>
      </c>
      <c r="AB291" s="140" t="s">
        <v>624</v>
      </c>
      <c r="AC291" s="140" t="s">
        <v>624</v>
      </c>
      <c r="AD291" s="140">
        <v>4.4000000000000004</v>
      </c>
      <c r="AE291" s="140">
        <v>5</v>
      </c>
      <c r="AF291" s="140">
        <v>0</v>
      </c>
      <c r="AG291" s="140">
        <v>1.7649999999999999</v>
      </c>
      <c r="AH291" s="140">
        <v>51</v>
      </c>
      <c r="AI291" s="140">
        <v>1.25</v>
      </c>
      <c r="AJ291" s="140">
        <v>60</v>
      </c>
      <c r="AK291" s="140">
        <v>0.6</v>
      </c>
      <c r="AL291" s="140">
        <v>75</v>
      </c>
      <c r="AM291" s="140">
        <v>0.31</v>
      </c>
      <c r="AR291" s="140" t="s">
        <v>624</v>
      </c>
      <c r="AS291" s="140">
        <v>15</v>
      </c>
      <c r="AT291" s="140">
        <v>25</v>
      </c>
      <c r="AU291" s="140">
        <v>15</v>
      </c>
      <c r="AV291" s="140">
        <v>15</v>
      </c>
      <c r="AX291" s="140">
        <v>41</v>
      </c>
      <c r="BI291" s="140">
        <v>10</v>
      </c>
      <c r="BJ291" s="140">
        <v>15</v>
      </c>
      <c r="BK291" s="140" t="s">
        <v>625</v>
      </c>
      <c r="BL291" s="140" t="s">
        <v>625</v>
      </c>
      <c r="BM291" s="140" t="s">
        <v>659</v>
      </c>
      <c r="BN291" s="140" t="s">
        <v>659</v>
      </c>
      <c r="BO291" s="140" t="s">
        <v>623</v>
      </c>
      <c r="BP291" s="140" t="s">
        <v>624</v>
      </c>
      <c r="BR291" s="140" t="s">
        <v>627</v>
      </c>
      <c r="CO291" s="140">
        <v>7.4</v>
      </c>
      <c r="CP291" s="140">
        <v>2.7</v>
      </c>
      <c r="CQ291" s="140">
        <v>75</v>
      </c>
      <c r="DL291" s="140" t="s">
        <v>624</v>
      </c>
      <c r="DM291" s="140" t="s">
        <v>623</v>
      </c>
      <c r="DN291" s="140" t="s">
        <v>624</v>
      </c>
      <c r="DP291" s="140">
        <v>8</v>
      </c>
      <c r="DQ291" s="140">
        <v>6</v>
      </c>
      <c r="DU291" s="140">
        <v>6</v>
      </c>
    </row>
    <row r="292" spans="1:125" ht="15" customHeight="1" x14ac:dyDescent="0.2">
      <c r="A292" s="140">
        <v>894</v>
      </c>
      <c r="B292" s="40" t="s">
        <v>303</v>
      </c>
      <c r="C292" s="140" t="s">
        <v>300</v>
      </c>
      <c r="D292" s="36">
        <v>40660</v>
      </c>
      <c r="E292" s="160">
        <v>39.36786</v>
      </c>
      <c r="F292" s="160">
        <v>-76.668890000000005</v>
      </c>
      <c r="G292" s="160">
        <v>39.367379999999997</v>
      </c>
      <c r="H292" s="160">
        <v>-76.668880000000001</v>
      </c>
      <c r="I292" s="153">
        <v>0.50694444444444442</v>
      </c>
      <c r="J292" s="154">
        <v>19.13</v>
      </c>
      <c r="K292" s="154">
        <v>8.5</v>
      </c>
      <c r="L292" s="141">
        <v>716</v>
      </c>
      <c r="M292" s="154">
        <v>14.54</v>
      </c>
      <c r="N292" s="142">
        <v>100</v>
      </c>
      <c r="O292" s="142">
        <v>13</v>
      </c>
      <c r="P292" s="140" t="s">
        <v>623</v>
      </c>
      <c r="Q292" s="140" t="s">
        <v>624</v>
      </c>
      <c r="R292" s="140" t="s">
        <v>623</v>
      </c>
      <c r="S292" s="140" t="s">
        <v>623</v>
      </c>
      <c r="T292" s="140" t="s">
        <v>623</v>
      </c>
      <c r="U292" s="140" t="s">
        <v>623</v>
      </c>
      <c r="V292" s="140" t="s">
        <v>624</v>
      </c>
      <c r="W292" s="140" t="s">
        <v>623</v>
      </c>
      <c r="X292" s="140" t="s">
        <v>623</v>
      </c>
      <c r="Y292" s="140" t="s">
        <v>623</v>
      </c>
      <c r="Z292" s="140" t="s">
        <v>623</v>
      </c>
      <c r="AA292" s="140" t="s">
        <v>623</v>
      </c>
      <c r="AB292" s="140" t="s">
        <v>623</v>
      </c>
      <c r="AF292" s="140">
        <v>0</v>
      </c>
      <c r="AG292" s="140">
        <v>3.4849999999999999</v>
      </c>
      <c r="AH292" s="140">
        <v>55</v>
      </c>
      <c r="AI292" s="140">
        <v>1.1399999999999999</v>
      </c>
      <c r="AJ292" s="140">
        <v>55</v>
      </c>
      <c r="AK292" s="140">
        <v>1.96</v>
      </c>
      <c r="AL292" s="140">
        <v>75</v>
      </c>
      <c r="AM292" s="140">
        <v>1.67</v>
      </c>
      <c r="AR292" s="140" t="s">
        <v>623</v>
      </c>
      <c r="BI292" s="140">
        <v>50</v>
      </c>
      <c r="BJ292" s="140">
        <v>50</v>
      </c>
      <c r="BK292" s="140" t="s">
        <v>625</v>
      </c>
      <c r="BL292" s="140" t="s">
        <v>625</v>
      </c>
      <c r="BM292" s="140" t="s">
        <v>669</v>
      </c>
      <c r="BN292" s="140" t="s">
        <v>669</v>
      </c>
      <c r="BO292" s="140" t="s">
        <v>623</v>
      </c>
      <c r="BP292" s="140" t="s">
        <v>623</v>
      </c>
      <c r="CO292" s="140">
        <v>14</v>
      </c>
      <c r="CP292" s="140">
        <v>5.5</v>
      </c>
      <c r="CQ292" s="140">
        <v>55</v>
      </c>
      <c r="DL292" s="140" t="s">
        <v>624</v>
      </c>
      <c r="DM292" s="140" t="s">
        <v>623</v>
      </c>
      <c r="DN292" s="140" t="s">
        <v>624</v>
      </c>
      <c r="DP292" s="140">
        <v>13</v>
      </c>
      <c r="DS292" s="140">
        <v>1</v>
      </c>
      <c r="DU292" s="140">
        <v>6</v>
      </c>
    </row>
    <row r="293" spans="1:125" ht="15" customHeight="1" x14ac:dyDescent="0.2">
      <c r="A293" s="140">
        <v>919</v>
      </c>
      <c r="B293" s="40" t="s">
        <v>303</v>
      </c>
      <c r="C293" s="140" t="s">
        <v>300</v>
      </c>
      <c r="D293" s="36">
        <v>40660</v>
      </c>
      <c r="E293" s="160">
        <v>39.366840000000003</v>
      </c>
      <c r="F293" s="160">
        <v>-76.669210000000007</v>
      </c>
      <c r="G293" s="160">
        <v>39.366500000000002</v>
      </c>
      <c r="H293" s="160">
        <v>-76.669899999999998</v>
      </c>
      <c r="I293" s="153">
        <v>0.52430555555555558</v>
      </c>
      <c r="J293" s="154">
        <v>19.2</v>
      </c>
      <c r="K293" s="154">
        <v>8.5399999999999991</v>
      </c>
      <c r="L293" s="141">
        <v>718</v>
      </c>
      <c r="M293" s="154">
        <v>13.49</v>
      </c>
      <c r="N293" s="142">
        <v>175</v>
      </c>
      <c r="O293" s="142">
        <v>13</v>
      </c>
      <c r="P293" s="140" t="s">
        <v>623</v>
      </c>
      <c r="Q293" s="140" t="s">
        <v>624</v>
      </c>
      <c r="R293" s="140" t="s">
        <v>623</v>
      </c>
      <c r="S293" s="140" t="s">
        <v>623</v>
      </c>
      <c r="T293" s="140" t="s">
        <v>623</v>
      </c>
      <c r="U293" s="140" t="s">
        <v>623</v>
      </c>
      <c r="V293" s="140" t="s">
        <v>624</v>
      </c>
      <c r="W293" s="140" t="s">
        <v>623</v>
      </c>
      <c r="X293" s="140" t="s">
        <v>623</v>
      </c>
      <c r="Y293" s="140" t="s">
        <v>623</v>
      </c>
      <c r="Z293" s="140" t="s">
        <v>623</v>
      </c>
      <c r="AA293" s="140" t="s">
        <v>623</v>
      </c>
      <c r="AB293" s="140" t="s">
        <v>623</v>
      </c>
      <c r="AF293" s="140">
        <v>0</v>
      </c>
      <c r="AG293" s="140">
        <v>2.1</v>
      </c>
      <c r="AH293" s="140">
        <v>75</v>
      </c>
      <c r="AI293" s="140">
        <v>0.55000000000000004</v>
      </c>
      <c r="AR293" s="140" t="s">
        <v>624</v>
      </c>
      <c r="AS293" s="140">
        <v>5</v>
      </c>
      <c r="AT293" s="140">
        <v>5</v>
      </c>
      <c r="AU293" s="140">
        <v>9</v>
      </c>
      <c r="BI293" s="140">
        <v>50</v>
      </c>
      <c r="BJ293" s="140">
        <v>50</v>
      </c>
      <c r="BK293" s="140" t="s">
        <v>625</v>
      </c>
      <c r="BL293" s="140" t="s">
        <v>625</v>
      </c>
      <c r="BM293" s="140" t="s">
        <v>669</v>
      </c>
      <c r="BN293" s="140" t="s">
        <v>669</v>
      </c>
      <c r="BO293" s="140" t="s">
        <v>623</v>
      </c>
      <c r="BP293" s="140" t="s">
        <v>623</v>
      </c>
      <c r="CO293" s="140">
        <v>5.5</v>
      </c>
      <c r="CP293" s="140">
        <v>11</v>
      </c>
      <c r="CQ293" s="140">
        <v>64</v>
      </c>
      <c r="DL293" s="140" t="s">
        <v>624</v>
      </c>
      <c r="DM293" s="140" t="s">
        <v>623</v>
      </c>
      <c r="DN293" s="140" t="s">
        <v>624</v>
      </c>
      <c r="DP293" s="140">
        <v>9</v>
      </c>
      <c r="DQ293" s="140">
        <v>3</v>
      </c>
      <c r="DU293" s="140">
        <v>8</v>
      </c>
    </row>
    <row r="294" spans="1:125" ht="15" customHeight="1" x14ac:dyDescent="0.2">
      <c r="A294" s="140">
        <v>1038</v>
      </c>
      <c r="B294" s="40" t="s">
        <v>303</v>
      </c>
      <c r="C294" s="140" t="s">
        <v>300</v>
      </c>
      <c r="D294" s="36">
        <v>40674</v>
      </c>
      <c r="E294" s="149">
        <v>39.365699999999997</v>
      </c>
      <c r="F294" s="149">
        <v>-76.671239999999997</v>
      </c>
      <c r="G294" s="149">
        <v>39.36524</v>
      </c>
      <c r="H294" s="149">
        <v>-76.671779999999998</v>
      </c>
      <c r="I294" s="166">
        <v>0.46875</v>
      </c>
      <c r="J294" s="154">
        <v>16.8</v>
      </c>
      <c r="K294" s="154">
        <v>7.92</v>
      </c>
      <c r="L294" s="141">
        <v>719</v>
      </c>
      <c r="M294" s="154">
        <v>9.85</v>
      </c>
      <c r="N294" s="142">
        <v>100</v>
      </c>
      <c r="O294" s="142">
        <v>10</v>
      </c>
      <c r="P294" s="140" t="s">
        <v>623</v>
      </c>
      <c r="Q294" s="140" t="s">
        <v>624</v>
      </c>
      <c r="R294" s="140" t="s">
        <v>623</v>
      </c>
      <c r="S294" s="140" t="s">
        <v>623</v>
      </c>
      <c r="T294" s="140" t="s">
        <v>623</v>
      </c>
      <c r="U294" s="140" t="s">
        <v>623</v>
      </c>
      <c r="V294" s="140" t="s">
        <v>624</v>
      </c>
      <c r="W294" s="140" t="s">
        <v>623</v>
      </c>
      <c r="X294" s="140" t="s">
        <v>623</v>
      </c>
      <c r="Y294" s="140" t="s">
        <v>623</v>
      </c>
      <c r="Z294" s="140" t="s">
        <v>623</v>
      </c>
      <c r="AA294" s="140" t="s">
        <v>623</v>
      </c>
      <c r="AB294" s="140" t="s">
        <v>623</v>
      </c>
      <c r="AF294" s="140">
        <v>0</v>
      </c>
      <c r="AG294" s="140">
        <v>2.6</v>
      </c>
      <c r="AH294" s="140">
        <v>75</v>
      </c>
      <c r="AI294" s="140">
        <v>1.39</v>
      </c>
      <c r="AR294" s="140" t="s">
        <v>623</v>
      </c>
      <c r="BI294" s="140">
        <v>50</v>
      </c>
      <c r="BJ294" s="140">
        <v>50</v>
      </c>
      <c r="BK294" s="140" t="s">
        <v>625</v>
      </c>
      <c r="BL294" s="140" t="s">
        <v>625</v>
      </c>
      <c r="BM294" s="140" t="s">
        <v>636</v>
      </c>
      <c r="BN294" s="140" t="s">
        <v>669</v>
      </c>
      <c r="BO294" s="140" t="s">
        <v>623</v>
      </c>
      <c r="BP294" s="140" t="s">
        <v>623</v>
      </c>
      <c r="CO294" s="140">
        <v>1.7</v>
      </c>
      <c r="CP294" s="140">
        <v>10.5</v>
      </c>
      <c r="CQ294" s="140">
        <v>60</v>
      </c>
      <c r="DL294" s="140" t="s">
        <v>624</v>
      </c>
      <c r="DM294" s="140" t="s">
        <v>623</v>
      </c>
      <c r="DN294" s="140" t="s">
        <v>624</v>
      </c>
      <c r="DP294" s="140">
        <v>12</v>
      </c>
      <c r="DS294" s="140">
        <v>3</v>
      </c>
      <c r="DU294" s="140">
        <v>5</v>
      </c>
    </row>
    <row r="295" spans="1:125" ht="15" customHeight="1" x14ac:dyDescent="0.2">
      <c r="A295" s="140">
        <v>1007</v>
      </c>
      <c r="B295" s="40" t="s">
        <v>349</v>
      </c>
      <c r="C295" s="140" t="s">
        <v>300</v>
      </c>
      <c r="D295" s="36">
        <v>40668</v>
      </c>
      <c r="E295" s="160">
        <v>39.37115</v>
      </c>
      <c r="F295" s="160">
        <v>-76.676929999999999</v>
      </c>
      <c r="G295" s="160">
        <v>39.371569999999998</v>
      </c>
      <c r="H295" s="160">
        <v>-76.677570000000003</v>
      </c>
      <c r="I295" s="166">
        <v>0.47222222222222227</v>
      </c>
      <c r="J295" s="154"/>
      <c r="K295" s="154"/>
      <c r="L295" s="141"/>
      <c r="M295" s="154"/>
      <c r="N295" s="142">
        <v>20</v>
      </c>
      <c r="O295" s="142">
        <v>15</v>
      </c>
      <c r="P295" s="140" t="s">
        <v>624</v>
      </c>
      <c r="Q295" s="140" t="s">
        <v>624</v>
      </c>
      <c r="R295" s="140" t="s">
        <v>623</v>
      </c>
      <c r="S295" s="140" t="s">
        <v>623</v>
      </c>
      <c r="T295" s="140" t="s">
        <v>623</v>
      </c>
      <c r="U295" s="140" t="s">
        <v>623</v>
      </c>
      <c r="V295" s="140" t="s">
        <v>624</v>
      </c>
      <c r="W295" s="140" t="s">
        <v>623</v>
      </c>
      <c r="X295" s="140" t="s">
        <v>623</v>
      </c>
      <c r="Y295" s="140" t="s">
        <v>623</v>
      </c>
      <c r="Z295" s="140" t="s">
        <v>623</v>
      </c>
      <c r="AA295" s="140" t="s">
        <v>623</v>
      </c>
      <c r="AB295" s="140" t="s">
        <v>623</v>
      </c>
      <c r="AF295" s="140">
        <v>0</v>
      </c>
      <c r="AG295" s="140">
        <v>1.1100000000000001</v>
      </c>
      <c r="AH295" s="140">
        <v>18</v>
      </c>
      <c r="AI295" s="140">
        <v>0.88</v>
      </c>
      <c r="AJ295" s="140">
        <v>18</v>
      </c>
      <c r="AK295" s="140">
        <v>2.11</v>
      </c>
      <c r="AL295" s="140">
        <v>75</v>
      </c>
      <c r="AM295" s="140">
        <v>1.2</v>
      </c>
      <c r="AR295" s="140" t="s">
        <v>624</v>
      </c>
      <c r="BI295" s="140">
        <v>20</v>
      </c>
      <c r="BJ295" s="140">
        <v>15</v>
      </c>
      <c r="BK295" s="140" t="s">
        <v>625</v>
      </c>
      <c r="BL295" s="140" t="s">
        <v>625</v>
      </c>
      <c r="BM295" s="140" t="s">
        <v>659</v>
      </c>
      <c r="BN295" s="140" t="s">
        <v>659</v>
      </c>
      <c r="BO295" s="140" t="s">
        <v>623</v>
      </c>
      <c r="BP295" s="140" t="s">
        <v>623</v>
      </c>
      <c r="CO295" s="140">
        <v>3.8</v>
      </c>
      <c r="CP295" s="140">
        <v>1.7</v>
      </c>
      <c r="CQ295" s="140">
        <v>73</v>
      </c>
      <c r="DL295" s="140" t="s">
        <v>624</v>
      </c>
      <c r="DM295" s="140" t="s">
        <v>623</v>
      </c>
      <c r="DN295" s="140" t="s">
        <v>623</v>
      </c>
      <c r="DP295" s="140">
        <v>3</v>
      </c>
      <c r="DQ295" s="140">
        <v>2</v>
      </c>
      <c r="DS295" s="140">
        <v>4</v>
      </c>
      <c r="DU295" s="140">
        <v>11</v>
      </c>
    </row>
    <row r="296" spans="1:125" ht="15" customHeight="1" x14ac:dyDescent="0.2">
      <c r="A296" s="140">
        <v>1118</v>
      </c>
      <c r="B296" s="40" t="s">
        <v>349</v>
      </c>
      <c r="C296" s="140" t="s">
        <v>300</v>
      </c>
      <c r="D296" s="36">
        <v>40668</v>
      </c>
      <c r="E296" s="160">
        <v>39.371679999999998</v>
      </c>
      <c r="F296" s="160">
        <v>-76.683239999999998</v>
      </c>
      <c r="G296" s="160">
        <v>39.371180000000003</v>
      </c>
      <c r="H296" s="160">
        <v>-76.683800000000005</v>
      </c>
      <c r="I296" s="166">
        <v>0.4236111111111111</v>
      </c>
      <c r="J296" s="154"/>
      <c r="K296" s="154"/>
      <c r="L296" s="141"/>
      <c r="M296" s="154"/>
      <c r="N296" s="142">
        <v>50</v>
      </c>
      <c r="O296" s="142">
        <v>17</v>
      </c>
      <c r="P296" s="140" t="s">
        <v>623</v>
      </c>
      <c r="Q296" s="140" t="s">
        <v>624</v>
      </c>
      <c r="R296" s="140" t="s">
        <v>623</v>
      </c>
      <c r="S296" s="140" t="s">
        <v>623</v>
      </c>
      <c r="T296" s="140" t="s">
        <v>623</v>
      </c>
      <c r="U296" s="140" t="s">
        <v>623</v>
      </c>
      <c r="V296" s="140" t="s">
        <v>624</v>
      </c>
      <c r="W296" s="140" t="s">
        <v>623</v>
      </c>
      <c r="X296" s="140" t="s">
        <v>623</v>
      </c>
      <c r="Y296" s="140" t="s">
        <v>623</v>
      </c>
      <c r="Z296" s="140" t="s">
        <v>623</v>
      </c>
      <c r="AA296" s="140" t="s">
        <v>623</v>
      </c>
      <c r="AB296" s="140" t="s">
        <v>623</v>
      </c>
      <c r="AF296" s="140">
        <v>0</v>
      </c>
      <c r="AG296" s="140">
        <v>2.77</v>
      </c>
      <c r="AH296" s="140">
        <v>55</v>
      </c>
      <c r="AI296" s="140">
        <v>1.56</v>
      </c>
      <c r="AJ296" s="140">
        <v>55</v>
      </c>
      <c r="AK296" s="140">
        <v>2.5299999999999998</v>
      </c>
      <c r="AL296" s="140">
        <v>75</v>
      </c>
      <c r="AM296" s="140">
        <v>1.69</v>
      </c>
      <c r="AR296" s="140" t="s">
        <v>624</v>
      </c>
      <c r="AS296" s="140">
        <v>40</v>
      </c>
      <c r="AT296" s="140">
        <v>40</v>
      </c>
      <c r="AU296" s="140">
        <v>40</v>
      </c>
      <c r="BI296" s="140">
        <v>40</v>
      </c>
      <c r="BJ296" s="140">
        <v>40</v>
      </c>
      <c r="BK296" s="140" t="s">
        <v>625</v>
      </c>
      <c r="BL296" s="140" t="s">
        <v>625</v>
      </c>
      <c r="BM296" s="140" t="s">
        <v>669</v>
      </c>
      <c r="BN296" s="140" t="s">
        <v>636</v>
      </c>
      <c r="BO296" s="140" t="s">
        <v>623</v>
      </c>
      <c r="BP296" s="140" t="s">
        <v>623</v>
      </c>
      <c r="CO296" s="140">
        <v>0.4</v>
      </c>
      <c r="CP296" s="140">
        <v>3.4</v>
      </c>
      <c r="CQ296" s="140">
        <v>69</v>
      </c>
      <c r="DL296" s="140" t="s">
        <v>624</v>
      </c>
      <c r="DM296" s="140" t="s">
        <v>623</v>
      </c>
      <c r="DN296" s="140" t="s">
        <v>623</v>
      </c>
      <c r="DQ296" s="140">
        <v>7</v>
      </c>
      <c r="DU296" s="140">
        <v>13</v>
      </c>
    </row>
    <row r="297" spans="1:125" ht="15" customHeight="1" x14ac:dyDescent="0.2">
      <c r="A297" s="140">
        <v>716</v>
      </c>
      <c r="B297" s="40" t="s">
        <v>309</v>
      </c>
      <c r="C297" s="140" t="s">
        <v>300</v>
      </c>
      <c r="D297" s="36">
        <v>40673</v>
      </c>
      <c r="E297" s="149">
        <v>39.313720000000004</v>
      </c>
      <c r="F297" s="149">
        <v>-76.624080000000006</v>
      </c>
      <c r="G297" s="149">
        <v>39.31427</v>
      </c>
      <c r="H297" s="149">
        <v>-76.624579999999995</v>
      </c>
      <c r="I297" s="166">
        <v>0.5625</v>
      </c>
      <c r="J297" s="154">
        <v>16.260000000000002</v>
      </c>
      <c r="K297" s="154">
        <v>8.34</v>
      </c>
      <c r="L297" s="141">
        <v>588</v>
      </c>
      <c r="M297" s="154">
        <v>12.54</v>
      </c>
      <c r="N297" s="142">
        <v>5</v>
      </c>
      <c r="O297" s="142">
        <v>10</v>
      </c>
      <c r="P297" s="140" t="s">
        <v>623</v>
      </c>
      <c r="Q297" s="140" t="s">
        <v>624</v>
      </c>
      <c r="R297" s="140" t="s">
        <v>623</v>
      </c>
      <c r="S297" s="140" t="s">
        <v>623</v>
      </c>
      <c r="T297" s="140" t="s">
        <v>623</v>
      </c>
      <c r="U297" s="140" t="s">
        <v>623</v>
      </c>
      <c r="V297" s="140" t="s">
        <v>624</v>
      </c>
      <c r="W297" s="140" t="s">
        <v>623</v>
      </c>
      <c r="X297" s="140" t="s">
        <v>623</v>
      </c>
      <c r="Y297" s="140" t="s">
        <v>623</v>
      </c>
      <c r="Z297" s="140" t="s">
        <v>623</v>
      </c>
      <c r="AA297" s="140" t="s">
        <v>623</v>
      </c>
      <c r="AB297" s="140" t="s">
        <v>623</v>
      </c>
      <c r="AF297" s="140">
        <v>0</v>
      </c>
      <c r="AG297" s="140">
        <v>2.02</v>
      </c>
      <c r="AH297" s="140">
        <v>75</v>
      </c>
      <c r="AI297" s="140">
        <v>1.35</v>
      </c>
      <c r="AR297" s="140" t="s">
        <v>624</v>
      </c>
      <c r="AS297" s="140">
        <v>75</v>
      </c>
      <c r="BI297" s="140">
        <v>0</v>
      </c>
      <c r="BJ297" s="140">
        <v>8</v>
      </c>
      <c r="BK297" s="140" t="s">
        <v>732</v>
      </c>
      <c r="BM297" s="140" t="s">
        <v>635</v>
      </c>
      <c r="BN297" s="140" t="s">
        <v>733</v>
      </c>
      <c r="BO297" s="140" t="s">
        <v>624</v>
      </c>
      <c r="BP297" s="140" t="s">
        <v>623</v>
      </c>
      <c r="BQ297" s="140" t="s">
        <v>627</v>
      </c>
      <c r="CO297" s="140">
        <v>10.5</v>
      </c>
      <c r="CP297" s="140">
        <v>12</v>
      </c>
      <c r="CQ297" s="140">
        <v>75</v>
      </c>
      <c r="DL297" s="140" t="s">
        <v>624</v>
      </c>
      <c r="DM297" s="140" t="s">
        <v>623</v>
      </c>
      <c r="DN297" s="140" t="s">
        <v>624</v>
      </c>
      <c r="DP297" s="140">
        <v>13</v>
      </c>
      <c r="DS297" s="140">
        <v>1</v>
      </c>
      <c r="DU297" s="140">
        <v>6</v>
      </c>
    </row>
    <row r="298" spans="1:125" ht="15" customHeight="1" x14ac:dyDescent="0.2">
      <c r="A298" s="140">
        <v>769</v>
      </c>
      <c r="B298" s="40" t="s">
        <v>309</v>
      </c>
      <c r="C298" s="140" t="s">
        <v>300</v>
      </c>
      <c r="D298" s="36">
        <v>40674</v>
      </c>
      <c r="E298" s="149">
        <v>39.368740000000003</v>
      </c>
      <c r="F298" s="149">
        <v>-76.648750000000007</v>
      </c>
      <c r="G298" s="149">
        <v>39.369250000000001</v>
      </c>
      <c r="H298" s="149">
        <v>-76.64922</v>
      </c>
      <c r="I298" s="166">
        <v>0.39583333333333331</v>
      </c>
      <c r="J298" s="154">
        <v>18.89</v>
      </c>
      <c r="K298" s="154">
        <v>8.0299999999999994</v>
      </c>
      <c r="L298" s="141">
        <v>567</v>
      </c>
      <c r="M298" s="154">
        <v>10.49</v>
      </c>
      <c r="N298" s="142">
        <v>0</v>
      </c>
      <c r="O298" s="142">
        <v>18</v>
      </c>
      <c r="P298" s="140" t="s">
        <v>623</v>
      </c>
      <c r="Q298" s="140" t="s">
        <v>624</v>
      </c>
      <c r="R298" s="140" t="s">
        <v>623</v>
      </c>
      <c r="S298" s="140" t="s">
        <v>623</v>
      </c>
      <c r="T298" s="140" t="s">
        <v>623</v>
      </c>
      <c r="U298" s="140" t="s">
        <v>623</v>
      </c>
      <c r="V298" s="140" t="s">
        <v>624</v>
      </c>
      <c r="W298" s="140" t="s">
        <v>624</v>
      </c>
      <c r="X298" s="140" t="s">
        <v>623</v>
      </c>
      <c r="Y298" s="140" t="s">
        <v>623</v>
      </c>
      <c r="Z298" s="140" t="s">
        <v>623</v>
      </c>
      <c r="AA298" s="140" t="s">
        <v>623</v>
      </c>
      <c r="AB298" s="140" t="s">
        <v>623</v>
      </c>
      <c r="AF298" s="140">
        <v>0</v>
      </c>
      <c r="AG298" s="140">
        <v>1.36</v>
      </c>
      <c r="AH298" s="140">
        <v>75</v>
      </c>
      <c r="AI298" s="140">
        <v>1.35</v>
      </c>
      <c r="AR298" s="140" t="s">
        <v>624</v>
      </c>
      <c r="AU298" s="140">
        <v>41</v>
      </c>
      <c r="AV298" s="140">
        <v>13</v>
      </c>
      <c r="AX298" s="140">
        <v>34</v>
      </c>
      <c r="BI298" s="140">
        <v>3</v>
      </c>
      <c r="BJ298" s="140">
        <v>0</v>
      </c>
      <c r="BK298" s="140" t="s">
        <v>666</v>
      </c>
      <c r="BL298" s="140" t="s">
        <v>634</v>
      </c>
      <c r="BM298" s="140" t="s">
        <v>635</v>
      </c>
      <c r="BN298" s="140" t="s">
        <v>635</v>
      </c>
      <c r="BO298" s="140" t="s">
        <v>623</v>
      </c>
      <c r="BP298" s="140" t="s">
        <v>624</v>
      </c>
      <c r="BR298" s="140" t="s">
        <v>627</v>
      </c>
      <c r="CO298" s="140">
        <v>11.5</v>
      </c>
      <c r="CP298" s="140">
        <v>12</v>
      </c>
      <c r="CQ298" s="140">
        <v>73</v>
      </c>
      <c r="DL298" s="140" t="s">
        <v>624</v>
      </c>
      <c r="DM298" s="140" t="s">
        <v>623</v>
      </c>
      <c r="DN298" s="140" t="s">
        <v>624</v>
      </c>
      <c r="DQ298" s="140">
        <v>1</v>
      </c>
      <c r="DU298" s="140">
        <v>19</v>
      </c>
    </row>
    <row r="299" spans="1:125" ht="15" customHeight="1" x14ac:dyDescent="0.2">
      <c r="A299" s="140">
        <v>844</v>
      </c>
      <c r="B299" s="40" t="s">
        <v>309</v>
      </c>
      <c r="C299" s="140" t="s">
        <v>300</v>
      </c>
      <c r="D299" s="36">
        <v>40673</v>
      </c>
      <c r="E299" s="149">
        <v>39.33381</v>
      </c>
      <c r="F299" s="149">
        <v>-76.643940000000001</v>
      </c>
      <c r="G299" s="149">
        <v>39.334150000000001</v>
      </c>
      <c r="H299" s="149">
        <v>-76.6447</v>
      </c>
      <c r="I299" s="166">
        <v>0.52083333333333337</v>
      </c>
      <c r="J299" s="154">
        <v>12.32</v>
      </c>
      <c r="K299" s="154">
        <v>8.14</v>
      </c>
      <c r="L299" s="141">
        <v>560</v>
      </c>
      <c r="M299" s="154">
        <v>12.17</v>
      </c>
      <c r="N299" s="142">
        <v>10</v>
      </c>
      <c r="O299" s="142">
        <v>10</v>
      </c>
      <c r="P299" s="140" t="s">
        <v>623</v>
      </c>
      <c r="Q299" s="140" t="s">
        <v>624</v>
      </c>
      <c r="R299" s="140" t="s">
        <v>623</v>
      </c>
      <c r="S299" s="140" t="s">
        <v>623</v>
      </c>
      <c r="T299" s="140" t="s">
        <v>623</v>
      </c>
      <c r="U299" s="140" t="s">
        <v>623</v>
      </c>
      <c r="V299" s="140" t="s">
        <v>623</v>
      </c>
      <c r="W299" s="140" t="s">
        <v>624</v>
      </c>
      <c r="X299" s="140" t="s">
        <v>623</v>
      </c>
      <c r="Y299" s="140" t="s">
        <v>623</v>
      </c>
      <c r="Z299" s="140" t="s">
        <v>623</v>
      </c>
      <c r="AA299" s="140" t="s">
        <v>623</v>
      </c>
      <c r="AB299" s="140" t="s">
        <v>623</v>
      </c>
      <c r="AF299" s="140">
        <v>0</v>
      </c>
      <c r="AG299" s="140">
        <v>1.9</v>
      </c>
      <c r="AH299" s="140">
        <v>75</v>
      </c>
      <c r="AI299" s="140">
        <v>1.43</v>
      </c>
      <c r="AR299" s="140" t="s">
        <v>624</v>
      </c>
      <c r="AV299" s="140">
        <v>75</v>
      </c>
      <c r="BI299" s="140">
        <v>0</v>
      </c>
      <c r="BJ299" s="140">
        <v>10</v>
      </c>
      <c r="BK299" s="140" t="s">
        <v>666</v>
      </c>
      <c r="BL299" s="140" t="s">
        <v>625</v>
      </c>
      <c r="BM299" s="140" t="s">
        <v>720</v>
      </c>
      <c r="BN299" s="140" t="s">
        <v>659</v>
      </c>
      <c r="BO299" s="140" t="s">
        <v>624</v>
      </c>
      <c r="CO299" s="140">
        <v>11</v>
      </c>
      <c r="CP299" s="140">
        <v>13</v>
      </c>
      <c r="CQ299" s="140">
        <v>75</v>
      </c>
      <c r="DL299" s="140" t="s">
        <v>624</v>
      </c>
      <c r="DM299" s="140" t="s">
        <v>623</v>
      </c>
      <c r="DN299" s="140" t="s">
        <v>624</v>
      </c>
      <c r="DP299" s="140">
        <v>9</v>
      </c>
      <c r="DS299" s="140">
        <v>3</v>
      </c>
      <c r="DU299" s="140">
        <v>8</v>
      </c>
    </row>
    <row r="300" spans="1:125" ht="15" customHeight="1" x14ac:dyDescent="0.2">
      <c r="A300" s="140">
        <v>940</v>
      </c>
      <c r="B300" s="40" t="s">
        <v>309</v>
      </c>
      <c r="C300" s="140" t="s">
        <v>300</v>
      </c>
      <c r="D300" s="36">
        <v>40673</v>
      </c>
      <c r="E300" s="149">
        <v>39.336559999999999</v>
      </c>
      <c r="F300" s="149">
        <v>-76.645889999999994</v>
      </c>
      <c r="G300" s="149">
        <v>39.337159999999997</v>
      </c>
      <c r="H300" s="149">
        <v>-76.646280000000004</v>
      </c>
      <c r="I300" s="166">
        <v>0.44444444444444442</v>
      </c>
      <c r="J300" s="154">
        <v>15.23</v>
      </c>
      <c r="K300" s="154">
        <v>8.0299999999999994</v>
      </c>
      <c r="L300" s="141">
        <v>553</v>
      </c>
      <c r="M300" s="154">
        <v>11.15</v>
      </c>
      <c r="N300" s="142">
        <v>0</v>
      </c>
      <c r="O300" s="142">
        <v>9</v>
      </c>
      <c r="P300" s="140" t="s">
        <v>624</v>
      </c>
      <c r="Q300" s="140" t="s">
        <v>624</v>
      </c>
      <c r="R300" s="140" t="s">
        <v>623</v>
      </c>
      <c r="S300" s="140" t="s">
        <v>623</v>
      </c>
      <c r="T300" s="140" t="s">
        <v>623</v>
      </c>
      <c r="U300" s="140" t="s">
        <v>623</v>
      </c>
      <c r="V300" s="140" t="s">
        <v>623</v>
      </c>
      <c r="W300" s="140" t="s">
        <v>624</v>
      </c>
      <c r="X300" s="140" t="s">
        <v>623</v>
      </c>
      <c r="Y300" s="140" t="s">
        <v>623</v>
      </c>
      <c r="Z300" s="140" t="s">
        <v>623</v>
      </c>
      <c r="AA300" s="140" t="s">
        <v>623</v>
      </c>
      <c r="AB300" s="140" t="s">
        <v>623</v>
      </c>
      <c r="AF300" s="140">
        <v>0</v>
      </c>
      <c r="AG300" s="140">
        <v>1.78</v>
      </c>
      <c r="AH300" s="140">
        <v>75</v>
      </c>
      <c r="AI300" s="140">
        <v>1.39</v>
      </c>
      <c r="AR300" s="140" t="s">
        <v>624</v>
      </c>
      <c r="AV300" s="140">
        <v>75</v>
      </c>
      <c r="AX300" s="140">
        <v>75</v>
      </c>
      <c r="BI300" s="140">
        <v>5</v>
      </c>
      <c r="BJ300" s="140">
        <v>0</v>
      </c>
      <c r="BK300" s="140" t="s">
        <v>666</v>
      </c>
      <c r="BL300" s="140" t="s">
        <v>702</v>
      </c>
      <c r="BM300" s="140" t="s">
        <v>635</v>
      </c>
      <c r="BN300" s="140" t="s">
        <v>635</v>
      </c>
      <c r="BO300" s="140" t="s">
        <v>623</v>
      </c>
      <c r="BP300" s="140" t="s">
        <v>624</v>
      </c>
      <c r="BR300" s="140" t="s">
        <v>632</v>
      </c>
      <c r="CO300" s="140">
        <v>18.5</v>
      </c>
      <c r="CP300" s="140">
        <v>18.5</v>
      </c>
      <c r="CQ300" s="140">
        <v>75</v>
      </c>
      <c r="DL300" s="140" t="s">
        <v>624</v>
      </c>
      <c r="DM300" s="140" t="s">
        <v>623</v>
      </c>
      <c r="DN300" s="140" t="s">
        <v>624</v>
      </c>
      <c r="DP300" s="140">
        <v>8</v>
      </c>
      <c r="DS300" s="140">
        <v>1</v>
      </c>
      <c r="DU300" s="140">
        <v>11</v>
      </c>
    </row>
    <row r="301" spans="1:125" ht="15" customHeight="1" x14ac:dyDescent="0.2">
      <c r="A301" s="140">
        <v>984</v>
      </c>
      <c r="B301" s="40" t="s">
        <v>309</v>
      </c>
      <c r="C301" s="140" t="s">
        <v>300</v>
      </c>
      <c r="D301" s="36">
        <v>40673</v>
      </c>
      <c r="E301" s="149">
        <v>39.327910000000003</v>
      </c>
      <c r="F301" s="149">
        <v>-76.641180000000006</v>
      </c>
      <c r="G301" s="149">
        <v>39.328429999999997</v>
      </c>
      <c r="H301" s="149">
        <v>-76.641729999999995</v>
      </c>
      <c r="I301" s="166">
        <v>0.47916666666666669</v>
      </c>
      <c r="J301" s="154">
        <v>10.42</v>
      </c>
      <c r="K301" s="154">
        <v>8.06</v>
      </c>
      <c r="L301" s="141">
        <v>535</v>
      </c>
      <c r="M301" s="154">
        <v>12.04</v>
      </c>
      <c r="N301" s="142">
        <v>10</v>
      </c>
      <c r="O301" s="142">
        <v>13</v>
      </c>
      <c r="P301" s="140" t="s">
        <v>623</v>
      </c>
      <c r="Q301" s="140" t="s">
        <v>624</v>
      </c>
      <c r="R301" s="140" t="s">
        <v>623</v>
      </c>
      <c r="S301" s="140" t="s">
        <v>623</v>
      </c>
      <c r="T301" s="140" t="s">
        <v>623</v>
      </c>
      <c r="U301" s="140" t="s">
        <v>623</v>
      </c>
      <c r="V301" s="140" t="s">
        <v>624</v>
      </c>
      <c r="W301" s="140" t="s">
        <v>624</v>
      </c>
      <c r="X301" s="140" t="s">
        <v>623</v>
      </c>
      <c r="Y301" s="140" t="s">
        <v>623</v>
      </c>
      <c r="Z301" s="140" t="s">
        <v>623</v>
      </c>
      <c r="AA301" s="140" t="s">
        <v>623</v>
      </c>
      <c r="AB301" s="140" t="s">
        <v>623</v>
      </c>
      <c r="AF301" s="140">
        <v>0</v>
      </c>
      <c r="AG301" s="140">
        <v>1.38</v>
      </c>
      <c r="AH301" s="140">
        <v>75</v>
      </c>
      <c r="AI301" s="140">
        <v>1.3</v>
      </c>
      <c r="AR301" s="140" t="s">
        <v>624</v>
      </c>
      <c r="AV301" s="140">
        <v>20</v>
      </c>
      <c r="BI301" s="140">
        <v>50</v>
      </c>
      <c r="BJ301" s="140">
        <v>15</v>
      </c>
      <c r="BK301" s="140" t="s">
        <v>625</v>
      </c>
      <c r="BL301" s="140" t="s">
        <v>625</v>
      </c>
      <c r="BM301" s="140" t="s">
        <v>659</v>
      </c>
      <c r="BN301" s="140" t="s">
        <v>648</v>
      </c>
      <c r="BO301" s="140" t="s">
        <v>623</v>
      </c>
      <c r="BP301" s="140" t="s">
        <v>623</v>
      </c>
      <c r="CO301" s="140">
        <v>18</v>
      </c>
      <c r="CP301" s="140">
        <v>11.5</v>
      </c>
      <c r="CQ301" s="140">
        <v>75</v>
      </c>
      <c r="DL301" s="140" t="s">
        <v>624</v>
      </c>
      <c r="DM301" s="140" t="s">
        <v>623</v>
      </c>
      <c r="DN301" s="140" t="s">
        <v>624</v>
      </c>
      <c r="DP301" s="140">
        <v>2</v>
      </c>
      <c r="DS301" s="140">
        <v>3</v>
      </c>
      <c r="DU301" s="140">
        <v>15</v>
      </c>
    </row>
    <row r="302" spans="1:125" ht="15" customHeight="1" x14ac:dyDescent="0.2">
      <c r="A302" s="26">
        <v>1235</v>
      </c>
      <c r="B302" s="40" t="s">
        <v>311</v>
      </c>
      <c r="C302" s="140" t="s">
        <v>308</v>
      </c>
      <c r="D302" s="36">
        <v>40669</v>
      </c>
      <c r="E302" s="160">
        <v>39.312350000000002</v>
      </c>
      <c r="F302" s="160">
        <v>-76.554590000000005</v>
      </c>
      <c r="G302" s="160">
        <v>39.312640000000002</v>
      </c>
      <c r="H302" s="160">
        <v>-76.543909999999997</v>
      </c>
      <c r="I302" s="166">
        <v>0.4861111111111111</v>
      </c>
      <c r="J302" s="154"/>
      <c r="K302" s="154"/>
      <c r="L302" s="141"/>
      <c r="M302" s="154"/>
      <c r="N302" s="142">
        <v>30</v>
      </c>
      <c r="O302" s="142">
        <v>15</v>
      </c>
      <c r="P302" s="140" t="s">
        <v>624</v>
      </c>
      <c r="Q302" s="140" t="s">
        <v>624</v>
      </c>
      <c r="R302" s="140" t="s">
        <v>623</v>
      </c>
      <c r="S302" s="140" t="s">
        <v>624</v>
      </c>
      <c r="T302" s="140" t="s">
        <v>623</v>
      </c>
      <c r="U302" s="140" t="s">
        <v>624</v>
      </c>
      <c r="V302" s="140" t="s">
        <v>624</v>
      </c>
      <c r="W302" s="140" t="s">
        <v>624</v>
      </c>
      <c r="X302" s="140" t="s">
        <v>623</v>
      </c>
      <c r="Y302" s="140" t="s">
        <v>623</v>
      </c>
      <c r="Z302" s="140" t="s">
        <v>623</v>
      </c>
      <c r="AA302" s="140" t="s">
        <v>623</v>
      </c>
      <c r="AB302" s="140" t="s">
        <v>623</v>
      </c>
      <c r="AF302" s="140">
        <v>0</v>
      </c>
      <c r="AG302" s="140">
        <v>1.76</v>
      </c>
      <c r="AH302" s="140">
        <v>75</v>
      </c>
      <c r="AI302" s="140">
        <v>1.62</v>
      </c>
      <c r="AR302" s="140" t="s">
        <v>624</v>
      </c>
      <c r="AY302" s="140">
        <v>8</v>
      </c>
      <c r="BA302" s="140">
        <v>25</v>
      </c>
      <c r="BI302" s="140">
        <v>50</v>
      </c>
      <c r="BJ302" s="140">
        <v>35</v>
      </c>
      <c r="BK302" s="140" t="s">
        <v>625</v>
      </c>
      <c r="BL302" s="140" t="s">
        <v>625</v>
      </c>
      <c r="BM302" s="140" t="s">
        <v>648</v>
      </c>
      <c r="BN302" s="140" t="s">
        <v>648</v>
      </c>
      <c r="BO302" s="140" t="s">
        <v>623</v>
      </c>
      <c r="BP302" s="140" t="s">
        <v>623</v>
      </c>
      <c r="CO302" s="140">
        <v>2.6</v>
      </c>
      <c r="CP302" s="140">
        <v>3.4</v>
      </c>
      <c r="CQ302" s="140">
        <v>73</v>
      </c>
      <c r="DL302" s="140" t="s">
        <v>624</v>
      </c>
      <c r="DM302" s="140" t="s">
        <v>623</v>
      </c>
      <c r="DN302" s="140" t="s">
        <v>623</v>
      </c>
      <c r="DP302" s="140">
        <v>2</v>
      </c>
      <c r="DQ302" s="140">
        <v>1</v>
      </c>
      <c r="DS302" s="140">
        <v>7</v>
      </c>
      <c r="DU302" s="140">
        <v>10</v>
      </c>
    </row>
    <row r="303" spans="1:125" ht="15" customHeight="1" x14ac:dyDescent="0.2">
      <c r="A303" s="26">
        <v>250</v>
      </c>
      <c r="B303" s="40" t="s">
        <v>301</v>
      </c>
      <c r="C303" s="140" t="s">
        <v>300</v>
      </c>
      <c r="D303" s="36">
        <v>40675</v>
      </c>
      <c r="E303" s="1">
        <v>39.305109999999999</v>
      </c>
      <c r="F303" s="1">
        <v>-76.687340000000006</v>
      </c>
      <c r="G303" s="140">
        <v>39.305129999999998</v>
      </c>
      <c r="H303" s="140">
        <v>-76.688130000000001</v>
      </c>
      <c r="I303" s="166">
        <v>0.42708333333333331</v>
      </c>
      <c r="J303" s="154">
        <v>16.079999999999998</v>
      </c>
      <c r="K303" s="154">
        <v>8</v>
      </c>
      <c r="L303" s="141">
        <v>1104</v>
      </c>
      <c r="M303" s="154">
        <v>10.66</v>
      </c>
      <c r="N303" s="142">
        <v>40</v>
      </c>
      <c r="O303" s="142">
        <v>18</v>
      </c>
      <c r="P303" s="140" t="s">
        <v>623</v>
      </c>
      <c r="Q303" s="140" t="s">
        <v>624</v>
      </c>
      <c r="R303" s="140" t="s">
        <v>623</v>
      </c>
      <c r="S303" s="140" t="s">
        <v>623</v>
      </c>
      <c r="T303" s="140" t="s">
        <v>623</v>
      </c>
      <c r="U303" s="140" t="s">
        <v>623</v>
      </c>
      <c r="V303" s="140" t="s">
        <v>623</v>
      </c>
      <c r="W303" s="140" t="s">
        <v>623</v>
      </c>
      <c r="X303" s="140" t="s">
        <v>623</v>
      </c>
      <c r="Y303" s="140" t="s">
        <v>623</v>
      </c>
      <c r="Z303" s="140" t="s">
        <v>623</v>
      </c>
      <c r="AA303" s="140" t="s">
        <v>623</v>
      </c>
      <c r="AB303" s="140" t="s">
        <v>623</v>
      </c>
      <c r="AF303" s="140">
        <v>0</v>
      </c>
      <c r="AG303" s="140">
        <v>2.38</v>
      </c>
      <c r="AH303" s="140">
        <v>75</v>
      </c>
      <c r="AI303" s="140">
        <v>1.21</v>
      </c>
      <c r="AR303" s="140" t="s">
        <v>623</v>
      </c>
      <c r="BI303" s="140">
        <v>50</v>
      </c>
      <c r="BJ303" s="140">
        <v>50</v>
      </c>
      <c r="BK303" s="140" t="s">
        <v>625</v>
      </c>
      <c r="BL303" s="140" t="s">
        <v>625</v>
      </c>
      <c r="BM303" s="140" t="s">
        <v>636</v>
      </c>
      <c r="BN303" s="140" t="s">
        <v>636</v>
      </c>
      <c r="BO303" s="140" t="s">
        <v>623</v>
      </c>
      <c r="BP303" s="140" t="s">
        <v>623</v>
      </c>
      <c r="CO303" s="140">
        <v>6.5</v>
      </c>
      <c r="CP303" s="140">
        <v>6.7</v>
      </c>
      <c r="CQ303" s="140">
        <v>66</v>
      </c>
      <c r="DL303" s="140" t="s">
        <v>624</v>
      </c>
      <c r="DM303" s="140" t="s">
        <v>623</v>
      </c>
      <c r="DN303" s="140" t="s">
        <v>624</v>
      </c>
      <c r="DP303" s="140">
        <v>14</v>
      </c>
      <c r="DU303" s="140">
        <v>6</v>
      </c>
    </row>
    <row r="304" spans="1:125" ht="15" customHeight="1" x14ac:dyDescent="0.2">
      <c r="A304" s="26">
        <v>430</v>
      </c>
      <c r="B304" s="40" t="s">
        <v>302</v>
      </c>
      <c r="C304" s="140" t="s">
        <v>300</v>
      </c>
      <c r="D304" s="36">
        <v>40675</v>
      </c>
      <c r="E304" s="140">
        <v>39.278849999999998</v>
      </c>
      <c r="F304" s="165">
        <v>-76.692729999999997</v>
      </c>
      <c r="G304" s="149">
        <v>39.279319999999998</v>
      </c>
      <c r="H304" s="149">
        <v>-76.693309999999997</v>
      </c>
      <c r="I304" s="166">
        <v>0.38194444444444442</v>
      </c>
      <c r="J304" s="154">
        <v>14.67</v>
      </c>
      <c r="K304" s="154">
        <v>7.93</v>
      </c>
      <c r="L304" s="141">
        <v>326</v>
      </c>
      <c r="M304" s="154">
        <v>11.26</v>
      </c>
      <c r="N304" s="142">
        <v>42</v>
      </c>
      <c r="O304" s="142">
        <v>18</v>
      </c>
      <c r="P304" s="140" t="s">
        <v>624</v>
      </c>
      <c r="Q304" s="140" t="s">
        <v>624</v>
      </c>
      <c r="R304" s="140" t="s">
        <v>623</v>
      </c>
      <c r="S304" s="140" t="s">
        <v>624</v>
      </c>
      <c r="T304" s="140" t="s">
        <v>623</v>
      </c>
      <c r="U304" s="140" t="s">
        <v>623</v>
      </c>
      <c r="V304" s="140" t="s">
        <v>624</v>
      </c>
      <c r="W304" s="140" t="s">
        <v>624</v>
      </c>
      <c r="X304" s="140" t="s">
        <v>623</v>
      </c>
      <c r="Y304" s="140" t="s">
        <v>623</v>
      </c>
      <c r="Z304" s="140" t="s">
        <v>623</v>
      </c>
      <c r="AA304" s="140" t="s">
        <v>623</v>
      </c>
      <c r="AB304" s="140" t="s">
        <v>623</v>
      </c>
      <c r="AF304" s="140">
        <v>0</v>
      </c>
      <c r="AG304" s="140">
        <v>3.95</v>
      </c>
      <c r="AH304" s="140">
        <v>75</v>
      </c>
      <c r="AI304" s="140">
        <v>2.73</v>
      </c>
      <c r="AR304" s="140" t="s">
        <v>624</v>
      </c>
      <c r="AY304" s="140">
        <v>5</v>
      </c>
      <c r="AZ304" s="140">
        <v>2</v>
      </c>
      <c r="BA304" s="140">
        <v>10</v>
      </c>
      <c r="BI304" s="140">
        <v>25</v>
      </c>
      <c r="BJ304" s="140">
        <v>25</v>
      </c>
      <c r="BK304" s="140" t="s">
        <v>726</v>
      </c>
      <c r="BL304" s="140" t="s">
        <v>645</v>
      </c>
      <c r="BM304" s="140" t="s">
        <v>733</v>
      </c>
      <c r="BN304" s="140" t="s">
        <v>734</v>
      </c>
      <c r="BO304" s="140" t="s">
        <v>623</v>
      </c>
      <c r="BP304" s="140" t="s">
        <v>623</v>
      </c>
      <c r="CO304" s="140">
        <v>5.7</v>
      </c>
      <c r="CP304" s="140">
        <v>8</v>
      </c>
      <c r="CQ304" s="140">
        <v>71</v>
      </c>
      <c r="DL304" s="140" t="s">
        <v>624</v>
      </c>
      <c r="DM304" s="140" t="s">
        <v>623</v>
      </c>
      <c r="DN304" s="140" t="s">
        <v>624</v>
      </c>
      <c r="DP304" s="140">
        <v>7</v>
      </c>
      <c r="DS304" s="140">
        <v>5</v>
      </c>
      <c r="DU304" s="140">
        <v>8</v>
      </c>
    </row>
    <row r="305" spans="1:125" ht="15" customHeight="1" x14ac:dyDescent="0.2">
      <c r="A305" s="26">
        <v>1367</v>
      </c>
      <c r="B305" s="40" t="s">
        <v>307</v>
      </c>
      <c r="C305" s="140" t="s">
        <v>300</v>
      </c>
      <c r="D305" s="36">
        <v>40669</v>
      </c>
      <c r="E305" s="1">
        <v>39.330759999999998</v>
      </c>
      <c r="F305" s="1">
        <v>-76.535079999999994</v>
      </c>
      <c r="G305" s="149">
        <v>39.33137</v>
      </c>
      <c r="H305" s="149">
        <v>-76.535430000000005</v>
      </c>
      <c r="I305" s="166">
        <v>0.42708333333333331</v>
      </c>
      <c r="J305" s="154"/>
      <c r="K305" s="154"/>
      <c r="L305" s="141"/>
      <c r="M305" s="154"/>
      <c r="N305" s="142">
        <v>40</v>
      </c>
      <c r="O305" s="142">
        <v>10</v>
      </c>
      <c r="P305" s="140" t="s">
        <v>623</v>
      </c>
      <c r="Q305" s="140" t="s">
        <v>624</v>
      </c>
      <c r="R305" s="140" t="s">
        <v>623</v>
      </c>
      <c r="S305" s="140" t="s">
        <v>623</v>
      </c>
      <c r="T305" s="140" t="s">
        <v>623</v>
      </c>
      <c r="U305" s="140" t="s">
        <v>623</v>
      </c>
      <c r="V305" s="140" t="s">
        <v>624</v>
      </c>
      <c r="W305" s="140" t="s">
        <v>623</v>
      </c>
      <c r="X305" s="140" t="s">
        <v>623</v>
      </c>
      <c r="Y305" s="140" t="s">
        <v>623</v>
      </c>
      <c r="Z305" s="140" t="s">
        <v>623</v>
      </c>
      <c r="AA305" s="140" t="s">
        <v>623</v>
      </c>
      <c r="AB305" s="140" t="s">
        <v>623</v>
      </c>
      <c r="AF305" s="140">
        <v>0</v>
      </c>
      <c r="AG305" s="140">
        <v>1.29</v>
      </c>
      <c r="AH305" s="140">
        <v>75</v>
      </c>
      <c r="AI305" s="140">
        <v>0.39</v>
      </c>
      <c r="AR305" s="140" t="s">
        <v>623</v>
      </c>
      <c r="BI305" s="140">
        <v>5</v>
      </c>
      <c r="BJ305" s="140">
        <v>20</v>
      </c>
      <c r="BK305" s="140" t="s">
        <v>625</v>
      </c>
      <c r="BL305" s="140" t="s">
        <v>625</v>
      </c>
      <c r="BM305" s="140" t="s">
        <v>659</v>
      </c>
      <c r="BN305" s="140" t="s">
        <v>659</v>
      </c>
      <c r="BO305" s="140" t="s">
        <v>624</v>
      </c>
      <c r="BP305" s="140" t="s">
        <v>623</v>
      </c>
      <c r="BW305" s="140" t="s">
        <v>627</v>
      </c>
      <c r="CO305" s="140">
        <v>5.0999999999999996</v>
      </c>
      <c r="CP305" s="140">
        <v>9.4</v>
      </c>
      <c r="CQ305" s="140">
        <v>74</v>
      </c>
      <c r="DL305" s="140" t="s">
        <v>624</v>
      </c>
      <c r="DM305" s="140" t="s">
        <v>623</v>
      </c>
      <c r="DN305" s="140" t="s">
        <v>624</v>
      </c>
      <c r="DP305" s="140">
        <v>8</v>
      </c>
      <c r="DS305" s="140">
        <v>6</v>
      </c>
      <c r="DU305" s="140">
        <v>6</v>
      </c>
    </row>
    <row r="306" spans="1:125" ht="15" customHeight="1" x14ac:dyDescent="0.2">
      <c r="A306" s="26">
        <v>1659</v>
      </c>
      <c r="B306" s="40" t="s">
        <v>505</v>
      </c>
      <c r="C306" s="140" t="s">
        <v>300</v>
      </c>
      <c r="D306" s="36">
        <v>40669</v>
      </c>
      <c r="E306" s="1">
        <v>39.336779999999997</v>
      </c>
      <c r="F306" s="1">
        <v>-76.539709999999999</v>
      </c>
      <c r="G306" s="1">
        <v>39.336790000000001</v>
      </c>
      <c r="H306" s="1">
        <v>-76.540509999999998</v>
      </c>
      <c r="I306" s="166">
        <v>0.5</v>
      </c>
      <c r="J306" s="154"/>
      <c r="K306" s="154"/>
      <c r="L306" s="141"/>
      <c r="M306" s="154"/>
      <c r="N306" s="142">
        <v>15</v>
      </c>
      <c r="O306" s="142">
        <v>11</v>
      </c>
      <c r="P306" s="140" t="s">
        <v>624</v>
      </c>
      <c r="Q306" s="140" t="s">
        <v>624</v>
      </c>
      <c r="R306" s="140" t="s">
        <v>623</v>
      </c>
      <c r="S306" s="140" t="s">
        <v>623</v>
      </c>
      <c r="T306" s="140" t="s">
        <v>623</v>
      </c>
      <c r="U306" s="140" t="s">
        <v>623</v>
      </c>
      <c r="V306" s="140" t="s">
        <v>624</v>
      </c>
      <c r="W306" s="140" t="s">
        <v>623</v>
      </c>
      <c r="X306" s="140" t="s">
        <v>623</v>
      </c>
      <c r="Y306" s="140" t="s">
        <v>623</v>
      </c>
      <c r="Z306" s="140" t="s">
        <v>623</v>
      </c>
      <c r="AA306" s="140" t="s">
        <v>623</v>
      </c>
      <c r="AB306" s="140" t="s">
        <v>623</v>
      </c>
      <c r="AF306" s="140">
        <v>0</v>
      </c>
      <c r="AG306" s="140">
        <v>1.63</v>
      </c>
      <c r="AH306" s="140">
        <v>25</v>
      </c>
      <c r="AI306" s="140">
        <v>1.05</v>
      </c>
      <c r="AJ306" s="140">
        <v>25</v>
      </c>
      <c r="AK306" s="140">
        <v>2.04</v>
      </c>
      <c r="AL306" s="140">
        <v>55</v>
      </c>
      <c r="AM306" s="140">
        <v>1.4</v>
      </c>
      <c r="AN306" s="140">
        <v>55</v>
      </c>
      <c r="AO306" s="140">
        <v>1.73</v>
      </c>
      <c r="AP306" s="140">
        <v>75</v>
      </c>
      <c r="AQ306" s="140">
        <v>1.53</v>
      </c>
      <c r="AR306" s="140" t="s">
        <v>623</v>
      </c>
      <c r="BI306" s="140">
        <v>5</v>
      </c>
      <c r="BJ306" s="140">
        <v>10</v>
      </c>
      <c r="BK306" s="140" t="s">
        <v>625</v>
      </c>
      <c r="BL306" s="140" t="s">
        <v>625</v>
      </c>
      <c r="BM306" s="140" t="s">
        <v>659</v>
      </c>
      <c r="BN306" s="140" t="s">
        <v>659</v>
      </c>
      <c r="BO306" s="140" t="s">
        <v>624</v>
      </c>
      <c r="BP306" s="140" t="s">
        <v>624</v>
      </c>
      <c r="CG306" s="140" t="s">
        <v>632</v>
      </c>
      <c r="CH306" s="140" t="s">
        <v>632</v>
      </c>
    </row>
    <row r="307" spans="1:125" ht="15" customHeight="1" x14ac:dyDescent="0.2">
      <c r="A307" s="26">
        <v>880</v>
      </c>
      <c r="B307" s="40" t="s">
        <v>304</v>
      </c>
      <c r="C307" s="140" t="s">
        <v>300</v>
      </c>
      <c r="D307" s="36">
        <v>40631</v>
      </c>
      <c r="E307" s="149">
        <v>39.339599999999997</v>
      </c>
      <c r="F307" s="149">
        <v>-76.625749999999996</v>
      </c>
      <c r="G307" s="149">
        <v>39.34028</v>
      </c>
      <c r="H307" s="149">
        <v>-76.625780000000006</v>
      </c>
      <c r="I307" s="166">
        <v>0.53125</v>
      </c>
      <c r="J307" s="154">
        <v>8.19</v>
      </c>
      <c r="K307" s="154">
        <v>8.6300000000000008</v>
      </c>
      <c r="L307" s="141">
        <v>694</v>
      </c>
      <c r="M307" s="154">
        <v>20.059999999999999</v>
      </c>
      <c r="N307" s="142">
        <v>15</v>
      </c>
      <c r="O307" s="142">
        <v>19</v>
      </c>
      <c r="P307" s="140" t="s">
        <v>623</v>
      </c>
      <c r="Q307" s="140" t="s">
        <v>624</v>
      </c>
      <c r="R307" s="140" t="s">
        <v>623</v>
      </c>
      <c r="S307" s="140" t="s">
        <v>623</v>
      </c>
      <c r="T307" s="140" t="s">
        <v>623</v>
      </c>
      <c r="U307" s="140" t="s">
        <v>623</v>
      </c>
      <c r="V307" s="140" t="s">
        <v>624</v>
      </c>
      <c r="W307" s="140" t="s">
        <v>623</v>
      </c>
      <c r="X307" s="140" t="s">
        <v>623</v>
      </c>
      <c r="Y307" s="140" t="s">
        <v>623</v>
      </c>
      <c r="Z307" s="140" t="s">
        <v>623</v>
      </c>
      <c r="AA307" s="140" t="s">
        <v>623</v>
      </c>
      <c r="AB307" s="140" t="s">
        <v>623</v>
      </c>
      <c r="AF307" s="140">
        <v>0</v>
      </c>
      <c r="AG307" s="140">
        <v>2.9</v>
      </c>
      <c r="AH307" s="140">
        <v>75</v>
      </c>
      <c r="AI307" s="140">
        <v>1.91</v>
      </c>
      <c r="AR307" s="140" t="s">
        <v>624</v>
      </c>
      <c r="AY307" s="140">
        <v>18</v>
      </c>
      <c r="BA307" s="140">
        <v>18</v>
      </c>
      <c r="BI307" s="140">
        <v>20</v>
      </c>
      <c r="BJ307" s="140">
        <v>10</v>
      </c>
      <c r="BK307" s="140" t="s">
        <v>628</v>
      </c>
      <c r="BL307" s="140" t="s">
        <v>634</v>
      </c>
      <c r="BM307" s="140" t="s">
        <v>642</v>
      </c>
      <c r="BN307" s="140" t="s">
        <v>642</v>
      </c>
      <c r="BO307" s="140" t="s">
        <v>623</v>
      </c>
      <c r="BP307" s="140" t="s">
        <v>624</v>
      </c>
      <c r="BQ307" s="140" t="s">
        <v>632</v>
      </c>
      <c r="CO307" s="140">
        <v>3.9</v>
      </c>
      <c r="CP307" s="140">
        <v>5</v>
      </c>
      <c r="CQ307" s="140">
        <v>75</v>
      </c>
      <c r="DL307" s="140" t="s">
        <v>624</v>
      </c>
      <c r="DM307" s="140" t="s">
        <v>623</v>
      </c>
      <c r="DN307" s="140" t="s">
        <v>624</v>
      </c>
      <c r="DP307" s="140">
        <v>7</v>
      </c>
      <c r="DU307" s="140">
        <v>13</v>
      </c>
    </row>
    <row r="308" spans="1:125" ht="15" customHeight="1" x14ac:dyDescent="0.2">
      <c r="A308" s="26">
        <v>949</v>
      </c>
      <c r="B308" s="40" t="s">
        <v>304</v>
      </c>
      <c r="C308" s="140" t="s">
        <v>300</v>
      </c>
      <c r="D308" s="36">
        <v>40640</v>
      </c>
      <c r="E308" s="149">
        <v>39.351939999999999</v>
      </c>
      <c r="F308" s="149">
        <v>-76.629009999999994</v>
      </c>
      <c r="G308" s="149">
        <v>39.352559999999997</v>
      </c>
      <c r="H308" s="149">
        <v>-76.629249999999999</v>
      </c>
      <c r="I308" s="166">
        <v>0.48472222222222222</v>
      </c>
      <c r="J308" s="154">
        <v>15.3</v>
      </c>
      <c r="K308" s="154">
        <v>9.01</v>
      </c>
      <c r="L308" s="141">
        <v>585</v>
      </c>
      <c r="M308" s="154">
        <v>16.86</v>
      </c>
      <c r="N308" s="142">
        <v>20.5</v>
      </c>
      <c r="O308" s="142">
        <v>18</v>
      </c>
      <c r="P308" s="140" t="s">
        <v>623</v>
      </c>
      <c r="Q308" s="140" t="s">
        <v>624</v>
      </c>
      <c r="R308" s="140" t="s">
        <v>623</v>
      </c>
      <c r="S308" s="140" t="s">
        <v>623</v>
      </c>
      <c r="T308" s="140" t="s">
        <v>623</v>
      </c>
      <c r="U308" s="140" t="s">
        <v>623</v>
      </c>
      <c r="V308" s="140" t="s">
        <v>624</v>
      </c>
      <c r="W308" s="140" t="s">
        <v>623</v>
      </c>
      <c r="X308" s="140" t="s">
        <v>623</v>
      </c>
      <c r="Y308" s="140" t="s">
        <v>623</v>
      </c>
      <c r="Z308" s="140" t="s">
        <v>623</v>
      </c>
      <c r="AA308" s="140" t="s">
        <v>623</v>
      </c>
      <c r="AB308" s="140" t="s">
        <v>623</v>
      </c>
      <c r="AF308" s="140">
        <v>0</v>
      </c>
      <c r="AG308" s="140">
        <v>1.88</v>
      </c>
      <c r="AH308" s="140">
        <v>75</v>
      </c>
      <c r="AI308" s="140">
        <v>1.24</v>
      </c>
      <c r="AR308" s="140" t="s">
        <v>624</v>
      </c>
      <c r="BF308" s="140">
        <v>1.25</v>
      </c>
      <c r="BI308" s="140">
        <v>1</v>
      </c>
      <c r="BJ308" s="140">
        <v>50</v>
      </c>
      <c r="BK308" s="140" t="s">
        <v>645</v>
      </c>
      <c r="BL308" s="140" t="s">
        <v>625</v>
      </c>
      <c r="BO308" s="140" t="s">
        <v>624</v>
      </c>
      <c r="BP308" s="140" t="s">
        <v>623</v>
      </c>
      <c r="BQ308" s="140" t="s">
        <v>627</v>
      </c>
      <c r="DL308" s="140" t="s">
        <v>624</v>
      </c>
      <c r="DM308" s="140" t="s">
        <v>623</v>
      </c>
      <c r="DN308" s="140" t="s">
        <v>624</v>
      </c>
      <c r="DP308" s="140">
        <v>8</v>
      </c>
      <c r="DU308" s="140">
        <v>12</v>
      </c>
    </row>
    <row r="309" spans="1:125" ht="15" customHeight="1" x14ac:dyDescent="0.2">
      <c r="A309" s="26">
        <v>1053</v>
      </c>
      <c r="B309" s="40" t="s">
        <v>304</v>
      </c>
      <c r="C309" s="140" t="s">
        <v>300</v>
      </c>
      <c r="D309" s="36">
        <v>40631</v>
      </c>
      <c r="E309" s="149">
        <v>39.326770000000003</v>
      </c>
      <c r="F309" s="149">
        <v>-76.625200000000007</v>
      </c>
      <c r="G309" s="149">
        <v>39.32743</v>
      </c>
      <c r="H309" s="149">
        <v>-76.625119999999995</v>
      </c>
      <c r="I309" s="166">
        <v>0.4513888888888889</v>
      </c>
      <c r="J309" s="154">
        <v>6.06</v>
      </c>
      <c r="K309" s="154">
        <v>8.1199999999999992</v>
      </c>
      <c r="L309" s="141">
        <v>716</v>
      </c>
      <c r="M309" s="154">
        <v>16.21</v>
      </c>
      <c r="N309" s="142">
        <v>40</v>
      </c>
      <c r="O309" s="142">
        <v>17</v>
      </c>
      <c r="P309" s="140" t="s">
        <v>623</v>
      </c>
      <c r="Q309" s="140" t="s">
        <v>624</v>
      </c>
      <c r="R309" s="140" t="s">
        <v>623</v>
      </c>
      <c r="S309" s="140" t="s">
        <v>623</v>
      </c>
      <c r="T309" s="140" t="s">
        <v>623</v>
      </c>
      <c r="U309" s="140" t="s">
        <v>623</v>
      </c>
      <c r="V309" s="140" t="s">
        <v>624</v>
      </c>
      <c r="W309" s="140" t="s">
        <v>624</v>
      </c>
      <c r="X309" s="140" t="s">
        <v>623</v>
      </c>
      <c r="Y309" s="140" t="s">
        <v>623</v>
      </c>
      <c r="Z309" s="140" t="s">
        <v>623</v>
      </c>
      <c r="AA309" s="140" t="s">
        <v>623</v>
      </c>
      <c r="AB309" s="140" t="s">
        <v>623</v>
      </c>
      <c r="AF309" s="140">
        <v>0</v>
      </c>
      <c r="AG309" s="140">
        <v>2.9</v>
      </c>
      <c r="AH309" s="140">
        <v>75</v>
      </c>
      <c r="AI309" s="140">
        <v>1.2050000000000001</v>
      </c>
      <c r="AR309" s="140" t="s">
        <v>624</v>
      </c>
      <c r="AS309" s="140">
        <v>50</v>
      </c>
      <c r="BI309" s="140">
        <v>40</v>
      </c>
      <c r="BJ309" s="140">
        <v>50</v>
      </c>
      <c r="BK309" s="140" t="s">
        <v>628</v>
      </c>
      <c r="BL309" s="140" t="s">
        <v>625</v>
      </c>
      <c r="BM309" s="140" t="s">
        <v>631</v>
      </c>
      <c r="BN309" s="140" t="s">
        <v>735</v>
      </c>
      <c r="BO309" s="140" t="s">
        <v>623</v>
      </c>
      <c r="BP309" s="140" t="s">
        <v>623</v>
      </c>
      <c r="CO309" s="140">
        <v>9.3000000000000007</v>
      </c>
      <c r="CP309" s="140">
        <v>6.3</v>
      </c>
      <c r="CQ309" s="140">
        <v>74</v>
      </c>
      <c r="DL309" s="140" t="s">
        <v>624</v>
      </c>
      <c r="DM309" s="140" t="s">
        <v>623</v>
      </c>
      <c r="DN309" s="140" t="s">
        <v>624</v>
      </c>
      <c r="DP309" s="140">
        <v>13</v>
      </c>
      <c r="DU309" s="140">
        <v>7</v>
      </c>
    </row>
    <row r="310" spans="1:125" ht="15" customHeight="1" x14ac:dyDescent="0.2">
      <c r="A310" s="1">
        <v>279</v>
      </c>
      <c r="B310" s="40" t="s">
        <v>301</v>
      </c>
      <c r="C310" s="140" t="s">
        <v>300</v>
      </c>
      <c r="D310" s="36">
        <v>40982</v>
      </c>
      <c r="E310" s="163">
        <v>39.305070000000001</v>
      </c>
      <c r="F310" s="163">
        <v>-76.690259999999995</v>
      </c>
      <c r="G310" s="163">
        <v>39.304699999999997</v>
      </c>
      <c r="H310" s="163">
        <v>-76.690969999999993</v>
      </c>
      <c r="I310" s="166">
        <v>0.51527777777777783</v>
      </c>
      <c r="J310" s="154">
        <v>15.2</v>
      </c>
      <c r="K310" s="154">
        <v>8.6199999999999992</v>
      </c>
      <c r="L310" s="141">
        <v>1098</v>
      </c>
      <c r="M310" s="154">
        <v>14.08</v>
      </c>
      <c r="N310" s="142">
        <v>100</v>
      </c>
      <c r="O310" s="142">
        <v>17</v>
      </c>
      <c r="P310" s="140" t="s">
        <v>623</v>
      </c>
      <c r="Q310" s="140" t="s">
        <v>624</v>
      </c>
      <c r="R310" s="140" t="s">
        <v>623</v>
      </c>
      <c r="S310" s="140" t="s">
        <v>623</v>
      </c>
      <c r="T310" s="140" t="s">
        <v>623</v>
      </c>
      <c r="U310" s="140" t="s">
        <v>623</v>
      </c>
      <c r="V310" s="140" t="s">
        <v>623</v>
      </c>
      <c r="W310" s="140" t="s">
        <v>623</v>
      </c>
      <c r="X310" s="140" t="s">
        <v>623</v>
      </c>
      <c r="Y310" s="140" t="s">
        <v>623</v>
      </c>
      <c r="Z310" s="140" t="s">
        <v>623</v>
      </c>
      <c r="AA310" s="140" t="s">
        <v>623</v>
      </c>
      <c r="AB310" s="140" t="s">
        <v>623</v>
      </c>
      <c r="AF310" s="140">
        <v>0</v>
      </c>
      <c r="AG310" s="140">
        <v>1.32</v>
      </c>
      <c r="AH310" s="140">
        <v>75</v>
      </c>
      <c r="AI310" s="140">
        <v>1.01</v>
      </c>
      <c r="AR310" s="140" t="s">
        <v>623</v>
      </c>
      <c r="BI310" s="140">
        <v>50</v>
      </c>
      <c r="BJ310" s="140">
        <v>50</v>
      </c>
      <c r="BK310" s="140" t="s">
        <v>625</v>
      </c>
      <c r="BL310" s="140" t="s">
        <v>625</v>
      </c>
      <c r="BM310" s="140" t="s">
        <v>641</v>
      </c>
      <c r="BN310" s="140" t="s">
        <v>657</v>
      </c>
      <c r="BO310" s="140" t="s">
        <v>623</v>
      </c>
      <c r="BP310" s="140" t="s">
        <v>623</v>
      </c>
      <c r="CO310" s="140">
        <v>9.1</v>
      </c>
      <c r="CP310" s="140">
        <v>11</v>
      </c>
      <c r="CQ310" s="140">
        <v>74</v>
      </c>
      <c r="DL310" s="140" t="s">
        <v>624</v>
      </c>
      <c r="DM310" s="140" t="s">
        <v>624</v>
      </c>
      <c r="DN310" s="140" t="s">
        <v>624</v>
      </c>
      <c r="DP310" s="140">
        <v>14</v>
      </c>
      <c r="DU310" s="140">
        <v>6</v>
      </c>
    </row>
    <row r="311" spans="1:125" ht="15" customHeight="1" x14ac:dyDescent="0.2">
      <c r="A311" s="1">
        <v>581</v>
      </c>
      <c r="B311" s="40" t="s">
        <v>301</v>
      </c>
      <c r="C311" s="140" t="s">
        <v>300</v>
      </c>
      <c r="D311" s="36">
        <v>41016</v>
      </c>
      <c r="E311" s="163">
        <v>39.300600000000003</v>
      </c>
      <c r="F311" s="163">
        <v>-76.706630000000004</v>
      </c>
      <c r="G311" s="163">
        <v>39.301189999999998</v>
      </c>
      <c r="H311" s="163">
        <v>-76.706339999999997</v>
      </c>
      <c r="I311" s="166">
        <v>0.53680555555555554</v>
      </c>
      <c r="J311" s="154">
        <v>20.37</v>
      </c>
      <c r="K311" s="154">
        <v>8.74</v>
      </c>
      <c r="L311" s="141">
        <v>667</v>
      </c>
      <c r="M311" s="154">
        <v>13.24</v>
      </c>
      <c r="N311" s="142">
        <v>25</v>
      </c>
      <c r="O311" s="142">
        <v>15</v>
      </c>
      <c r="P311" s="140" t="s">
        <v>623</v>
      </c>
      <c r="Q311" s="140" t="s">
        <v>624</v>
      </c>
      <c r="R311" s="140" t="s">
        <v>623</v>
      </c>
      <c r="S311" s="140" t="s">
        <v>623</v>
      </c>
      <c r="T311" s="140" t="s">
        <v>623</v>
      </c>
      <c r="U311" s="140" t="s">
        <v>623</v>
      </c>
      <c r="V311" s="140" t="s">
        <v>624</v>
      </c>
      <c r="W311" s="140" t="s">
        <v>623</v>
      </c>
      <c r="X311" s="140" t="s">
        <v>623</v>
      </c>
      <c r="Y311" s="140" t="s">
        <v>623</v>
      </c>
      <c r="Z311" s="140" t="s">
        <v>623</v>
      </c>
      <c r="AA311" s="140" t="s">
        <v>623</v>
      </c>
      <c r="AB311" s="140" t="s">
        <v>623</v>
      </c>
      <c r="AF311" s="140">
        <v>0</v>
      </c>
      <c r="AG311" s="140">
        <v>2.48</v>
      </c>
      <c r="AH311" s="140">
        <v>75</v>
      </c>
      <c r="AI311" s="140">
        <v>1.22</v>
      </c>
      <c r="AR311" s="140" t="s">
        <v>623</v>
      </c>
      <c r="BI311" s="140">
        <v>50</v>
      </c>
      <c r="BJ311" s="140">
        <v>30</v>
      </c>
      <c r="BK311" s="140" t="s">
        <v>625</v>
      </c>
      <c r="BL311" s="140" t="s">
        <v>625</v>
      </c>
      <c r="BM311" s="140" t="s">
        <v>736</v>
      </c>
      <c r="BN311" s="140" t="s">
        <v>697</v>
      </c>
      <c r="BO311" s="140" t="s">
        <v>623</v>
      </c>
      <c r="BP311" s="140" t="s">
        <v>623</v>
      </c>
      <c r="CO311" s="140">
        <v>6.1</v>
      </c>
      <c r="CP311" s="140">
        <v>13.5</v>
      </c>
      <c r="CQ311" s="140">
        <v>73</v>
      </c>
      <c r="DL311" s="140" t="s">
        <v>624</v>
      </c>
      <c r="DM311" s="140" t="s">
        <v>624</v>
      </c>
      <c r="DN311" s="140" t="s">
        <v>624</v>
      </c>
      <c r="DP311" s="140">
        <v>11</v>
      </c>
      <c r="DU311" s="140">
        <v>9</v>
      </c>
    </row>
    <row r="312" spans="1:125" ht="15" customHeight="1" x14ac:dyDescent="0.2">
      <c r="A312" s="1">
        <v>196</v>
      </c>
      <c r="B312" s="40" t="s">
        <v>302</v>
      </c>
      <c r="C312" s="140" t="s">
        <v>300</v>
      </c>
      <c r="D312" s="36">
        <v>41016</v>
      </c>
      <c r="E312" s="163">
        <v>39.277209999999997</v>
      </c>
      <c r="F312" s="163">
        <v>-76.681939999999997</v>
      </c>
      <c r="G312" s="163">
        <v>39.27704</v>
      </c>
      <c r="H312" s="163">
        <v>-76.682720000000003</v>
      </c>
      <c r="I312" s="166">
        <v>0.43541666666666662</v>
      </c>
      <c r="J312" s="154">
        <v>17.22</v>
      </c>
      <c r="K312" s="154">
        <v>7.89</v>
      </c>
      <c r="L312" s="141">
        <v>655</v>
      </c>
      <c r="M312" s="154">
        <v>10.23</v>
      </c>
      <c r="N312" s="142">
        <v>100</v>
      </c>
      <c r="O312" s="142">
        <v>11</v>
      </c>
      <c r="P312" s="140" t="s">
        <v>623</v>
      </c>
      <c r="Q312" s="140" t="s">
        <v>624</v>
      </c>
      <c r="R312" s="140" t="s">
        <v>623</v>
      </c>
      <c r="S312" s="140" t="s">
        <v>623</v>
      </c>
      <c r="T312" s="140" t="s">
        <v>623</v>
      </c>
      <c r="U312" s="140" t="s">
        <v>623</v>
      </c>
      <c r="V312" s="140" t="s">
        <v>624</v>
      </c>
      <c r="W312" s="140" t="s">
        <v>623</v>
      </c>
      <c r="X312" s="140" t="s">
        <v>623</v>
      </c>
      <c r="Y312" s="140" t="s">
        <v>623</v>
      </c>
      <c r="Z312" s="140" t="s">
        <v>623</v>
      </c>
      <c r="AA312" s="140" t="s">
        <v>623</v>
      </c>
      <c r="AB312" s="140" t="s">
        <v>623</v>
      </c>
      <c r="AF312" s="140">
        <v>0</v>
      </c>
      <c r="AG312" s="140">
        <v>2.09</v>
      </c>
      <c r="AH312" s="140">
        <v>75</v>
      </c>
      <c r="AI312" s="140">
        <v>1.55</v>
      </c>
      <c r="AR312" s="140" t="s">
        <v>623</v>
      </c>
      <c r="BI312" s="140">
        <v>50</v>
      </c>
      <c r="BJ312" s="140">
        <v>50</v>
      </c>
      <c r="BK312" s="140" t="s">
        <v>625</v>
      </c>
      <c r="BL312" s="140" t="s">
        <v>625</v>
      </c>
      <c r="BM312" s="140" t="s">
        <v>659</v>
      </c>
      <c r="BN312" s="140" t="s">
        <v>659</v>
      </c>
      <c r="BO312" s="140" t="s">
        <v>623</v>
      </c>
      <c r="BP312" s="140" t="s">
        <v>623</v>
      </c>
      <c r="CO312" s="140">
        <v>7</v>
      </c>
      <c r="CP312" s="140">
        <v>10.5</v>
      </c>
      <c r="CQ312" s="140">
        <v>72</v>
      </c>
      <c r="DL312" s="140" t="s">
        <v>624</v>
      </c>
      <c r="DM312" s="140" t="s">
        <v>624</v>
      </c>
      <c r="DN312" s="140" t="s">
        <v>624</v>
      </c>
      <c r="DP312" s="140">
        <v>7</v>
      </c>
      <c r="DS312" s="140">
        <v>5</v>
      </c>
      <c r="DU312" s="140">
        <v>8</v>
      </c>
    </row>
    <row r="313" spans="1:125" ht="15" customHeight="1" x14ac:dyDescent="0.2">
      <c r="A313" s="1">
        <v>329</v>
      </c>
      <c r="B313" s="40" t="s">
        <v>302</v>
      </c>
      <c r="C313" s="140" t="s">
        <v>300</v>
      </c>
      <c r="D313" s="36">
        <v>41016</v>
      </c>
      <c r="E313" s="163">
        <v>39.275840000000002</v>
      </c>
      <c r="F313" s="163">
        <v>-76.672280000000001</v>
      </c>
      <c r="G313" s="163">
        <v>39.275530000000003</v>
      </c>
      <c r="H313" s="163">
        <v>-76.67295</v>
      </c>
      <c r="I313" s="166">
        <v>0.49722222222222223</v>
      </c>
      <c r="J313" s="154">
        <v>17.940000000000001</v>
      </c>
      <c r="K313" s="154">
        <v>8.35</v>
      </c>
      <c r="L313" s="141">
        <v>597</v>
      </c>
      <c r="M313" s="154">
        <v>11.53</v>
      </c>
      <c r="N313" s="142">
        <v>50</v>
      </c>
      <c r="O313" s="142">
        <v>14</v>
      </c>
      <c r="P313" s="140" t="s">
        <v>623</v>
      </c>
      <c r="Q313" s="140" t="s">
        <v>624</v>
      </c>
      <c r="R313" s="140" t="s">
        <v>623</v>
      </c>
      <c r="S313" s="140" t="s">
        <v>623</v>
      </c>
      <c r="T313" s="140" t="s">
        <v>623</v>
      </c>
      <c r="U313" s="140" t="s">
        <v>623</v>
      </c>
      <c r="V313" s="140" t="s">
        <v>624</v>
      </c>
      <c r="W313" s="140" t="s">
        <v>624</v>
      </c>
      <c r="X313" s="140" t="s">
        <v>623</v>
      </c>
      <c r="Y313" s="140" t="s">
        <v>623</v>
      </c>
      <c r="Z313" s="140" t="s">
        <v>623</v>
      </c>
      <c r="AA313" s="140" t="s">
        <v>623</v>
      </c>
      <c r="AB313" s="140" t="s">
        <v>623</v>
      </c>
      <c r="AF313" s="140">
        <v>0</v>
      </c>
      <c r="AG313" s="140">
        <v>2.21</v>
      </c>
      <c r="AH313" s="140">
        <v>75</v>
      </c>
      <c r="AI313" s="140">
        <v>1.56</v>
      </c>
      <c r="AR313" s="140" t="s">
        <v>623</v>
      </c>
      <c r="BI313" s="140">
        <v>50</v>
      </c>
      <c r="BJ313" s="140">
        <v>30</v>
      </c>
      <c r="BK313" s="140" t="s">
        <v>625</v>
      </c>
      <c r="BL313" s="140" t="s">
        <v>625</v>
      </c>
      <c r="BM313" s="140" t="s">
        <v>659</v>
      </c>
      <c r="BN313" s="140" t="s">
        <v>669</v>
      </c>
      <c r="BO313" s="140" t="s">
        <v>623</v>
      </c>
      <c r="BP313" s="140" t="s">
        <v>623</v>
      </c>
      <c r="CO313" s="140">
        <v>5.2</v>
      </c>
      <c r="CP313" s="140">
        <v>7</v>
      </c>
      <c r="CQ313" s="140">
        <v>72</v>
      </c>
      <c r="DL313" s="140" t="s">
        <v>624</v>
      </c>
      <c r="DM313" s="140" t="s">
        <v>624</v>
      </c>
      <c r="DN313" s="140" t="s">
        <v>624</v>
      </c>
      <c r="DP313" s="140">
        <v>7</v>
      </c>
      <c r="DS313" s="140">
        <v>4</v>
      </c>
      <c r="DU313" s="140">
        <v>9</v>
      </c>
    </row>
    <row r="314" spans="1:125" ht="15" customHeight="1" x14ac:dyDescent="0.2">
      <c r="A314" s="1">
        <v>564</v>
      </c>
      <c r="B314" s="40" t="s">
        <v>502</v>
      </c>
      <c r="C314" s="140" t="s">
        <v>300</v>
      </c>
      <c r="D314" s="36">
        <v>40983</v>
      </c>
      <c r="E314" s="163">
        <v>39.31671</v>
      </c>
      <c r="F314" s="163">
        <v>-76.665989999999994</v>
      </c>
      <c r="G314" s="163">
        <v>39.31738</v>
      </c>
      <c r="H314" s="163">
        <v>-76.666079999999994</v>
      </c>
      <c r="I314" s="166">
        <v>0.41666666666666669</v>
      </c>
      <c r="J314" s="154">
        <v>11.48</v>
      </c>
      <c r="K314" s="154">
        <v>8.2899999999999991</v>
      </c>
      <c r="L314" s="141">
        <v>411</v>
      </c>
      <c r="M314" s="154">
        <v>12.27</v>
      </c>
      <c r="N314" s="142">
        <v>100</v>
      </c>
      <c r="O314" s="142">
        <v>3</v>
      </c>
      <c r="P314" s="140" t="s">
        <v>624</v>
      </c>
      <c r="Q314" s="140" t="s">
        <v>624</v>
      </c>
      <c r="R314" s="140" t="s">
        <v>623</v>
      </c>
      <c r="S314" s="140" t="s">
        <v>623</v>
      </c>
      <c r="T314" s="140" t="s">
        <v>623</v>
      </c>
      <c r="U314" s="140" t="s">
        <v>623</v>
      </c>
      <c r="V314" s="140" t="s">
        <v>623</v>
      </c>
      <c r="W314" s="140" t="s">
        <v>623</v>
      </c>
      <c r="X314" s="140" t="s">
        <v>623</v>
      </c>
      <c r="Y314" s="140" t="s">
        <v>623</v>
      </c>
      <c r="Z314" s="140" t="s">
        <v>623</v>
      </c>
      <c r="AA314" s="140" t="s">
        <v>623</v>
      </c>
      <c r="AB314" s="140" t="s">
        <v>623</v>
      </c>
      <c r="AF314" s="140">
        <v>0</v>
      </c>
      <c r="AG314" s="140">
        <v>3.78</v>
      </c>
      <c r="AH314" s="140">
        <v>75</v>
      </c>
      <c r="AI314" s="140">
        <v>0.51</v>
      </c>
      <c r="AR314" s="140" t="s">
        <v>623</v>
      </c>
      <c r="BI314" s="140">
        <v>50</v>
      </c>
      <c r="BJ314" s="140">
        <v>50</v>
      </c>
      <c r="BK314" s="140" t="s">
        <v>625</v>
      </c>
      <c r="BL314" s="140" t="s">
        <v>625</v>
      </c>
      <c r="BM314" s="140" t="s">
        <v>641</v>
      </c>
      <c r="BN314" s="140" t="s">
        <v>641</v>
      </c>
      <c r="BO314" s="140" t="s">
        <v>623</v>
      </c>
      <c r="BP314" s="140" t="s">
        <v>623</v>
      </c>
      <c r="CO314" s="140">
        <v>10.5</v>
      </c>
      <c r="CP314" s="140">
        <v>4.3</v>
      </c>
      <c r="CQ314" s="140">
        <v>75</v>
      </c>
      <c r="DL314" s="140" t="s">
        <v>624</v>
      </c>
      <c r="DM314" s="140" t="s">
        <v>624</v>
      </c>
      <c r="DN314" s="140" t="s">
        <v>624</v>
      </c>
      <c r="DP314" s="140">
        <v>12</v>
      </c>
      <c r="DS314" s="140">
        <v>1</v>
      </c>
      <c r="DU314" s="140">
        <v>7</v>
      </c>
    </row>
    <row r="315" spans="1:125" ht="15" customHeight="1" x14ac:dyDescent="0.2">
      <c r="A315" s="1">
        <v>117</v>
      </c>
      <c r="B315" s="40" t="s">
        <v>310</v>
      </c>
      <c r="C315" s="140" t="s">
        <v>300</v>
      </c>
      <c r="D315" s="36">
        <v>41011</v>
      </c>
      <c r="E315" s="163">
        <v>39.348210000000002</v>
      </c>
      <c r="F315" s="163">
        <v>-76.705010000000001</v>
      </c>
      <c r="G315" s="163">
        <v>39.348860000000002</v>
      </c>
      <c r="H315" s="163">
        <v>-76.70523</v>
      </c>
      <c r="I315" s="166">
        <v>0.50208333333333333</v>
      </c>
      <c r="J315" s="154">
        <v>13.68</v>
      </c>
      <c r="K315" s="154">
        <v>7.45</v>
      </c>
      <c r="L315" s="141">
        <v>999</v>
      </c>
      <c r="M315" s="154">
        <v>9.16</v>
      </c>
      <c r="N315" s="142">
        <v>10</v>
      </c>
      <c r="O315" s="142">
        <v>5</v>
      </c>
      <c r="P315" s="140" t="s">
        <v>624</v>
      </c>
      <c r="Q315" s="140" t="s">
        <v>624</v>
      </c>
      <c r="R315" s="140" t="s">
        <v>624</v>
      </c>
      <c r="S315" s="140" t="s">
        <v>624</v>
      </c>
      <c r="T315" s="140" t="s">
        <v>623</v>
      </c>
      <c r="U315" s="140" t="s">
        <v>623</v>
      </c>
      <c r="V315" s="140" t="s">
        <v>623</v>
      </c>
      <c r="W315" s="140" t="s">
        <v>624</v>
      </c>
      <c r="X315" s="140" t="s">
        <v>623</v>
      </c>
      <c r="Y315" s="140" t="s">
        <v>623</v>
      </c>
      <c r="Z315" s="140" t="s">
        <v>623</v>
      </c>
      <c r="AA315" s="140" t="s">
        <v>623</v>
      </c>
      <c r="AB315" s="140" t="s">
        <v>623</v>
      </c>
      <c r="AF315" s="140">
        <v>0</v>
      </c>
      <c r="AG315" s="140">
        <v>2.0699999999999998</v>
      </c>
      <c r="AH315" s="140">
        <v>75</v>
      </c>
      <c r="AI315" s="140">
        <v>0.7</v>
      </c>
      <c r="AR315" s="140" t="s">
        <v>624</v>
      </c>
      <c r="AS315" s="140">
        <v>10</v>
      </c>
      <c r="BI315" s="140">
        <v>30</v>
      </c>
      <c r="BJ315" s="140">
        <v>20</v>
      </c>
      <c r="BK315" s="140" t="s">
        <v>625</v>
      </c>
      <c r="BL315" s="140" t="s">
        <v>625</v>
      </c>
      <c r="BM315" s="140" t="s">
        <v>737</v>
      </c>
      <c r="BN315" s="140" t="s">
        <v>738</v>
      </c>
      <c r="BO315" s="140" t="s">
        <v>624</v>
      </c>
      <c r="BP315" s="140" t="s">
        <v>623</v>
      </c>
      <c r="BW315" s="140" t="s">
        <v>632</v>
      </c>
      <c r="CO315" s="140">
        <v>3.2</v>
      </c>
      <c r="CP315" s="140">
        <v>3</v>
      </c>
      <c r="CQ315" s="140">
        <v>75</v>
      </c>
      <c r="DL315" s="140" t="s">
        <v>624</v>
      </c>
      <c r="DM315" s="140" t="s">
        <v>624</v>
      </c>
      <c r="DN315" s="140" t="s">
        <v>624</v>
      </c>
      <c r="DP315" s="140">
        <v>9</v>
      </c>
      <c r="DS315" s="140">
        <v>1</v>
      </c>
      <c r="DU315" s="140">
        <v>10</v>
      </c>
    </row>
    <row r="316" spans="1:125" ht="15" customHeight="1" x14ac:dyDescent="0.2">
      <c r="A316" s="1">
        <v>300</v>
      </c>
      <c r="B316" s="40" t="s">
        <v>310</v>
      </c>
      <c r="C316" s="140" t="s">
        <v>300</v>
      </c>
      <c r="D316" s="36">
        <v>41011</v>
      </c>
      <c r="E316" s="163">
        <v>39.335769999999997</v>
      </c>
      <c r="F316" s="163">
        <v>-76.710549999999998</v>
      </c>
      <c r="G316" s="163">
        <v>39.336370000000002</v>
      </c>
      <c r="H316" s="163">
        <v>-76.710149999999999</v>
      </c>
      <c r="I316" s="166">
        <v>0.4152777777777778</v>
      </c>
      <c r="J316" s="154">
        <v>9.23</v>
      </c>
      <c r="K316" s="154">
        <v>7.89</v>
      </c>
      <c r="L316" s="141">
        <v>652</v>
      </c>
      <c r="M316" s="154">
        <v>12.54</v>
      </c>
      <c r="N316" s="142">
        <v>5</v>
      </c>
      <c r="O316" s="142">
        <v>8</v>
      </c>
      <c r="P316" s="140" t="s">
        <v>624</v>
      </c>
      <c r="Q316" s="140" t="s">
        <v>624</v>
      </c>
      <c r="R316" s="140" t="s">
        <v>623</v>
      </c>
      <c r="S316" s="140" t="s">
        <v>623</v>
      </c>
      <c r="T316" s="140" t="s">
        <v>623</v>
      </c>
      <c r="U316" s="140" t="s">
        <v>623</v>
      </c>
      <c r="V316" s="140" t="s">
        <v>624</v>
      </c>
      <c r="W316" s="140" t="s">
        <v>624</v>
      </c>
      <c r="X316" s="140" t="s">
        <v>623</v>
      </c>
      <c r="Y316" s="140" t="s">
        <v>623</v>
      </c>
      <c r="Z316" s="140" t="s">
        <v>623</v>
      </c>
      <c r="AA316" s="140" t="s">
        <v>623</v>
      </c>
      <c r="AB316" s="140" t="s">
        <v>623</v>
      </c>
      <c r="AF316" s="140">
        <v>0</v>
      </c>
      <c r="AG316" s="140">
        <v>1.835</v>
      </c>
      <c r="AH316" s="140">
        <v>75</v>
      </c>
      <c r="AI316" s="140">
        <v>1.18</v>
      </c>
      <c r="AR316" s="140" t="s">
        <v>624</v>
      </c>
      <c r="AS316" s="140">
        <v>30</v>
      </c>
      <c r="BI316" s="140">
        <v>50</v>
      </c>
      <c r="BJ316" s="140">
        <v>50</v>
      </c>
      <c r="BK316" s="140" t="s">
        <v>625</v>
      </c>
      <c r="BL316" s="140" t="s">
        <v>625</v>
      </c>
      <c r="BM316" s="140" t="s">
        <v>739</v>
      </c>
      <c r="BN316" s="140" t="s">
        <v>697</v>
      </c>
      <c r="BO316" s="140" t="s">
        <v>623</v>
      </c>
      <c r="BP316" s="140" t="s">
        <v>624</v>
      </c>
      <c r="BX316" s="140" t="s">
        <v>632</v>
      </c>
      <c r="CO316" s="140">
        <v>7</v>
      </c>
      <c r="CP316" s="140">
        <v>10.1</v>
      </c>
      <c r="CQ316" s="140">
        <v>75</v>
      </c>
      <c r="DL316" s="140" t="s">
        <v>624</v>
      </c>
      <c r="DM316" s="140" t="s">
        <v>624</v>
      </c>
      <c r="DN316" s="140" t="s">
        <v>624</v>
      </c>
      <c r="DP316" s="140">
        <v>6</v>
      </c>
      <c r="DQ316" s="140">
        <v>1</v>
      </c>
      <c r="DS316" s="140">
        <v>5</v>
      </c>
      <c r="DU316" s="140">
        <v>8</v>
      </c>
    </row>
    <row r="317" spans="1:125" ht="15" customHeight="1" x14ac:dyDescent="0.2">
      <c r="A317" s="1">
        <v>638</v>
      </c>
      <c r="B317" s="40" t="s">
        <v>310</v>
      </c>
      <c r="C317" s="140" t="s">
        <v>300</v>
      </c>
      <c r="D317" s="36">
        <v>41011</v>
      </c>
      <c r="E317" s="163">
        <v>39.341169999999998</v>
      </c>
      <c r="F317" s="163">
        <v>-76.706850000000003</v>
      </c>
      <c r="G317" s="163">
        <v>39.341230000000003</v>
      </c>
      <c r="H317" s="163">
        <v>-76.706500000000005</v>
      </c>
      <c r="I317" s="166">
        <v>0.45833333333333331</v>
      </c>
      <c r="J317" s="154">
        <v>11.68</v>
      </c>
      <c r="K317" s="154">
        <v>7.3</v>
      </c>
      <c r="L317" s="141">
        <v>606</v>
      </c>
      <c r="M317" s="154">
        <v>9.6</v>
      </c>
      <c r="N317" s="142">
        <v>30</v>
      </c>
      <c r="O317" s="142">
        <v>3</v>
      </c>
      <c r="P317" s="140" t="s">
        <v>623</v>
      </c>
      <c r="Q317" s="140" t="s">
        <v>624</v>
      </c>
      <c r="R317" s="140" t="s">
        <v>623</v>
      </c>
      <c r="S317" s="140" t="s">
        <v>623</v>
      </c>
      <c r="T317" s="140" t="s">
        <v>623</v>
      </c>
      <c r="U317" s="140" t="s">
        <v>623</v>
      </c>
      <c r="V317" s="140" t="s">
        <v>624</v>
      </c>
      <c r="W317" s="140" t="s">
        <v>624</v>
      </c>
      <c r="X317" s="140" t="s">
        <v>623</v>
      </c>
      <c r="Y317" s="140" t="s">
        <v>623</v>
      </c>
      <c r="Z317" s="140" t="s">
        <v>623</v>
      </c>
      <c r="AA317" s="140" t="s">
        <v>623</v>
      </c>
      <c r="AB317" s="140" t="s">
        <v>624</v>
      </c>
      <c r="AC317" s="140" t="s">
        <v>624</v>
      </c>
      <c r="AD317" s="140">
        <v>3</v>
      </c>
      <c r="AE317" s="140">
        <v>5</v>
      </c>
      <c r="AF317" s="140">
        <v>0</v>
      </c>
      <c r="AG317" s="140">
        <v>2.67</v>
      </c>
      <c r="AH317" s="140">
        <v>75</v>
      </c>
      <c r="AI317" s="140">
        <v>1.3</v>
      </c>
      <c r="AR317" s="140" t="s">
        <v>623</v>
      </c>
      <c r="BI317" s="140">
        <v>35</v>
      </c>
      <c r="BJ317" s="140">
        <v>50</v>
      </c>
      <c r="BK317" s="140" t="s">
        <v>625</v>
      </c>
      <c r="BL317" s="140" t="s">
        <v>625</v>
      </c>
      <c r="BM317" s="140" t="s">
        <v>697</v>
      </c>
      <c r="BN317" s="140" t="s">
        <v>736</v>
      </c>
      <c r="BO317" s="140" t="s">
        <v>623</v>
      </c>
      <c r="BP317" s="140" t="s">
        <v>624</v>
      </c>
      <c r="BR317" s="140" t="s">
        <v>632</v>
      </c>
      <c r="CO317" s="140">
        <v>5.2</v>
      </c>
      <c r="CP317" s="140">
        <v>7.3</v>
      </c>
      <c r="CQ317" s="140">
        <v>74</v>
      </c>
      <c r="DL317" s="140" t="s">
        <v>624</v>
      </c>
      <c r="DM317" s="140" t="s">
        <v>624</v>
      </c>
      <c r="DN317" s="140" t="s">
        <v>624</v>
      </c>
      <c r="DP317" s="140">
        <v>9</v>
      </c>
      <c r="DS317" s="140">
        <v>8</v>
      </c>
      <c r="DU317" s="140">
        <v>3</v>
      </c>
    </row>
    <row r="318" spans="1:125" ht="15" customHeight="1" x14ac:dyDescent="0.2">
      <c r="A318" s="1">
        <v>466</v>
      </c>
      <c r="B318" s="40" t="s">
        <v>299</v>
      </c>
      <c r="C318" s="140" t="s">
        <v>300</v>
      </c>
      <c r="D318" s="36">
        <v>40983</v>
      </c>
      <c r="E318" s="163">
        <v>39.304540000000003</v>
      </c>
      <c r="F318" s="163">
        <v>-76.677689999999998</v>
      </c>
      <c r="G318" s="163">
        <v>39.304769999999998</v>
      </c>
      <c r="H318" s="163">
        <v>-76.6785</v>
      </c>
      <c r="I318" s="166">
        <v>0.46180555555555558</v>
      </c>
      <c r="J318" s="154">
        <v>14.18</v>
      </c>
      <c r="K318" s="154">
        <v>8.57</v>
      </c>
      <c r="L318" s="141">
        <v>576</v>
      </c>
      <c r="M318" s="154">
        <v>13.26</v>
      </c>
      <c r="N318" s="142">
        <v>30</v>
      </c>
      <c r="O318" s="142">
        <v>18</v>
      </c>
      <c r="P318" s="140" t="s">
        <v>623</v>
      </c>
      <c r="Q318" s="140" t="s">
        <v>624</v>
      </c>
      <c r="R318" s="140" t="s">
        <v>623</v>
      </c>
      <c r="S318" s="140" t="s">
        <v>623</v>
      </c>
      <c r="T318" s="140" t="s">
        <v>623</v>
      </c>
      <c r="U318" s="140" t="s">
        <v>623</v>
      </c>
      <c r="V318" s="140" t="s">
        <v>623</v>
      </c>
      <c r="W318" s="140" t="s">
        <v>623</v>
      </c>
      <c r="X318" s="140" t="s">
        <v>623</v>
      </c>
      <c r="Y318" s="140" t="s">
        <v>623</v>
      </c>
      <c r="Z318" s="140" t="s">
        <v>623</v>
      </c>
      <c r="AA318" s="140" t="s">
        <v>623</v>
      </c>
      <c r="AB318" s="140" t="s">
        <v>623</v>
      </c>
      <c r="AF318" s="140">
        <v>0</v>
      </c>
      <c r="AG318" s="140">
        <v>1.085</v>
      </c>
      <c r="AH318" s="140">
        <v>75</v>
      </c>
      <c r="AI318" s="140">
        <v>1.075</v>
      </c>
      <c r="AR318" s="140" t="s">
        <v>623</v>
      </c>
      <c r="BI318" s="140">
        <v>50</v>
      </c>
      <c r="BJ318" s="140">
        <v>50</v>
      </c>
      <c r="BK318" s="140" t="s">
        <v>625</v>
      </c>
      <c r="BL318" s="140" t="s">
        <v>625</v>
      </c>
      <c r="BM318" s="140" t="s">
        <v>696</v>
      </c>
      <c r="BN318" s="140" t="s">
        <v>633</v>
      </c>
      <c r="BO318" s="140" t="s">
        <v>623</v>
      </c>
      <c r="BP318" s="140" t="s">
        <v>623</v>
      </c>
      <c r="CO318" s="140">
        <v>7.3</v>
      </c>
      <c r="CP318" s="140">
        <v>7.9</v>
      </c>
      <c r="CQ318" s="140">
        <v>75</v>
      </c>
      <c r="DL318" s="140" t="s">
        <v>624</v>
      </c>
      <c r="DM318" s="140" t="s">
        <v>624</v>
      </c>
      <c r="DN318" s="140" t="s">
        <v>624</v>
      </c>
      <c r="DQ318" s="140">
        <v>13</v>
      </c>
      <c r="DR318" s="140">
        <v>1</v>
      </c>
      <c r="DU318" s="140">
        <v>6</v>
      </c>
    </row>
    <row r="319" spans="1:125" ht="15" customHeight="1" x14ac:dyDescent="0.2">
      <c r="A319" s="1">
        <v>527</v>
      </c>
      <c r="B319" s="40" t="s">
        <v>299</v>
      </c>
      <c r="C319" s="140" t="s">
        <v>300</v>
      </c>
      <c r="D319" s="36">
        <v>40983</v>
      </c>
      <c r="E319" s="163">
        <v>39.315759999999997</v>
      </c>
      <c r="F319" s="163">
        <v>-76.700810000000004</v>
      </c>
      <c r="G319" s="163">
        <v>39.315629999999999</v>
      </c>
      <c r="H319" s="163">
        <v>-76.701650000000001</v>
      </c>
      <c r="I319" s="166">
        <v>0.51388888888888895</v>
      </c>
      <c r="J319" s="154">
        <v>14.87</v>
      </c>
      <c r="K319" s="154">
        <v>8.6999999999999993</v>
      </c>
      <c r="L319" s="141">
        <v>520</v>
      </c>
      <c r="M319" s="154">
        <v>11.65</v>
      </c>
      <c r="N319" s="142">
        <v>20</v>
      </c>
      <c r="O319" s="142">
        <v>12</v>
      </c>
      <c r="P319" s="140" t="s">
        <v>623</v>
      </c>
      <c r="Q319" s="140" t="s">
        <v>624</v>
      </c>
      <c r="R319" s="140" t="s">
        <v>624</v>
      </c>
      <c r="S319" s="140" t="s">
        <v>623</v>
      </c>
      <c r="T319" s="140" t="s">
        <v>623</v>
      </c>
      <c r="U319" s="140" t="s">
        <v>623</v>
      </c>
      <c r="V319" s="140" t="s">
        <v>624</v>
      </c>
      <c r="W319" s="140" t="s">
        <v>624</v>
      </c>
      <c r="X319" s="140" t="s">
        <v>623</v>
      </c>
      <c r="Y319" s="140" t="s">
        <v>623</v>
      </c>
      <c r="Z319" s="140" t="s">
        <v>623</v>
      </c>
      <c r="AA319" s="140" t="s">
        <v>623</v>
      </c>
      <c r="AB319" s="140" t="s">
        <v>623</v>
      </c>
      <c r="AF319" s="140">
        <v>0</v>
      </c>
      <c r="AG319" s="140">
        <v>3.3</v>
      </c>
      <c r="AH319" s="140">
        <v>75</v>
      </c>
      <c r="AI319" s="140">
        <v>0.86</v>
      </c>
      <c r="AR319" s="140" t="s">
        <v>623</v>
      </c>
      <c r="BI319" s="140">
        <v>50</v>
      </c>
      <c r="BJ319" s="140">
        <v>50</v>
      </c>
      <c r="BK319" s="140" t="s">
        <v>625</v>
      </c>
      <c r="BL319" s="140" t="s">
        <v>625</v>
      </c>
      <c r="BM319" s="140" t="s">
        <v>657</v>
      </c>
      <c r="BN319" s="140" t="s">
        <v>740</v>
      </c>
      <c r="BO319" s="140" t="s">
        <v>624</v>
      </c>
      <c r="BP319" s="140" t="s">
        <v>623</v>
      </c>
      <c r="BW319" s="140" t="s">
        <v>627</v>
      </c>
      <c r="CO319" s="140">
        <v>4.5999999999999996</v>
      </c>
      <c r="CP319" s="140">
        <v>4.9000000000000004</v>
      </c>
      <c r="CQ319" s="140">
        <v>74</v>
      </c>
      <c r="DL319" s="140" t="s">
        <v>624</v>
      </c>
      <c r="DM319" s="140" t="s">
        <v>624</v>
      </c>
      <c r="DN319" s="140" t="s">
        <v>624</v>
      </c>
      <c r="DP319" s="140">
        <v>14</v>
      </c>
      <c r="DR319" s="140">
        <v>1</v>
      </c>
      <c r="DS319" s="140">
        <v>3</v>
      </c>
      <c r="DU319" s="140">
        <v>2</v>
      </c>
    </row>
    <row r="320" spans="1:125" ht="15" customHeight="1" x14ac:dyDescent="0.2">
      <c r="A320" s="26">
        <v>1235</v>
      </c>
      <c r="B320" s="40" t="s">
        <v>311</v>
      </c>
      <c r="C320" s="140" t="s">
        <v>308</v>
      </c>
      <c r="D320" s="36">
        <v>40981</v>
      </c>
      <c r="E320" s="160">
        <v>39.312350000000002</v>
      </c>
      <c r="F320" s="160">
        <v>-76.554590000000005</v>
      </c>
      <c r="G320" s="160">
        <v>39.312640000000002</v>
      </c>
      <c r="H320" s="160">
        <v>-76.543909999999997</v>
      </c>
      <c r="I320" s="166">
        <v>0.4375</v>
      </c>
      <c r="J320" s="154">
        <v>11.7</v>
      </c>
      <c r="K320" s="154">
        <v>8.2899999999999991</v>
      </c>
      <c r="L320" s="141">
        <v>549</v>
      </c>
      <c r="M320" s="154">
        <v>13.78</v>
      </c>
      <c r="O320" s="142">
        <v>5</v>
      </c>
      <c r="P320" s="140" t="s">
        <v>624</v>
      </c>
      <c r="Q320" s="140" t="s">
        <v>624</v>
      </c>
      <c r="R320" s="140" t="s">
        <v>623</v>
      </c>
      <c r="S320" s="140" t="s">
        <v>623</v>
      </c>
      <c r="T320" s="140" t="s">
        <v>623</v>
      </c>
      <c r="U320" s="140" t="s">
        <v>624</v>
      </c>
      <c r="V320" s="140" t="s">
        <v>623</v>
      </c>
      <c r="W320" s="140" t="s">
        <v>624</v>
      </c>
      <c r="X320" s="140" t="s">
        <v>623</v>
      </c>
      <c r="Y320" s="140" t="s">
        <v>623</v>
      </c>
      <c r="Z320" s="140" t="s">
        <v>623</v>
      </c>
      <c r="AA320" s="140" t="s">
        <v>623</v>
      </c>
      <c r="AB320" s="140" t="s">
        <v>623</v>
      </c>
      <c r="AF320" s="140">
        <v>0</v>
      </c>
      <c r="AG320" s="140">
        <v>1.625</v>
      </c>
      <c r="AH320" s="140">
        <v>75</v>
      </c>
      <c r="AI320" s="140">
        <v>1.49</v>
      </c>
      <c r="AR320" s="140" t="s">
        <v>623</v>
      </c>
      <c r="BI320" s="140">
        <v>50</v>
      </c>
      <c r="BJ320" s="140">
        <v>35</v>
      </c>
      <c r="BK320" s="140" t="s">
        <v>625</v>
      </c>
      <c r="BL320" s="140" t="s">
        <v>625</v>
      </c>
      <c r="BM320" s="140" t="s">
        <v>648</v>
      </c>
      <c r="BN320" s="140" t="s">
        <v>648</v>
      </c>
      <c r="BO320" s="140" t="s">
        <v>623</v>
      </c>
      <c r="BP320" s="140" t="s">
        <v>623</v>
      </c>
      <c r="CO320" s="140">
        <v>6.2</v>
      </c>
      <c r="CP320" s="140">
        <v>2.4</v>
      </c>
      <c r="CQ320" s="140">
        <v>74</v>
      </c>
      <c r="DL320" s="140" t="s">
        <v>624</v>
      </c>
      <c r="DM320" s="140" t="s">
        <v>624</v>
      </c>
      <c r="DN320" s="140" t="s">
        <v>624</v>
      </c>
      <c r="DP320" s="140">
        <v>2</v>
      </c>
      <c r="DS320" s="140">
        <v>6</v>
      </c>
      <c r="DU320" s="140">
        <v>12</v>
      </c>
    </row>
    <row r="321" spans="1:125" ht="15" customHeight="1" x14ac:dyDescent="0.2">
      <c r="A321" s="26">
        <v>250</v>
      </c>
      <c r="B321" s="40" t="s">
        <v>301</v>
      </c>
      <c r="C321" s="140" t="s">
        <v>300</v>
      </c>
      <c r="D321" s="36">
        <v>40982</v>
      </c>
      <c r="E321" s="1">
        <v>39.305109999999999</v>
      </c>
      <c r="F321" s="1">
        <v>-76.687340000000006</v>
      </c>
      <c r="G321" s="140">
        <v>39.305129999999998</v>
      </c>
      <c r="H321" s="140">
        <v>-76.688130000000001</v>
      </c>
      <c r="I321" s="166">
        <v>0.4201388888888889</v>
      </c>
      <c r="J321" s="154">
        <v>12.66</v>
      </c>
      <c r="K321" s="154">
        <v>8.32</v>
      </c>
      <c r="L321" s="141">
        <v>1081</v>
      </c>
      <c r="M321" s="154">
        <v>8.32</v>
      </c>
      <c r="N321" s="142">
        <v>15</v>
      </c>
      <c r="O321" s="142">
        <v>16</v>
      </c>
      <c r="P321" s="140" t="s">
        <v>623</v>
      </c>
      <c r="Q321" s="140" t="s">
        <v>624</v>
      </c>
      <c r="R321" s="140" t="s">
        <v>623</v>
      </c>
      <c r="S321" s="140" t="s">
        <v>623</v>
      </c>
      <c r="T321" s="140" t="s">
        <v>623</v>
      </c>
      <c r="U321" s="140" t="s">
        <v>623</v>
      </c>
      <c r="V321" s="140" t="s">
        <v>623</v>
      </c>
      <c r="W321" s="140" t="s">
        <v>623</v>
      </c>
      <c r="X321" s="140" t="s">
        <v>623</v>
      </c>
      <c r="Y321" s="140" t="s">
        <v>623</v>
      </c>
      <c r="Z321" s="140" t="s">
        <v>623</v>
      </c>
      <c r="AA321" s="140" t="s">
        <v>623</v>
      </c>
      <c r="AB321" s="140" t="s">
        <v>623</v>
      </c>
      <c r="AF321" s="140">
        <v>0</v>
      </c>
      <c r="AG321" s="140">
        <v>2.08</v>
      </c>
      <c r="AH321" s="140">
        <v>75</v>
      </c>
      <c r="AI321" s="140">
        <v>0.86</v>
      </c>
      <c r="AR321" s="140" t="s">
        <v>623</v>
      </c>
      <c r="BI321" s="140">
        <v>50</v>
      </c>
      <c r="BJ321" s="140">
        <v>50</v>
      </c>
      <c r="BK321" s="140" t="s">
        <v>625</v>
      </c>
      <c r="BL321" s="140" t="s">
        <v>625</v>
      </c>
      <c r="BM321" s="140" t="s">
        <v>697</v>
      </c>
      <c r="BN321" s="140" t="s">
        <v>626</v>
      </c>
      <c r="BO321" s="140" t="s">
        <v>623</v>
      </c>
      <c r="BP321" s="140" t="s">
        <v>623</v>
      </c>
      <c r="CO321" s="140">
        <v>7.5</v>
      </c>
      <c r="CP321" s="140">
        <v>8.5</v>
      </c>
      <c r="CQ321" s="140">
        <v>69</v>
      </c>
      <c r="DL321" s="140" t="s">
        <v>624</v>
      </c>
      <c r="DM321" s="140" t="s">
        <v>624</v>
      </c>
      <c r="DN321" s="140" t="s">
        <v>624</v>
      </c>
      <c r="DP321" s="140">
        <v>15</v>
      </c>
      <c r="DU321" s="140">
        <v>5</v>
      </c>
    </row>
    <row r="322" spans="1:125" ht="15" customHeight="1" x14ac:dyDescent="0.2">
      <c r="A322" s="26">
        <v>430</v>
      </c>
      <c r="B322" s="40" t="s">
        <v>302</v>
      </c>
      <c r="C322" s="140" t="s">
        <v>300</v>
      </c>
      <c r="D322" s="36">
        <v>40982</v>
      </c>
      <c r="E322" s="140">
        <v>39.278849999999998</v>
      </c>
      <c r="F322" s="165">
        <v>-76.692729999999997</v>
      </c>
      <c r="G322" s="149">
        <v>39.279319999999998</v>
      </c>
      <c r="H322" s="149">
        <v>-76.693309999999997</v>
      </c>
      <c r="I322" s="166">
        <v>0.36805555555555558</v>
      </c>
      <c r="J322" s="154">
        <v>10.41</v>
      </c>
      <c r="K322" s="154">
        <v>7.95</v>
      </c>
      <c r="L322" s="141">
        <v>376</v>
      </c>
      <c r="M322" s="154">
        <v>12.1</v>
      </c>
      <c r="N322" s="142">
        <v>150</v>
      </c>
      <c r="O322" s="142">
        <v>14</v>
      </c>
      <c r="P322" s="140" t="s">
        <v>624</v>
      </c>
      <c r="Q322" s="140" t="s">
        <v>624</v>
      </c>
      <c r="R322" s="140" t="s">
        <v>623</v>
      </c>
      <c r="S322" s="140" t="s">
        <v>623</v>
      </c>
      <c r="T322" s="140" t="s">
        <v>623</v>
      </c>
      <c r="U322" s="140" t="s">
        <v>623</v>
      </c>
      <c r="V322" s="140" t="s">
        <v>624</v>
      </c>
      <c r="W322" s="140" t="s">
        <v>623</v>
      </c>
      <c r="X322" s="140" t="s">
        <v>623</v>
      </c>
      <c r="Y322" s="140" t="s">
        <v>623</v>
      </c>
      <c r="Z322" s="140" t="s">
        <v>623</v>
      </c>
      <c r="AA322" s="140" t="s">
        <v>623</v>
      </c>
      <c r="AB322" s="140" t="s">
        <v>623</v>
      </c>
      <c r="AF322" s="140">
        <v>0</v>
      </c>
      <c r="AG322" s="140">
        <v>1.79</v>
      </c>
      <c r="AH322" s="140" t="s">
        <v>718</v>
      </c>
      <c r="AI322" s="140">
        <v>0.96</v>
      </c>
      <c r="AJ322" s="140" t="s">
        <v>718</v>
      </c>
      <c r="AK322" s="140">
        <v>1.5</v>
      </c>
      <c r="AL322" s="140">
        <v>75</v>
      </c>
      <c r="AM322" s="140">
        <v>1.31</v>
      </c>
      <c r="AR322" s="140" t="s">
        <v>623</v>
      </c>
      <c r="BI322" s="140">
        <v>40</v>
      </c>
      <c r="BJ322" s="140">
        <v>10</v>
      </c>
      <c r="BK322" s="140" t="s">
        <v>625</v>
      </c>
      <c r="BL322" s="140" t="s">
        <v>661</v>
      </c>
      <c r="BM322" s="140" t="s">
        <v>642</v>
      </c>
      <c r="BN322" s="140" t="s">
        <v>690</v>
      </c>
      <c r="BO322" s="140" t="s">
        <v>623</v>
      </c>
      <c r="BP322" s="140" t="s">
        <v>623</v>
      </c>
      <c r="CO322" s="140">
        <v>9.8000000000000007</v>
      </c>
      <c r="CP322" s="140">
        <v>5.5</v>
      </c>
      <c r="CQ322" s="140">
        <v>72</v>
      </c>
      <c r="DL322" s="140" t="s">
        <v>624</v>
      </c>
      <c r="DM322" s="140" t="s">
        <v>624</v>
      </c>
      <c r="DN322" s="140" t="s">
        <v>624</v>
      </c>
      <c r="DP322" s="140">
        <v>7</v>
      </c>
      <c r="DQ322" s="140">
        <v>1</v>
      </c>
      <c r="DR322" s="140">
        <v>1</v>
      </c>
      <c r="DS322" s="140">
        <v>4</v>
      </c>
      <c r="DU322" s="140">
        <v>7</v>
      </c>
    </row>
    <row r="323" spans="1:125" ht="15" customHeight="1" x14ac:dyDescent="0.2">
      <c r="A323" s="26">
        <v>1367</v>
      </c>
      <c r="B323" s="40" t="s">
        <v>307</v>
      </c>
      <c r="C323" s="140" t="s">
        <v>300</v>
      </c>
      <c r="D323" s="36">
        <v>40981</v>
      </c>
      <c r="E323" s="1">
        <v>39.330759999999998</v>
      </c>
      <c r="F323" s="1">
        <v>-76.535079999999994</v>
      </c>
      <c r="G323" s="149">
        <v>39.33137</v>
      </c>
      <c r="H323" s="149">
        <v>-76.535430000000005</v>
      </c>
      <c r="I323" s="166">
        <v>0.5</v>
      </c>
      <c r="J323" s="154">
        <v>13.26</v>
      </c>
      <c r="K323" s="154">
        <v>8.76</v>
      </c>
      <c r="L323" s="141">
        <v>463</v>
      </c>
      <c r="M323" s="154">
        <v>16.95</v>
      </c>
      <c r="N323" s="142">
        <v>40</v>
      </c>
      <c r="O323" s="142">
        <v>7</v>
      </c>
      <c r="P323" s="140" t="s">
        <v>623</v>
      </c>
      <c r="Q323" s="140" t="s">
        <v>624</v>
      </c>
      <c r="R323" s="140" t="s">
        <v>623</v>
      </c>
      <c r="S323" s="140" t="s">
        <v>623</v>
      </c>
      <c r="T323" s="140" t="s">
        <v>623</v>
      </c>
      <c r="U323" s="140" t="s">
        <v>623</v>
      </c>
      <c r="V323" s="140" t="s">
        <v>624</v>
      </c>
      <c r="W323" s="140" t="s">
        <v>623</v>
      </c>
      <c r="X323" s="140" t="s">
        <v>623</v>
      </c>
      <c r="Y323" s="140" t="s">
        <v>623</v>
      </c>
      <c r="Z323" s="140" t="s">
        <v>623</v>
      </c>
      <c r="AA323" s="140" t="s">
        <v>623</v>
      </c>
      <c r="AB323" s="140" t="s">
        <v>623</v>
      </c>
      <c r="AF323" s="140">
        <v>0</v>
      </c>
      <c r="AG323" s="140">
        <v>1.89</v>
      </c>
      <c r="AH323" s="140">
        <v>75</v>
      </c>
      <c r="AI323" s="140">
        <v>0.9</v>
      </c>
      <c r="AR323" s="140" t="s">
        <v>623</v>
      </c>
      <c r="BI323" s="140">
        <v>25</v>
      </c>
      <c r="BJ323" s="140">
        <v>25</v>
      </c>
      <c r="BK323" s="140" t="s">
        <v>645</v>
      </c>
      <c r="BL323" s="140" t="s">
        <v>625</v>
      </c>
      <c r="BM323" s="140" t="s">
        <v>641</v>
      </c>
      <c r="BN323" s="140" t="s">
        <v>641</v>
      </c>
      <c r="BO323" s="140" t="s">
        <v>624</v>
      </c>
      <c r="BP323" s="140" t="s">
        <v>624</v>
      </c>
      <c r="BQ323" s="140" t="s">
        <v>632</v>
      </c>
      <c r="BR323" s="140" t="s">
        <v>632</v>
      </c>
      <c r="CO323" s="140">
        <v>5.5</v>
      </c>
      <c r="CP323" s="140">
        <v>9.6</v>
      </c>
      <c r="CQ323" s="140">
        <v>75</v>
      </c>
      <c r="DL323" s="140" t="s">
        <v>624</v>
      </c>
      <c r="DM323" s="140" t="s">
        <v>624</v>
      </c>
      <c r="DN323" s="140" t="s">
        <v>624</v>
      </c>
      <c r="DP323" s="140">
        <v>8</v>
      </c>
      <c r="DS323" s="140">
        <v>4</v>
      </c>
      <c r="DU323" s="140">
        <v>8</v>
      </c>
    </row>
    <row r="324" spans="1:125" ht="15" customHeight="1" x14ac:dyDescent="0.2">
      <c r="A324" s="26">
        <v>1659</v>
      </c>
      <c r="B324" s="40" t="s">
        <v>505</v>
      </c>
      <c r="C324" s="140" t="s">
        <v>300</v>
      </c>
      <c r="D324" s="36">
        <v>40981</v>
      </c>
      <c r="E324" s="1">
        <v>39.336779999999997</v>
      </c>
      <c r="F324" s="1">
        <v>-76.539709999999999</v>
      </c>
      <c r="G324" s="1">
        <v>39.336790000000001</v>
      </c>
      <c r="H324" s="1">
        <v>-76.540509999999998</v>
      </c>
      <c r="I324" s="166">
        <v>0.54166666666666663</v>
      </c>
      <c r="J324" s="154">
        <v>16.100000000000001</v>
      </c>
      <c r="K324" s="154">
        <v>8.16</v>
      </c>
      <c r="L324" s="141">
        <v>494</v>
      </c>
      <c r="M324" s="154">
        <v>10.88</v>
      </c>
      <c r="N324" s="142">
        <v>6</v>
      </c>
      <c r="O324" s="142">
        <v>9</v>
      </c>
      <c r="P324" s="140" t="s">
        <v>623</v>
      </c>
      <c r="Q324" s="140" t="s">
        <v>624</v>
      </c>
      <c r="R324" s="140" t="s">
        <v>623</v>
      </c>
      <c r="S324" s="140" t="s">
        <v>623</v>
      </c>
      <c r="T324" s="140" t="s">
        <v>623</v>
      </c>
      <c r="U324" s="140" t="s">
        <v>623</v>
      </c>
      <c r="V324" s="140" t="s">
        <v>624</v>
      </c>
      <c r="W324" s="140" t="s">
        <v>623</v>
      </c>
      <c r="X324" s="140" t="s">
        <v>623</v>
      </c>
      <c r="Y324" s="140" t="s">
        <v>623</v>
      </c>
      <c r="Z324" s="140" t="s">
        <v>623</v>
      </c>
      <c r="AA324" s="140" t="s">
        <v>623</v>
      </c>
      <c r="AB324" s="140" t="s">
        <v>623</v>
      </c>
      <c r="AF324" s="140">
        <v>0</v>
      </c>
      <c r="AG324" s="140">
        <v>4.76</v>
      </c>
      <c r="AH324" s="140" t="s">
        <v>718</v>
      </c>
      <c r="AI324" s="140">
        <v>3.26</v>
      </c>
      <c r="AJ324" s="140" t="s">
        <v>718</v>
      </c>
      <c r="AK324" s="140">
        <v>4.4400000000000004</v>
      </c>
      <c r="AL324" s="140">
        <v>75</v>
      </c>
      <c r="AM324" s="140">
        <v>4.08</v>
      </c>
      <c r="AR324" s="140" t="s">
        <v>623</v>
      </c>
      <c r="BI324" s="140">
        <v>7</v>
      </c>
      <c r="BJ324" s="140">
        <v>7</v>
      </c>
      <c r="BK324" s="140" t="s">
        <v>645</v>
      </c>
      <c r="BL324" s="140" t="s">
        <v>645</v>
      </c>
      <c r="BM324" s="140" t="s">
        <v>684</v>
      </c>
      <c r="BN324" s="140" t="s">
        <v>684</v>
      </c>
      <c r="BO324" s="140" t="s">
        <v>623</v>
      </c>
      <c r="BP324" s="140" t="s">
        <v>623</v>
      </c>
      <c r="CO324" s="140">
        <v>1.4</v>
      </c>
      <c r="CP324" s="140">
        <v>0.9</v>
      </c>
      <c r="CQ324" s="140">
        <v>73</v>
      </c>
      <c r="DL324" s="140" t="s">
        <v>624</v>
      </c>
      <c r="DM324" s="140" t="s">
        <v>624</v>
      </c>
      <c r="DN324" s="140" t="s">
        <v>624</v>
      </c>
      <c r="DP324" s="140">
        <v>7</v>
      </c>
      <c r="DS324" s="140">
        <v>7</v>
      </c>
      <c r="DU324" s="140">
        <v>6</v>
      </c>
    </row>
    <row r="325" spans="1:125" ht="15" customHeight="1" x14ac:dyDescent="0.2">
      <c r="A325" s="26">
        <v>880</v>
      </c>
      <c r="B325" s="40" t="s">
        <v>304</v>
      </c>
      <c r="C325" s="140" t="s">
        <v>300</v>
      </c>
      <c r="D325" s="36">
        <v>40980</v>
      </c>
      <c r="E325" s="149">
        <v>39.339599999999997</v>
      </c>
      <c r="F325" s="149">
        <v>-76.625749999999996</v>
      </c>
      <c r="G325" s="149">
        <v>39.34028</v>
      </c>
      <c r="H325" s="149">
        <v>-76.625780000000006</v>
      </c>
      <c r="I325" s="166"/>
      <c r="J325" s="154">
        <v>11.16</v>
      </c>
      <c r="K325" s="154">
        <v>8.61</v>
      </c>
      <c r="L325" s="141">
        <v>598</v>
      </c>
      <c r="M325" s="154">
        <v>16.23</v>
      </c>
      <c r="N325" s="142">
        <v>30</v>
      </c>
      <c r="O325" s="142">
        <v>15</v>
      </c>
      <c r="P325" s="140" t="s">
        <v>623</v>
      </c>
      <c r="Q325" s="140" t="s">
        <v>623</v>
      </c>
      <c r="R325" s="140" t="s">
        <v>623</v>
      </c>
      <c r="S325" s="140" t="s">
        <v>623</v>
      </c>
      <c r="T325" s="140" t="s">
        <v>623</v>
      </c>
      <c r="U325" s="140" t="s">
        <v>623</v>
      </c>
      <c r="V325" s="140" t="s">
        <v>624</v>
      </c>
      <c r="W325" s="140" t="s">
        <v>623</v>
      </c>
      <c r="X325" s="140" t="s">
        <v>623</v>
      </c>
      <c r="Y325" s="140" t="s">
        <v>623</v>
      </c>
      <c r="Z325" s="140" t="s">
        <v>623</v>
      </c>
      <c r="AA325" s="140" t="s">
        <v>623</v>
      </c>
      <c r="AB325" s="140" t="s">
        <v>623</v>
      </c>
      <c r="AF325" s="140">
        <v>0</v>
      </c>
      <c r="AG325" s="140">
        <v>2.5350000000000001</v>
      </c>
      <c r="AH325" s="140">
        <v>75</v>
      </c>
      <c r="AI325" s="140">
        <v>1.4650000000000001</v>
      </c>
      <c r="AR325" s="140" t="s">
        <v>624</v>
      </c>
      <c r="AX325" s="140">
        <v>75</v>
      </c>
      <c r="BA325" s="140">
        <v>10</v>
      </c>
      <c r="BI325" s="140">
        <v>20</v>
      </c>
      <c r="BJ325" s="140">
        <v>10</v>
      </c>
      <c r="BK325" s="140" t="s">
        <v>726</v>
      </c>
      <c r="BL325" s="140" t="s">
        <v>645</v>
      </c>
      <c r="BM325" s="140" t="s">
        <v>642</v>
      </c>
      <c r="BN325" s="140" t="s">
        <v>642</v>
      </c>
      <c r="BO325" s="140" t="s">
        <v>623</v>
      </c>
      <c r="BP325" s="140" t="s">
        <v>624</v>
      </c>
      <c r="BR325" s="140" t="s">
        <v>632</v>
      </c>
      <c r="DL325" s="140" t="s">
        <v>624</v>
      </c>
      <c r="DM325" s="140" t="s">
        <v>624</v>
      </c>
      <c r="DN325" s="140" t="s">
        <v>624</v>
      </c>
      <c r="DU325" s="140">
        <v>20</v>
      </c>
    </row>
    <row r="326" spans="1:125" ht="15" customHeight="1" x14ac:dyDescent="0.2">
      <c r="A326" s="26">
        <v>949</v>
      </c>
      <c r="B326" s="40" t="s">
        <v>304</v>
      </c>
      <c r="C326" s="140" t="s">
        <v>300</v>
      </c>
      <c r="D326" s="36">
        <v>40980</v>
      </c>
      <c r="E326" s="149">
        <v>39.351939999999999</v>
      </c>
      <c r="F326" s="149">
        <v>-76.629009999999994</v>
      </c>
      <c r="G326" s="149">
        <v>39.352559999999997</v>
      </c>
      <c r="H326" s="149">
        <v>-76.629249999999999</v>
      </c>
      <c r="I326" s="166"/>
      <c r="J326" s="154">
        <v>13.32</v>
      </c>
      <c r="K326" s="154">
        <v>8.15</v>
      </c>
      <c r="L326" s="141">
        <v>656</v>
      </c>
      <c r="M326" s="154">
        <v>15.32</v>
      </c>
      <c r="N326" s="142">
        <v>23</v>
      </c>
      <c r="O326" s="142">
        <v>15</v>
      </c>
      <c r="P326" s="140" t="s">
        <v>623</v>
      </c>
      <c r="Q326" s="140" t="s">
        <v>624</v>
      </c>
      <c r="R326" s="140" t="s">
        <v>623</v>
      </c>
      <c r="S326" s="140" t="s">
        <v>623</v>
      </c>
      <c r="T326" s="140" t="s">
        <v>623</v>
      </c>
      <c r="U326" s="140" t="s">
        <v>623</v>
      </c>
      <c r="V326" s="140" t="s">
        <v>624</v>
      </c>
      <c r="W326" s="140" t="s">
        <v>623</v>
      </c>
      <c r="X326" s="140" t="s">
        <v>623</v>
      </c>
      <c r="Y326" s="140" t="s">
        <v>623</v>
      </c>
      <c r="Z326" s="140" t="s">
        <v>623</v>
      </c>
      <c r="AA326" s="140" t="s">
        <v>623</v>
      </c>
      <c r="AB326" s="140" t="s">
        <v>623</v>
      </c>
      <c r="AF326" s="140">
        <v>0</v>
      </c>
      <c r="AG326" s="140">
        <v>2.1549999999999998</v>
      </c>
      <c r="AH326" s="140">
        <v>75</v>
      </c>
      <c r="AI326" s="140">
        <v>1.55</v>
      </c>
      <c r="AR326" s="140" t="s">
        <v>623</v>
      </c>
      <c r="BO326" s="140" t="s">
        <v>624</v>
      </c>
      <c r="BP326" s="140" t="s">
        <v>624</v>
      </c>
      <c r="BQ326" s="140" t="s">
        <v>627</v>
      </c>
      <c r="BR326" s="140" t="s">
        <v>632</v>
      </c>
      <c r="DL326" s="140" t="s">
        <v>624</v>
      </c>
      <c r="DM326" s="140" t="s">
        <v>624</v>
      </c>
      <c r="DN326" s="140" t="s">
        <v>624</v>
      </c>
      <c r="DP326" s="140">
        <v>2</v>
      </c>
      <c r="DU326" s="140">
        <v>18</v>
      </c>
    </row>
    <row r="327" spans="1:125" ht="15" customHeight="1" x14ac:dyDescent="0.2">
      <c r="A327" s="26">
        <v>1053</v>
      </c>
      <c r="B327" s="40" t="s">
        <v>304</v>
      </c>
      <c r="C327" s="140" t="s">
        <v>300</v>
      </c>
      <c r="D327" s="36">
        <v>40980</v>
      </c>
      <c r="E327" s="149">
        <v>39.326770000000003</v>
      </c>
      <c r="F327" s="149">
        <v>-76.625200000000007</v>
      </c>
      <c r="G327" s="149">
        <v>39.32743</v>
      </c>
      <c r="H327" s="149">
        <v>-76.625119999999995</v>
      </c>
      <c r="I327" s="166"/>
      <c r="J327" s="154">
        <v>9.8800000000000008</v>
      </c>
      <c r="K327" s="154">
        <v>8.1</v>
      </c>
      <c r="L327" s="141">
        <v>641</v>
      </c>
      <c r="M327" s="154">
        <v>15.11</v>
      </c>
      <c r="N327" s="142">
        <v>58</v>
      </c>
      <c r="O327" s="142">
        <v>13</v>
      </c>
      <c r="P327" s="140" t="s">
        <v>623</v>
      </c>
      <c r="Q327" s="140" t="s">
        <v>624</v>
      </c>
      <c r="R327" s="140" t="s">
        <v>623</v>
      </c>
      <c r="S327" s="140" t="s">
        <v>623</v>
      </c>
      <c r="T327" s="140" t="s">
        <v>623</v>
      </c>
      <c r="U327" s="140" t="s">
        <v>623</v>
      </c>
      <c r="V327" s="140" t="s">
        <v>623</v>
      </c>
      <c r="W327" s="140" t="s">
        <v>624</v>
      </c>
      <c r="X327" s="140" t="s">
        <v>623</v>
      </c>
      <c r="Y327" s="140" t="s">
        <v>623</v>
      </c>
      <c r="Z327" s="140" t="s">
        <v>623</v>
      </c>
      <c r="AA327" s="140" t="s">
        <v>623</v>
      </c>
      <c r="AB327" s="140" t="s">
        <v>623</v>
      </c>
      <c r="AR327" s="140" t="s">
        <v>624</v>
      </c>
      <c r="AS327" s="140">
        <v>63</v>
      </c>
      <c r="BI327" s="140">
        <v>50</v>
      </c>
      <c r="BJ327" s="140">
        <v>50</v>
      </c>
      <c r="BK327" s="140" t="s">
        <v>625</v>
      </c>
      <c r="BL327" s="140" t="s">
        <v>625</v>
      </c>
      <c r="BM327" s="140" t="s">
        <v>641</v>
      </c>
      <c r="BN327" s="140" t="s">
        <v>641</v>
      </c>
      <c r="BO327" s="140" t="s">
        <v>623</v>
      </c>
      <c r="BP327" s="140" t="s">
        <v>623</v>
      </c>
      <c r="CQ327" s="140">
        <v>75</v>
      </c>
      <c r="DL327" s="140" t="s">
        <v>624</v>
      </c>
      <c r="DM327" s="140" t="s">
        <v>624</v>
      </c>
      <c r="DN327" s="140" t="s">
        <v>624</v>
      </c>
      <c r="DP327" s="140">
        <v>16</v>
      </c>
      <c r="DS327" s="140">
        <v>2</v>
      </c>
      <c r="DU327" s="140">
        <v>2</v>
      </c>
    </row>
    <row r="328" spans="1:125" ht="15" customHeight="1" x14ac:dyDescent="0.2">
      <c r="A328" s="142">
        <v>1239</v>
      </c>
      <c r="B328" s="40" t="s">
        <v>311</v>
      </c>
      <c r="C328" s="140" t="s">
        <v>300</v>
      </c>
      <c r="D328" s="36">
        <v>41403</v>
      </c>
      <c r="E328" s="149">
        <v>39.314439999999998</v>
      </c>
      <c r="F328" s="149">
        <v>-76.543710000000004</v>
      </c>
      <c r="G328" s="149">
        <v>39.31494</v>
      </c>
      <c r="H328" s="149">
        <v>-76.543670000000006</v>
      </c>
      <c r="I328" s="166">
        <v>0.49305555555555558</v>
      </c>
      <c r="J328" s="154">
        <v>17.309999999999999</v>
      </c>
      <c r="K328" s="154">
        <v>8.57</v>
      </c>
      <c r="L328" s="141">
        <v>405</v>
      </c>
      <c r="M328" s="154">
        <v>9.08</v>
      </c>
      <c r="N328" s="142">
        <v>20</v>
      </c>
      <c r="O328" s="142">
        <v>5</v>
      </c>
      <c r="P328" s="140" t="s">
        <v>624</v>
      </c>
      <c r="Q328" s="140" t="s">
        <v>624</v>
      </c>
      <c r="R328" s="140" t="s">
        <v>623</v>
      </c>
      <c r="S328" s="140" t="s">
        <v>623</v>
      </c>
      <c r="T328" s="140" t="s">
        <v>623</v>
      </c>
      <c r="U328" s="140" t="s">
        <v>624</v>
      </c>
      <c r="V328" s="140" t="s">
        <v>623</v>
      </c>
      <c r="W328" s="140" t="s">
        <v>624</v>
      </c>
      <c r="X328" s="140" t="s">
        <v>623</v>
      </c>
      <c r="Y328" s="140" t="s">
        <v>623</v>
      </c>
      <c r="Z328" s="140" t="s">
        <v>623</v>
      </c>
      <c r="AA328" s="140" t="s">
        <v>623</v>
      </c>
      <c r="AB328" s="140" t="s">
        <v>623</v>
      </c>
      <c r="AF328" s="140">
        <v>0</v>
      </c>
      <c r="AG328" s="140">
        <v>1.99</v>
      </c>
      <c r="AH328" s="140">
        <v>35</v>
      </c>
      <c r="AI328" s="140">
        <v>1.84</v>
      </c>
      <c r="AJ328" s="140">
        <v>35</v>
      </c>
      <c r="AK328" s="140">
        <v>2.25</v>
      </c>
      <c r="AL328" s="140">
        <v>75</v>
      </c>
      <c r="AM328" s="140">
        <v>1.85</v>
      </c>
      <c r="AR328" s="140" t="s">
        <v>623</v>
      </c>
      <c r="BI328" s="140">
        <v>15</v>
      </c>
      <c r="BJ328" s="140">
        <v>30</v>
      </c>
      <c r="BK328" s="140" t="s">
        <v>625</v>
      </c>
      <c r="BL328" s="140" t="s">
        <v>625</v>
      </c>
      <c r="BM328" s="140" t="s">
        <v>669</v>
      </c>
      <c r="BN328" s="140" t="s">
        <v>669</v>
      </c>
      <c r="BO328" s="140" t="s">
        <v>623</v>
      </c>
      <c r="BP328" s="140" t="s">
        <v>623</v>
      </c>
      <c r="CO328" s="140">
        <v>3.4</v>
      </c>
      <c r="CP328" s="140">
        <v>1.2</v>
      </c>
      <c r="CQ328" s="140">
        <v>70</v>
      </c>
      <c r="DL328" s="140" t="s">
        <v>624</v>
      </c>
      <c r="DM328" s="140" t="s">
        <v>624</v>
      </c>
      <c r="DN328" s="140" t="s">
        <v>624</v>
      </c>
    </row>
    <row r="329" spans="1:125" ht="15" customHeight="1" x14ac:dyDescent="0.2">
      <c r="A329" s="162">
        <v>1259</v>
      </c>
      <c r="B329" s="40" t="s">
        <v>311</v>
      </c>
      <c r="C329" s="140" t="s">
        <v>300</v>
      </c>
      <c r="D329" s="36">
        <v>41396</v>
      </c>
      <c r="E329" s="163">
        <v>39.325659999999999</v>
      </c>
      <c r="F329" s="163">
        <v>-76.542389999999997</v>
      </c>
      <c r="G329" s="163">
        <v>39.326180000000001</v>
      </c>
      <c r="H329" s="163">
        <v>-76.542230000000004</v>
      </c>
      <c r="I329" s="166">
        <v>0.41666666666666669</v>
      </c>
      <c r="J329" s="154">
        <v>14.14</v>
      </c>
      <c r="K329" s="154">
        <v>8.4499999999999993</v>
      </c>
      <c r="L329" s="141">
        <v>564</v>
      </c>
      <c r="M329" s="154">
        <v>9.9</v>
      </c>
      <c r="N329" s="142">
        <v>70</v>
      </c>
      <c r="O329" s="142">
        <v>8</v>
      </c>
      <c r="P329" s="140" t="s">
        <v>623</v>
      </c>
      <c r="Q329" s="140" t="s">
        <v>624</v>
      </c>
      <c r="R329" s="140" t="s">
        <v>624</v>
      </c>
      <c r="S329" s="140" t="s">
        <v>623</v>
      </c>
      <c r="T329" s="140" t="s">
        <v>623</v>
      </c>
      <c r="U329" s="140" t="s">
        <v>623</v>
      </c>
      <c r="V329" s="140" t="s">
        <v>624</v>
      </c>
      <c r="W329" s="140" t="s">
        <v>623</v>
      </c>
      <c r="X329" s="140" t="s">
        <v>623</v>
      </c>
      <c r="Y329" s="140" t="s">
        <v>623</v>
      </c>
      <c r="Z329" s="140" t="s">
        <v>623</v>
      </c>
      <c r="AA329" s="140" t="s">
        <v>623</v>
      </c>
      <c r="AB329" s="140" t="s">
        <v>623</v>
      </c>
      <c r="AF329" s="140">
        <v>0</v>
      </c>
      <c r="AG329" s="140">
        <v>1.66</v>
      </c>
      <c r="AH329" s="140">
        <v>75</v>
      </c>
      <c r="AI329" s="140">
        <v>1.24</v>
      </c>
      <c r="AR329" s="140" t="s">
        <v>623</v>
      </c>
      <c r="BI329" s="140">
        <v>50</v>
      </c>
      <c r="BJ329" s="140">
        <v>50</v>
      </c>
      <c r="BK329" s="140" t="s">
        <v>625</v>
      </c>
      <c r="BL329" s="140" t="s">
        <v>625</v>
      </c>
      <c r="BM329" s="140" t="s">
        <v>741</v>
      </c>
      <c r="BN329" s="140" t="s">
        <v>742</v>
      </c>
      <c r="BO329" s="140" t="s">
        <v>623</v>
      </c>
      <c r="BP329" s="140" t="s">
        <v>624</v>
      </c>
      <c r="BR329" s="140" t="s">
        <v>632</v>
      </c>
      <c r="CO329" s="140">
        <v>6.1</v>
      </c>
      <c r="CP329" s="140">
        <v>4.9000000000000004</v>
      </c>
      <c r="CQ329" s="140">
        <v>70</v>
      </c>
      <c r="DL329" s="140" t="s">
        <v>624</v>
      </c>
      <c r="DM329" s="140" t="s">
        <v>624</v>
      </c>
      <c r="DN329" s="140" t="s">
        <v>624</v>
      </c>
      <c r="DP329" s="140">
        <v>5</v>
      </c>
      <c r="DQ329" s="140">
        <v>1</v>
      </c>
      <c r="DS329" s="140">
        <v>4</v>
      </c>
      <c r="DU329" s="140">
        <v>10</v>
      </c>
    </row>
    <row r="330" spans="1:125" ht="15" customHeight="1" x14ac:dyDescent="0.2">
      <c r="A330" s="162">
        <v>1264</v>
      </c>
      <c r="B330" s="40" t="s">
        <v>311</v>
      </c>
      <c r="C330" s="140" t="s">
        <v>300</v>
      </c>
      <c r="D330" s="36">
        <v>41396</v>
      </c>
      <c r="E330" s="163">
        <v>39.327860000000001</v>
      </c>
      <c r="F330" s="163">
        <v>-76.543779999999998</v>
      </c>
      <c r="G330" s="163">
        <v>39.328310000000002</v>
      </c>
      <c r="H330" s="163">
        <v>-76.544430000000006</v>
      </c>
      <c r="I330" s="166">
        <v>0.4548611111111111</v>
      </c>
      <c r="J330" s="154">
        <v>15.8</v>
      </c>
      <c r="K330" s="154">
        <v>8.2899999999999991</v>
      </c>
      <c r="L330" s="141">
        <v>516</v>
      </c>
      <c r="M330" s="154">
        <v>13.13</v>
      </c>
      <c r="N330" s="142">
        <v>50</v>
      </c>
      <c r="O330" s="142">
        <v>6</v>
      </c>
      <c r="P330" s="140" t="s">
        <v>624</v>
      </c>
      <c r="Q330" s="140" t="s">
        <v>624</v>
      </c>
      <c r="R330" s="140" t="s">
        <v>623</v>
      </c>
      <c r="S330" s="140" t="s">
        <v>623</v>
      </c>
      <c r="T330" s="140" t="s">
        <v>623</v>
      </c>
      <c r="U330" s="140" t="s">
        <v>623</v>
      </c>
      <c r="V330" s="140" t="s">
        <v>624</v>
      </c>
      <c r="W330" s="140" t="s">
        <v>623</v>
      </c>
      <c r="X330" s="140" t="s">
        <v>623</v>
      </c>
      <c r="Y330" s="140" t="s">
        <v>623</v>
      </c>
      <c r="Z330" s="140" t="s">
        <v>623</v>
      </c>
      <c r="AA330" s="140" t="s">
        <v>623</v>
      </c>
      <c r="AB330" s="140" t="s">
        <v>623</v>
      </c>
      <c r="AF330" s="140">
        <v>0</v>
      </c>
      <c r="AG330" s="140">
        <v>1.26</v>
      </c>
      <c r="AH330" s="140">
        <v>75</v>
      </c>
      <c r="AI330" s="140">
        <v>0.69</v>
      </c>
      <c r="AR330" s="140" t="s">
        <v>623</v>
      </c>
      <c r="BI330" s="140">
        <v>45</v>
      </c>
      <c r="BJ330" s="140">
        <v>50</v>
      </c>
      <c r="BK330" s="140" t="s">
        <v>645</v>
      </c>
      <c r="BL330" s="140" t="s">
        <v>625</v>
      </c>
      <c r="BM330" s="140" t="s">
        <v>743</v>
      </c>
      <c r="BN330" s="140" t="s">
        <v>744</v>
      </c>
      <c r="BO330" s="140" t="s">
        <v>623</v>
      </c>
      <c r="BP330" s="140" t="s">
        <v>623</v>
      </c>
      <c r="CO330" s="140">
        <v>2.9</v>
      </c>
      <c r="CP330" s="140">
        <v>4.3</v>
      </c>
      <c r="CQ330" s="140">
        <v>75</v>
      </c>
      <c r="DL330" s="140" t="s">
        <v>624</v>
      </c>
      <c r="DM330" s="140" t="s">
        <v>624</v>
      </c>
      <c r="DN330" s="140" t="s">
        <v>624</v>
      </c>
      <c r="DP330" s="140">
        <v>7</v>
      </c>
      <c r="DQ330" s="140">
        <v>7</v>
      </c>
      <c r="DU330" s="140">
        <v>6</v>
      </c>
    </row>
    <row r="331" spans="1:125" ht="15" customHeight="1" x14ac:dyDescent="0.2">
      <c r="A331" s="162">
        <v>1275</v>
      </c>
      <c r="B331" s="162" t="s">
        <v>306</v>
      </c>
      <c r="C331" s="140" t="s">
        <v>300</v>
      </c>
      <c r="D331" s="113">
        <v>41389</v>
      </c>
      <c r="E331" s="163">
        <v>39.368859999999998</v>
      </c>
      <c r="F331" s="163">
        <v>-76.599909999999994</v>
      </c>
      <c r="G331" s="163">
        <v>39.36938</v>
      </c>
      <c r="H331" s="163">
        <v>-76.599379999999996</v>
      </c>
      <c r="I331" s="166">
        <v>0.4548611111111111</v>
      </c>
      <c r="J331" s="154">
        <v>13.31</v>
      </c>
      <c r="K331" s="154">
        <v>8.5</v>
      </c>
      <c r="L331" s="141">
        <v>496</v>
      </c>
      <c r="M331" s="154">
        <v>12.35</v>
      </c>
      <c r="N331" s="142">
        <v>10</v>
      </c>
      <c r="O331" s="142">
        <v>12</v>
      </c>
      <c r="P331" s="140" t="s">
        <v>623</v>
      </c>
      <c r="Q331" s="140" t="s">
        <v>624</v>
      </c>
      <c r="R331" s="140" t="s">
        <v>623</v>
      </c>
      <c r="S331" s="140" t="s">
        <v>623</v>
      </c>
      <c r="T331" s="140" t="s">
        <v>623</v>
      </c>
      <c r="U331" s="140" t="s">
        <v>623</v>
      </c>
      <c r="V331" s="140" t="s">
        <v>624</v>
      </c>
      <c r="W331" s="140" t="s">
        <v>623</v>
      </c>
      <c r="X331" s="140" t="s">
        <v>623</v>
      </c>
      <c r="Y331" s="140" t="s">
        <v>623</v>
      </c>
      <c r="Z331" s="140" t="s">
        <v>623</v>
      </c>
      <c r="AA331" s="140" t="s">
        <v>623</v>
      </c>
      <c r="AB331" s="140" t="s">
        <v>623</v>
      </c>
      <c r="AF331" s="140">
        <v>0</v>
      </c>
      <c r="AG331" s="140">
        <v>1.5</v>
      </c>
      <c r="AH331" s="140" t="s">
        <v>718</v>
      </c>
      <c r="AI331" s="140">
        <v>1.39</v>
      </c>
      <c r="AJ331" s="140" t="s">
        <v>718</v>
      </c>
      <c r="AK331" s="140">
        <v>2.21</v>
      </c>
      <c r="AL331" s="140">
        <v>75</v>
      </c>
      <c r="AM331" s="140">
        <v>1.35</v>
      </c>
      <c r="AR331" s="140" t="s">
        <v>624</v>
      </c>
      <c r="AV331" s="140">
        <v>10</v>
      </c>
      <c r="BI331" s="140">
        <v>20</v>
      </c>
      <c r="BJ331" s="140">
        <v>10</v>
      </c>
      <c r="BK331" s="140" t="s">
        <v>628</v>
      </c>
      <c r="BL331" s="140" t="s">
        <v>628</v>
      </c>
      <c r="BM331" s="140" t="s">
        <v>741</v>
      </c>
      <c r="BN331" s="140" t="s">
        <v>741</v>
      </c>
      <c r="BO331" s="140" t="s">
        <v>623</v>
      </c>
      <c r="BP331" s="140" t="s">
        <v>623</v>
      </c>
      <c r="CO331" s="140">
        <v>1.8</v>
      </c>
      <c r="CP331" s="140">
        <v>3</v>
      </c>
      <c r="CQ331" s="140">
        <v>74</v>
      </c>
      <c r="DL331" s="140" t="s">
        <v>624</v>
      </c>
      <c r="DM331" s="140" t="s">
        <v>624</v>
      </c>
      <c r="DN331" s="140" t="s">
        <v>624</v>
      </c>
      <c r="DP331" s="140">
        <v>9</v>
      </c>
      <c r="DQ331" s="140">
        <v>1</v>
      </c>
      <c r="DS331" s="140">
        <v>10</v>
      </c>
    </row>
    <row r="332" spans="1:125" ht="15" customHeight="1" x14ac:dyDescent="0.2">
      <c r="A332" s="162">
        <v>1403</v>
      </c>
      <c r="B332" s="162" t="s">
        <v>306</v>
      </c>
      <c r="C332" s="140" t="s">
        <v>300</v>
      </c>
      <c r="D332" s="36">
        <v>41389</v>
      </c>
      <c r="E332" s="163">
        <v>39.364089999999997</v>
      </c>
      <c r="F332" s="163">
        <v>-76.598439999999997</v>
      </c>
      <c r="G332" s="163">
        <v>39.364690000000003</v>
      </c>
      <c r="H332" s="163">
        <v>-76.598709999999997</v>
      </c>
      <c r="I332" s="166">
        <v>0.50069444444444444</v>
      </c>
      <c r="J332" s="154">
        <v>14.64</v>
      </c>
      <c r="K332" s="154">
        <v>8.1999999999999993</v>
      </c>
      <c r="L332" s="141">
        <v>494</v>
      </c>
      <c r="M332" s="154">
        <v>10.91</v>
      </c>
      <c r="N332" s="142">
        <v>40</v>
      </c>
      <c r="O332" s="142">
        <v>8</v>
      </c>
      <c r="P332" s="140" t="s">
        <v>624</v>
      </c>
      <c r="Q332" s="140" t="s">
        <v>624</v>
      </c>
      <c r="R332" s="140" t="s">
        <v>623</v>
      </c>
      <c r="S332" s="140" t="s">
        <v>623</v>
      </c>
      <c r="T332" s="140" t="s">
        <v>623</v>
      </c>
      <c r="U332" s="140" t="s">
        <v>623</v>
      </c>
      <c r="V332" s="140" t="s">
        <v>624</v>
      </c>
      <c r="W332" s="140" t="s">
        <v>623</v>
      </c>
      <c r="X332" s="140" t="s">
        <v>623</v>
      </c>
      <c r="Y332" s="140" t="s">
        <v>623</v>
      </c>
      <c r="Z332" s="140" t="s">
        <v>623</v>
      </c>
      <c r="AA332" s="140" t="s">
        <v>623</v>
      </c>
      <c r="AB332" s="140" t="s">
        <v>623</v>
      </c>
      <c r="AF332" s="140">
        <v>0</v>
      </c>
      <c r="AG332" s="140">
        <v>3.9</v>
      </c>
      <c r="AH332" s="140">
        <v>75</v>
      </c>
      <c r="AI332" s="140">
        <v>1.36</v>
      </c>
      <c r="AR332" s="140" t="s">
        <v>623</v>
      </c>
      <c r="BI332" s="140">
        <v>40</v>
      </c>
      <c r="BJ332" s="140">
        <v>50</v>
      </c>
      <c r="BK332" s="140" t="s">
        <v>625</v>
      </c>
      <c r="BL332" s="140" t="s">
        <v>675</v>
      </c>
      <c r="BM332" s="140" t="s">
        <v>745</v>
      </c>
      <c r="BN332" s="140" t="s">
        <v>746</v>
      </c>
      <c r="BO332" s="140" t="s">
        <v>623</v>
      </c>
      <c r="BP332" s="140" t="s">
        <v>623</v>
      </c>
      <c r="CO332" s="140">
        <v>2</v>
      </c>
      <c r="CP332" s="140">
        <v>8.1999999999999993</v>
      </c>
      <c r="CQ332" s="140">
        <v>72</v>
      </c>
      <c r="DL332" s="140" t="s">
        <v>624</v>
      </c>
      <c r="DM332" s="140" t="s">
        <v>624</v>
      </c>
      <c r="DN332" s="140" t="s">
        <v>624</v>
      </c>
      <c r="DP332" s="140">
        <v>12</v>
      </c>
      <c r="DS332" s="140">
        <v>4</v>
      </c>
      <c r="DU332" s="140">
        <v>4</v>
      </c>
    </row>
    <row r="333" spans="1:125" ht="15" customHeight="1" x14ac:dyDescent="0.2">
      <c r="A333" s="162">
        <v>1702</v>
      </c>
      <c r="B333" s="162" t="s">
        <v>306</v>
      </c>
      <c r="C333" s="140" t="s">
        <v>300</v>
      </c>
      <c r="D333" s="36">
        <v>41389</v>
      </c>
      <c r="E333" s="163">
        <v>39.354959999999998</v>
      </c>
      <c r="F333" s="163">
        <v>-76.594989999999996</v>
      </c>
      <c r="G333" s="163">
        <v>39.355539999999998</v>
      </c>
      <c r="H333" s="163">
        <v>-76.595389999999995</v>
      </c>
      <c r="I333" s="166">
        <v>0.41666666666666669</v>
      </c>
      <c r="J333" s="154">
        <v>13.38</v>
      </c>
      <c r="K333" s="154">
        <v>8.7799999999999994</v>
      </c>
      <c r="L333" s="141">
        <v>501</v>
      </c>
      <c r="M333" s="154">
        <v>12.89</v>
      </c>
      <c r="N333" s="142">
        <v>20</v>
      </c>
      <c r="O333" s="142">
        <v>5</v>
      </c>
      <c r="P333" s="140" t="s">
        <v>624</v>
      </c>
      <c r="Q333" s="140" t="s">
        <v>624</v>
      </c>
      <c r="R333" s="140" t="s">
        <v>623</v>
      </c>
      <c r="S333" s="140" t="s">
        <v>623</v>
      </c>
      <c r="T333" s="140" t="s">
        <v>623</v>
      </c>
      <c r="U333" s="140" t="s">
        <v>623</v>
      </c>
      <c r="V333" s="140" t="s">
        <v>624</v>
      </c>
      <c r="W333" s="140" t="s">
        <v>623</v>
      </c>
      <c r="X333" s="140" t="s">
        <v>623</v>
      </c>
      <c r="Y333" s="140" t="s">
        <v>623</v>
      </c>
      <c r="Z333" s="140" t="s">
        <v>623</v>
      </c>
      <c r="AA333" s="140" t="s">
        <v>623</v>
      </c>
      <c r="AB333" s="140" t="s">
        <v>623</v>
      </c>
      <c r="AF333" s="140">
        <v>0</v>
      </c>
      <c r="AG333" s="140">
        <v>2.0499999999999998</v>
      </c>
      <c r="AH333" s="140">
        <v>75</v>
      </c>
      <c r="AI333" s="140">
        <v>0.81</v>
      </c>
      <c r="AR333" s="140" t="s">
        <v>623</v>
      </c>
      <c r="BI333" s="140">
        <v>50</v>
      </c>
      <c r="BJ333" s="140">
        <v>30</v>
      </c>
      <c r="BK333" s="140" t="s">
        <v>625</v>
      </c>
      <c r="BL333" s="140" t="s">
        <v>628</v>
      </c>
      <c r="BM333" s="140" t="s">
        <v>744</v>
      </c>
      <c r="BN333" s="140" t="s">
        <v>747</v>
      </c>
      <c r="BO333" s="140" t="s">
        <v>623</v>
      </c>
      <c r="BP333" s="140" t="s">
        <v>623</v>
      </c>
      <c r="CO333" s="140">
        <v>5.5</v>
      </c>
      <c r="CP333" s="140">
        <v>5.5</v>
      </c>
      <c r="CQ333" s="140">
        <v>74</v>
      </c>
      <c r="DL333" s="140" t="s">
        <v>624</v>
      </c>
      <c r="DM333" s="140" t="s">
        <v>624</v>
      </c>
      <c r="DN333" s="140" t="s">
        <v>624</v>
      </c>
      <c r="DP333" s="140">
        <v>9</v>
      </c>
      <c r="DQ333" s="140">
        <v>6</v>
      </c>
      <c r="DU333" s="140">
        <v>5</v>
      </c>
    </row>
    <row r="334" spans="1:125" ht="15" customHeight="1" x14ac:dyDescent="0.2">
      <c r="A334" s="162">
        <v>1332</v>
      </c>
      <c r="B334" s="162" t="s">
        <v>305</v>
      </c>
      <c r="C334" s="140" t="s">
        <v>300</v>
      </c>
      <c r="D334" s="36">
        <v>41389</v>
      </c>
      <c r="E334" s="163">
        <v>39.356000000000002</v>
      </c>
      <c r="F334" s="163">
        <v>-76.572990000000004</v>
      </c>
      <c r="G334" s="163">
        <v>39.356670000000001</v>
      </c>
      <c r="H334" s="163">
        <v>-76.572890000000001</v>
      </c>
      <c r="I334" s="166">
        <v>0.54027777777777775</v>
      </c>
      <c r="J334" s="154">
        <v>17.41</v>
      </c>
      <c r="K334" s="154">
        <v>8.16</v>
      </c>
      <c r="L334" s="141">
        <v>657</v>
      </c>
      <c r="M334" s="154">
        <v>13.35</v>
      </c>
      <c r="N334" s="142">
        <v>13</v>
      </c>
      <c r="O334" s="142">
        <v>8</v>
      </c>
      <c r="P334" s="140" t="s">
        <v>623</v>
      </c>
      <c r="Q334" s="140" t="s">
        <v>624</v>
      </c>
      <c r="R334" s="140" t="s">
        <v>623</v>
      </c>
      <c r="S334" s="140" t="s">
        <v>623</v>
      </c>
      <c r="T334" s="140" t="s">
        <v>623</v>
      </c>
      <c r="U334" s="140" t="s">
        <v>623</v>
      </c>
      <c r="V334" s="140" t="s">
        <v>624</v>
      </c>
      <c r="W334" s="140" t="s">
        <v>623</v>
      </c>
      <c r="X334" s="140" t="s">
        <v>623</v>
      </c>
      <c r="Y334" s="140" t="s">
        <v>623</v>
      </c>
      <c r="Z334" s="140" t="s">
        <v>623</v>
      </c>
      <c r="AA334" s="140" t="s">
        <v>623</v>
      </c>
      <c r="AB334" s="140" t="s">
        <v>623</v>
      </c>
      <c r="AF334" s="140">
        <v>0</v>
      </c>
      <c r="AG334" s="140">
        <v>1.56</v>
      </c>
      <c r="AH334" s="140">
        <v>75</v>
      </c>
      <c r="AI334" s="140">
        <v>1.46</v>
      </c>
      <c r="AR334" s="140" t="s">
        <v>624</v>
      </c>
      <c r="AU334" s="140">
        <v>60</v>
      </c>
      <c r="AX334" s="140">
        <v>15</v>
      </c>
      <c r="BI334" s="140">
        <v>50</v>
      </c>
      <c r="BJ334" s="140">
        <v>15</v>
      </c>
      <c r="BK334" s="140" t="s">
        <v>625</v>
      </c>
      <c r="BL334" s="140" t="s">
        <v>628</v>
      </c>
      <c r="BM334" s="140" t="s">
        <v>741</v>
      </c>
      <c r="BN334" s="140" t="s">
        <v>748</v>
      </c>
      <c r="BO334" s="140" t="s">
        <v>623</v>
      </c>
      <c r="BP334" s="140" t="s">
        <v>623</v>
      </c>
      <c r="CO334" s="140">
        <v>10.5</v>
      </c>
      <c r="CP334" s="140">
        <v>8.5</v>
      </c>
      <c r="CQ334" s="140">
        <v>75</v>
      </c>
      <c r="DL334" s="140" t="s">
        <v>624</v>
      </c>
      <c r="DM334" s="140" t="s">
        <v>624</v>
      </c>
      <c r="DN334" s="140" t="s">
        <v>624</v>
      </c>
      <c r="DP334" s="140">
        <v>7</v>
      </c>
      <c r="DS334" s="140">
        <v>7</v>
      </c>
      <c r="DU334" s="140">
        <v>6</v>
      </c>
    </row>
    <row r="335" spans="1:125" ht="15" customHeight="1" x14ac:dyDescent="0.2">
      <c r="A335" s="162">
        <v>1340</v>
      </c>
      <c r="B335" s="162" t="s">
        <v>305</v>
      </c>
      <c r="C335" s="140" t="s">
        <v>308</v>
      </c>
      <c r="D335" s="36">
        <v>41396</v>
      </c>
      <c r="E335" s="163">
        <v>39.30791</v>
      </c>
      <c r="F335" s="163">
        <v>-76.543840000000003</v>
      </c>
      <c r="G335" s="163">
        <v>39.308459999999997</v>
      </c>
      <c r="H335" s="163">
        <v>-76.544290000000004</v>
      </c>
      <c r="I335" s="166">
        <v>0.53472222222222221</v>
      </c>
      <c r="J335" s="154">
        <v>18.809999999999999</v>
      </c>
      <c r="K335" s="154">
        <v>8.33</v>
      </c>
      <c r="L335" s="141">
        <v>342</v>
      </c>
      <c r="M335" s="154">
        <v>10.62</v>
      </c>
      <c r="N335" s="142">
        <v>80</v>
      </c>
      <c r="O335" s="142">
        <v>10</v>
      </c>
      <c r="P335" s="140" t="s">
        <v>624</v>
      </c>
      <c r="Q335" s="140" t="s">
        <v>624</v>
      </c>
      <c r="R335" s="140" t="s">
        <v>623</v>
      </c>
      <c r="S335" s="140" t="s">
        <v>623</v>
      </c>
      <c r="T335" s="140" t="s">
        <v>623</v>
      </c>
      <c r="U335" s="140" t="s">
        <v>623</v>
      </c>
      <c r="V335" s="140" t="s">
        <v>624</v>
      </c>
      <c r="W335" s="140" t="s">
        <v>624</v>
      </c>
      <c r="X335" s="140" t="s">
        <v>623</v>
      </c>
      <c r="Y335" s="140" t="s">
        <v>623</v>
      </c>
      <c r="Z335" s="140" t="s">
        <v>623</v>
      </c>
      <c r="AA335" s="140" t="s">
        <v>623</v>
      </c>
      <c r="AB335" s="140" t="s">
        <v>623</v>
      </c>
      <c r="AF335" s="140">
        <v>0</v>
      </c>
      <c r="AG335" s="140">
        <v>1.77</v>
      </c>
      <c r="AH335" s="140">
        <v>75</v>
      </c>
      <c r="AI335" s="140">
        <v>1.59</v>
      </c>
      <c r="AR335" s="140" t="s">
        <v>623</v>
      </c>
      <c r="BI335" s="140">
        <v>50</v>
      </c>
      <c r="BJ335" s="140">
        <v>50</v>
      </c>
      <c r="BK335" s="140" t="s">
        <v>625</v>
      </c>
      <c r="BL335" s="140" t="s">
        <v>625</v>
      </c>
      <c r="BM335" s="140" t="s">
        <v>741</v>
      </c>
      <c r="BN335" s="140" t="s">
        <v>741</v>
      </c>
      <c r="BO335" s="140" t="s">
        <v>623</v>
      </c>
      <c r="BP335" s="140" t="s">
        <v>623</v>
      </c>
      <c r="CO335" s="140">
        <v>10.5</v>
      </c>
      <c r="CP335" s="140">
        <v>11.5</v>
      </c>
      <c r="CQ335" s="140">
        <v>75</v>
      </c>
      <c r="DL335" s="140" t="s">
        <v>624</v>
      </c>
      <c r="DM335" s="140" t="s">
        <v>624</v>
      </c>
      <c r="DN335" s="140" t="s">
        <v>624</v>
      </c>
      <c r="DP335" s="140">
        <v>3</v>
      </c>
      <c r="DQ335" s="140">
        <v>2</v>
      </c>
      <c r="DU335" s="140">
        <v>15</v>
      </c>
    </row>
    <row r="336" spans="1:125" ht="15" customHeight="1" x14ac:dyDescent="0.2">
      <c r="A336" s="162">
        <v>1268</v>
      </c>
      <c r="B336" s="162" t="s">
        <v>307</v>
      </c>
      <c r="C336" s="140" t="s">
        <v>300</v>
      </c>
      <c r="D336" s="36">
        <v>41396</v>
      </c>
      <c r="E336" s="163">
        <v>39.313040000000001</v>
      </c>
      <c r="F336" s="163">
        <v>-76.531970000000001</v>
      </c>
      <c r="G336" s="163">
        <v>39.313690000000001</v>
      </c>
      <c r="H336" s="163">
        <v>-76.532129999999995</v>
      </c>
      <c r="I336" s="166"/>
      <c r="J336" s="154">
        <v>16.25</v>
      </c>
      <c r="K336" s="154">
        <v>8.24</v>
      </c>
      <c r="L336" s="141">
        <v>643</v>
      </c>
      <c r="M336" s="154">
        <v>10.41</v>
      </c>
      <c r="N336" s="142">
        <v>20</v>
      </c>
      <c r="O336" s="142">
        <v>13</v>
      </c>
      <c r="P336" s="140" t="s">
        <v>624</v>
      </c>
      <c r="Q336" s="140" t="s">
        <v>624</v>
      </c>
      <c r="R336" s="140" t="s">
        <v>623</v>
      </c>
      <c r="S336" s="140" t="s">
        <v>623</v>
      </c>
      <c r="T336" s="140" t="s">
        <v>623</v>
      </c>
      <c r="U336" s="140" t="s">
        <v>623</v>
      </c>
      <c r="V336" s="140" t="s">
        <v>623</v>
      </c>
      <c r="W336" s="140" t="s">
        <v>624</v>
      </c>
      <c r="X336" s="140" t="s">
        <v>623</v>
      </c>
      <c r="Y336" s="140" t="s">
        <v>623</v>
      </c>
      <c r="Z336" s="140" t="s">
        <v>623</v>
      </c>
      <c r="AA336" s="140" t="s">
        <v>623</v>
      </c>
      <c r="AB336" s="140" t="s">
        <v>623</v>
      </c>
      <c r="AF336" s="140">
        <v>0</v>
      </c>
      <c r="AG336" s="140">
        <v>1.58</v>
      </c>
      <c r="AH336" s="140">
        <v>75</v>
      </c>
      <c r="AI336" s="140">
        <v>1.35</v>
      </c>
      <c r="AR336" s="140" t="s">
        <v>624</v>
      </c>
      <c r="AV336" s="140">
        <v>15</v>
      </c>
      <c r="AW336" s="140">
        <v>10</v>
      </c>
      <c r="AX336" s="140">
        <v>15</v>
      </c>
      <c r="BI336" s="140">
        <v>30</v>
      </c>
      <c r="BJ336" s="140">
        <v>20</v>
      </c>
      <c r="BK336" s="140" t="s">
        <v>634</v>
      </c>
      <c r="BL336" s="140" t="s">
        <v>634</v>
      </c>
      <c r="BM336" s="140" t="s">
        <v>741</v>
      </c>
      <c r="BN336" s="140" t="s">
        <v>749</v>
      </c>
      <c r="BO336" s="140" t="s">
        <v>623</v>
      </c>
      <c r="BP336" s="140" t="s">
        <v>623</v>
      </c>
      <c r="CO336" s="140">
        <v>6.4</v>
      </c>
      <c r="CP336" s="140">
        <v>8.3000000000000007</v>
      </c>
      <c r="CQ336" s="140">
        <v>75</v>
      </c>
      <c r="DL336" s="140" t="s">
        <v>624</v>
      </c>
      <c r="DM336" s="140" t="s">
        <v>624</v>
      </c>
      <c r="DN336" s="140" t="s">
        <v>624</v>
      </c>
      <c r="DP336" s="140">
        <v>1</v>
      </c>
      <c r="DQ336" s="140">
        <v>10</v>
      </c>
      <c r="DU336" s="140">
        <v>9</v>
      </c>
    </row>
    <row r="337" spans="1:125" ht="15" customHeight="1" x14ac:dyDescent="0.2">
      <c r="A337" s="162">
        <v>1418</v>
      </c>
      <c r="B337" s="162" t="s">
        <v>307</v>
      </c>
      <c r="C337" s="140" t="s">
        <v>300</v>
      </c>
      <c r="D337" s="36">
        <v>41380</v>
      </c>
      <c r="E337" s="163">
        <v>39.334269999999997</v>
      </c>
      <c r="F337" s="163">
        <v>-76.537430000000001</v>
      </c>
      <c r="G337" s="163">
        <v>39.334850000000003</v>
      </c>
      <c r="H337" s="163">
        <v>-76.537840000000003</v>
      </c>
      <c r="I337" s="166">
        <v>0.4826388888888889</v>
      </c>
      <c r="J337" s="154">
        <v>16.2</v>
      </c>
      <c r="K337" s="154">
        <v>8.2899999999999991</v>
      </c>
      <c r="L337" s="141">
        <v>448</v>
      </c>
      <c r="M337" s="154">
        <v>14.91</v>
      </c>
      <c r="N337" s="142">
        <v>30</v>
      </c>
      <c r="O337" s="142">
        <v>3</v>
      </c>
      <c r="P337" s="140" t="s">
        <v>624</v>
      </c>
      <c r="Q337" s="140" t="s">
        <v>624</v>
      </c>
      <c r="R337" s="140" t="s">
        <v>623</v>
      </c>
      <c r="S337" s="140" t="s">
        <v>623</v>
      </c>
      <c r="T337" s="140" t="s">
        <v>623</v>
      </c>
      <c r="U337" s="140" t="s">
        <v>623</v>
      </c>
      <c r="V337" s="140" t="s">
        <v>624</v>
      </c>
      <c r="W337" s="140" t="s">
        <v>623</v>
      </c>
      <c r="X337" s="140" t="s">
        <v>623</v>
      </c>
      <c r="Y337" s="140" t="s">
        <v>623</v>
      </c>
      <c r="Z337" s="140" t="s">
        <v>623</v>
      </c>
      <c r="AA337" s="140" t="s">
        <v>623</v>
      </c>
      <c r="AB337" s="140" t="s">
        <v>623</v>
      </c>
      <c r="AF337" s="140">
        <v>0</v>
      </c>
      <c r="AG337" s="140">
        <v>2.67</v>
      </c>
      <c r="AH337" s="140">
        <v>75</v>
      </c>
      <c r="AI337" s="140">
        <v>0.83</v>
      </c>
      <c r="AR337" s="140" t="s">
        <v>623</v>
      </c>
      <c r="BI337" s="140">
        <v>50</v>
      </c>
      <c r="BJ337" s="140">
        <v>30</v>
      </c>
      <c r="BK337" s="140" t="s">
        <v>625</v>
      </c>
      <c r="BL337" s="140" t="s">
        <v>625</v>
      </c>
      <c r="BM337" s="140" t="s">
        <v>750</v>
      </c>
      <c r="BN337" s="140" t="s">
        <v>750</v>
      </c>
      <c r="BO337" s="140" t="s">
        <v>623</v>
      </c>
      <c r="BP337" s="140" t="s">
        <v>623</v>
      </c>
      <c r="CO337" s="140">
        <v>7.8</v>
      </c>
      <c r="CP337" s="140">
        <v>8.5</v>
      </c>
      <c r="CQ337" s="140">
        <v>74</v>
      </c>
      <c r="DL337" s="140" t="s">
        <v>624</v>
      </c>
      <c r="DM337" s="140" t="s">
        <v>624</v>
      </c>
      <c r="DN337" s="140" t="s">
        <v>624</v>
      </c>
      <c r="DP337" s="140">
        <v>15</v>
      </c>
      <c r="DS337" s="140">
        <v>1</v>
      </c>
      <c r="DU337" s="140">
        <v>4</v>
      </c>
    </row>
    <row r="338" spans="1:125" ht="15" customHeight="1" x14ac:dyDescent="0.2">
      <c r="A338" s="162">
        <v>1469</v>
      </c>
      <c r="B338" s="162" t="s">
        <v>307</v>
      </c>
      <c r="C338" s="140" t="s">
        <v>300</v>
      </c>
      <c r="D338" s="36">
        <v>41380</v>
      </c>
      <c r="E338" s="163">
        <v>39.3337</v>
      </c>
      <c r="F338" s="163">
        <v>-76.537030000000001</v>
      </c>
      <c r="G338" s="163">
        <v>39.334269999999997</v>
      </c>
      <c r="H338" s="163">
        <v>-76.537430000000001</v>
      </c>
      <c r="I338" s="166">
        <v>0.52638888888888891</v>
      </c>
      <c r="J338" s="154">
        <v>17.73</v>
      </c>
      <c r="K338" s="154">
        <v>8.4499999999999993</v>
      </c>
      <c r="L338" s="141">
        <v>443</v>
      </c>
      <c r="M338" s="154">
        <v>15.5</v>
      </c>
      <c r="N338" s="142">
        <v>30</v>
      </c>
      <c r="O338" s="142">
        <v>3</v>
      </c>
      <c r="P338" s="140" t="s">
        <v>624</v>
      </c>
      <c r="Q338" s="140" t="s">
        <v>624</v>
      </c>
      <c r="R338" s="140" t="s">
        <v>623</v>
      </c>
      <c r="S338" s="140" t="s">
        <v>623</v>
      </c>
      <c r="T338" s="140" t="s">
        <v>623</v>
      </c>
      <c r="U338" s="140" t="s">
        <v>623</v>
      </c>
      <c r="V338" s="140" t="s">
        <v>624</v>
      </c>
      <c r="W338" s="140" t="s">
        <v>623</v>
      </c>
      <c r="X338" s="140" t="s">
        <v>623</v>
      </c>
      <c r="Y338" s="140" t="s">
        <v>623</v>
      </c>
      <c r="Z338" s="140" t="s">
        <v>623</v>
      </c>
      <c r="AA338" s="140" t="s">
        <v>623</v>
      </c>
      <c r="AB338" s="140" t="s">
        <v>623</v>
      </c>
      <c r="AF338" s="140">
        <v>0</v>
      </c>
      <c r="AG338" s="140">
        <v>1.67</v>
      </c>
      <c r="AH338" s="140">
        <v>75</v>
      </c>
      <c r="AI338" s="140">
        <v>0.65</v>
      </c>
      <c r="AR338" s="140" t="s">
        <v>623</v>
      </c>
      <c r="BI338" s="140">
        <v>50</v>
      </c>
      <c r="BJ338" s="140">
        <v>30</v>
      </c>
      <c r="BK338" s="140" t="s">
        <v>675</v>
      </c>
      <c r="BL338" s="140" t="s">
        <v>625</v>
      </c>
      <c r="BM338" s="140" t="s">
        <v>751</v>
      </c>
      <c r="BN338" s="140" t="s">
        <v>750</v>
      </c>
      <c r="BO338" s="140" t="s">
        <v>623</v>
      </c>
      <c r="BP338" s="140" t="s">
        <v>623</v>
      </c>
      <c r="CO338" s="140">
        <v>6.4</v>
      </c>
      <c r="CP338" s="140">
        <v>7.8</v>
      </c>
      <c r="CQ338" s="140">
        <v>75</v>
      </c>
      <c r="DL338" s="140" t="s">
        <v>624</v>
      </c>
      <c r="DM338" s="140" t="s">
        <v>624</v>
      </c>
      <c r="DN338" s="140" t="s">
        <v>624</v>
      </c>
      <c r="DP338" s="140">
        <v>10</v>
      </c>
      <c r="DQ338" s="140">
        <v>7</v>
      </c>
      <c r="DU338" s="140">
        <v>3</v>
      </c>
    </row>
    <row r="339" spans="1:125" ht="15" customHeight="1" x14ac:dyDescent="0.2">
      <c r="A339" s="162">
        <v>1397</v>
      </c>
      <c r="B339" s="162" t="s">
        <v>504</v>
      </c>
      <c r="C339" s="140" t="s">
        <v>300</v>
      </c>
      <c r="D339" s="36">
        <v>41403</v>
      </c>
      <c r="E339" s="163">
        <v>39.37135</v>
      </c>
      <c r="F339" s="163">
        <v>-76.583410000000001</v>
      </c>
      <c r="G339" s="163">
        <v>39.372019999999999</v>
      </c>
      <c r="H339" s="163">
        <v>-76.583430000000007</v>
      </c>
      <c r="I339" s="166">
        <v>0.4152777777777778</v>
      </c>
      <c r="J339" s="154">
        <v>15.89</v>
      </c>
      <c r="K339" s="154">
        <v>8.6199999999999992</v>
      </c>
      <c r="L339" s="141">
        <v>592</v>
      </c>
      <c r="M339" s="154">
        <v>10.55</v>
      </c>
      <c r="N339" s="142">
        <v>10</v>
      </c>
      <c r="O339" s="142">
        <v>16</v>
      </c>
      <c r="P339" s="140" t="s">
        <v>623</v>
      </c>
      <c r="Q339" s="140" t="s">
        <v>624</v>
      </c>
      <c r="R339" s="140" t="s">
        <v>623</v>
      </c>
      <c r="S339" s="140" t="s">
        <v>623</v>
      </c>
      <c r="T339" s="140" t="s">
        <v>623</v>
      </c>
      <c r="U339" s="140" t="s">
        <v>623</v>
      </c>
      <c r="V339" s="140" t="s">
        <v>624</v>
      </c>
      <c r="W339" s="140" t="s">
        <v>623</v>
      </c>
      <c r="X339" s="140" t="s">
        <v>623</v>
      </c>
      <c r="Y339" s="140" t="s">
        <v>623</v>
      </c>
      <c r="Z339" s="140" t="s">
        <v>623</v>
      </c>
      <c r="AA339" s="140" t="s">
        <v>623</v>
      </c>
      <c r="AB339" s="140" t="s">
        <v>623</v>
      </c>
      <c r="AF339" s="140">
        <v>0</v>
      </c>
      <c r="AG339" s="140">
        <v>2.44</v>
      </c>
      <c r="AH339" s="140">
        <v>75</v>
      </c>
      <c r="AI339" s="140">
        <v>2.25</v>
      </c>
      <c r="AR339" s="140" t="s">
        <v>624</v>
      </c>
      <c r="AU339" s="140">
        <v>75</v>
      </c>
      <c r="BI339" s="140">
        <v>10</v>
      </c>
      <c r="BJ339" s="140">
        <v>0</v>
      </c>
      <c r="BK339" s="140" t="s">
        <v>628</v>
      </c>
      <c r="BL339" s="140" t="s">
        <v>628</v>
      </c>
      <c r="BM339" s="140" t="s">
        <v>752</v>
      </c>
      <c r="BN339" s="140" t="s">
        <v>753</v>
      </c>
      <c r="BO339" s="140" t="s">
        <v>623</v>
      </c>
      <c r="BP339" s="140" t="s">
        <v>624</v>
      </c>
      <c r="BV339" s="140" t="s">
        <v>627</v>
      </c>
      <c r="BX339" s="140" t="s">
        <v>632</v>
      </c>
      <c r="CO339" s="140">
        <v>5</v>
      </c>
      <c r="CP339" s="140">
        <v>5.2</v>
      </c>
      <c r="CQ339" s="140">
        <v>75</v>
      </c>
      <c r="DL339" s="140" t="s">
        <v>624</v>
      </c>
      <c r="DM339" s="140" t="s">
        <v>624</v>
      </c>
      <c r="DN339" s="140" t="s">
        <v>624</v>
      </c>
      <c r="DP339" s="140">
        <v>4</v>
      </c>
      <c r="DS339" s="140">
        <v>10</v>
      </c>
      <c r="DU339" s="140">
        <v>6</v>
      </c>
    </row>
    <row r="340" spans="1:125" ht="15" customHeight="1" x14ac:dyDescent="0.2">
      <c r="A340" s="162">
        <v>1504</v>
      </c>
      <c r="B340" s="162" t="s">
        <v>504</v>
      </c>
      <c r="C340" s="140" t="s">
        <v>300</v>
      </c>
      <c r="D340" s="36">
        <v>41403</v>
      </c>
      <c r="E340" s="163">
        <v>39.37068</v>
      </c>
      <c r="F340" s="163">
        <v>-76.583399999999997</v>
      </c>
      <c r="G340" s="163">
        <v>39.37135</v>
      </c>
      <c r="H340" s="163">
        <v>-76.583410000000001</v>
      </c>
      <c r="I340" s="166">
        <v>0.40277777777777773</v>
      </c>
      <c r="J340" s="154">
        <v>15.78</v>
      </c>
      <c r="K340" s="154">
        <v>8.66</v>
      </c>
      <c r="L340" s="141">
        <v>578</v>
      </c>
      <c r="M340" s="154">
        <v>10.5</v>
      </c>
      <c r="N340" s="142">
        <v>10</v>
      </c>
      <c r="O340" s="142">
        <v>13</v>
      </c>
      <c r="P340" s="140" t="s">
        <v>623</v>
      </c>
      <c r="Q340" s="140" t="s">
        <v>623</v>
      </c>
      <c r="R340" s="140" t="s">
        <v>623</v>
      </c>
      <c r="S340" s="140" t="s">
        <v>623</v>
      </c>
      <c r="T340" s="140" t="s">
        <v>623</v>
      </c>
      <c r="U340" s="140" t="s">
        <v>623</v>
      </c>
      <c r="V340" s="140" t="s">
        <v>624</v>
      </c>
      <c r="W340" s="140" t="s">
        <v>623</v>
      </c>
      <c r="X340" s="140" t="s">
        <v>623</v>
      </c>
      <c r="Y340" s="140" t="s">
        <v>623</v>
      </c>
      <c r="Z340" s="140" t="s">
        <v>623</v>
      </c>
      <c r="AA340" s="140" t="s">
        <v>623</v>
      </c>
      <c r="AB340" s="140" t="s">
        <v>623</v>
      </c>
      <c r="AF340" s="140">
        <v>0</v>
      </c>
      <c r="AG340" s="140">
        <v>3.15</v>
      </c>
      <c r="AH340" s="140">
        <v>75</v>
      </c>
      <c r="AI340" s="140">
        <v>2.44</v>
      </c>
      <c r="AR340" s="140" t="s">
        <v>624</v>
      </c>
      <c r="AS340" s="140">
        <v>37</v>
      </c>
      <c r="AT340" s="140">
        <v>3</v>
      </c>
      <c r="AU340" s="140">
        <v>12</v>
      </c>
      <c r="BI340" s="140">
        <v>10</v>
      </c>
      <c r="BJ340" s="140">
        <v>20</v>
      </c>
      <c r="BK340" s="140" t="s">
        <v>628</v>
      </c>
      <c r="BL340" s="140" t="s">
        <v>628</v>
      </c>
      <c r="BM340" s="140" t="s">
        <v>754</v>
      </c>
      <c r="BN340" s="140" t="s">
        <v>755</v>
      </c>
      <c r="BO340" s="140" t="s">
        <v>624</v>
      </c>
      <c r="BP340" s="140" t="s">
        <v>623</v>
      </c>
      <c r="BQ340" s="140" t="s">
        <v>632</v>
      </c>
      <c r="CO340" s="140">
        <v>5</v>
      </c>
      <c r="CP340" s="140">
        <v>5</v>
      </c>
      <c r="CQ340" s="140">
        <v>73</v>
      </c>
      <c r="DL340" s="140" t="s">
        <v>624</v>
      </c>
      <c r="DM340" s="140" t="s">
        <v>624</v>
      </c>
      <c r="DN340" s="140" t="s">
        <v>624</v>
      </c>
      <c r="DP340" s="140">
        <v>6</v>
      </c>
      <c r="DQ340" s="140">
        <v>1</v>
      </c>
      <c r="DU340" s="140">
        <v>13</v>
      </c>
    </row>
    <row r="341" spans="1:125" ht="15" customHeight="1" x14ac:dyDescent="0.2">
      <c r="A341" s="162">
        <v>1704</v>
      </c>
      <c r="B341" s="162" t="s">
        <v>504</v>
      </c>
      <c r="C341" s="140" t="s">
        <v>300</v>
      </c>
      <c r="D341" s="36">
        <v>41403</v>
      </c>
      <c r="E341" s="163">
        <v>39.36974</v>
      </c>
      <c r="F341" s="163">
        <v>-76.582189999999997</v>
      </c>
      <c r="G341" s="163">
        <v>39.370150000000002</v>
      </c>
      <c r="H341" s="163">
        <v>-76.58287</v>
      </c>
      <c r="I341" s="166">
        <v>0.44097222222222227</v>
      </c>
      <c r="J341" s="154">
        <v>16.73</v>
      </c>
      <c r="K341" s="154">
        <v>8.77</v>
      </c>
      <c r="L341" s="141">
        <v>592</v>
      </c>
      <c r="M341" s="154">
        <v>10.36</v>
      </c>
      <c r="N341" s="142">
        <v>60</v>
      </c>
      <c r="O341" s="142">
        <v>9</v>
      </c>
      <c r="P341" s="140" t="s">
        <v>623</v>
      </c>
      <c r="Q341" s="140" t="s">
        <v>624</v>
      </c>
      <c r="R341" s="140" t="s">
        <v>623</v>
      </c>
      <c r="S341" s="140" t="s">
        <v>623</v>
      </c>
      <c r="T341" s="140" t="s">
        <v>623</v>
      </c>
      <c r="U341" s="140" t="s">
        <v>623</v>
      </c>
      <c r="V341" s="140" t="s">
        <v>624</v>
      </c>
      <c r="W341" s="140" t="s">
        <v>623</v>
      </c>
      <c r="X341" s="140" t="s">
        <v>623</v>
      </c>
      <c r="Y341" s="140" t="s">
        <v>623</v>
      </c>
      <c r="Z341" s="140" t="s">
        <v>623</v>
      </c>
      <c r="AA341" s="140" t="s">
        <v>623</v>
      </c>
      <c r="AB341" s="140" t="s">
        <v>623</v>
      </c>
      <c r="AF341" s="140">
        <v>0</v>
      </c>
      <c r="AG341" s="140">
        <v>2.5299999999999998</v>
      </c>
      <c r="AH341" s="140">
        <v>75</v>
      </c>
      <c r="AI341" s="140">
        <v>1.47</v>
      </c>
      <c r="AR341" s="140" t="s">
        <v>624</v>
      </c>
      <c r="AU341" s="140">
        <v>8</v>
      </c>
      <c r="AY341" s="140">
        <v>8</v>
      </c>
      <c r="AZ341" s="140">
        <v>8</v>
      </c>
      <c r="BI341" s="140">
        <v>30</v>
      </c>
      <c r="BJ341" s="140">
        <v>20</v>
      </c>
      <c r="BK341" s="140" t="s">
        <v>625</v>
      </c>
      <c r="BL341" s="140" t="s">
        <v>625</v>
      </c>
      <c r="BM341" s="140" t="s">
        <v>659</v>
      </c>
      <c r="BN341" s="140" t="s">
        <v>640</v>
      </c>
      <c r="BO341" s="140" t="s">
        <v>623</v>
      </c>
      <c r="BP341" s="140" t="s">
        <v>624</v>
      </c>
      <c r="BR341" s="140" t="s">
        <v>632</v>
      </c>
      <c r="CO341" s="140">
        <v>3.2</v>
      </c>
      <c r="CP341" s="140">
        <v>11.7</v>
      </c>
      <c r="CQ341" s="140">
        <v>75</v>
      </c>
      <c r="DL341" s="140" t="s">
        <v>624</v>
      </c>
      <c r="DM341" s="140" t="s">
        <v>624</v>
      </c>
      <c r="DN341" s="140" t="s">
        <v>624</v>
      </c>
      <c r="DP341" s="140">
        <v>5</v>
      </c>
      <c r="DQ341" s="140">
        <v>3</v>
      </c>
      <c r="DS341" s="140">
        <v>5</v>
      </c>
      <c r="DU341" s="140">
        <v>7</v>
      </c>
    </row>
    <row r="342" spans="1:125" ht="15" customHeight="1" x14ac:dyDescent="0.2">
      <c r="A342" s="26">
        <v>1235</v>
      </c>
      <c r="B342" s="40" t="s">
        <v>311</v>
      </c>
      <c r="C342" s="140" t="s">
        <v>308</v>
      </c>
      <c r="D342" s="36">
        <v>41375</v>
      </c>
      <c r="E342" s="160">
        <v>39.312350000000002</v>
      </c>
      <c r="F342" s="160">
        <v>-76.554590000000005</v>
      </c>
      <c r="G342" s="160">
        <v>39.312640000000002</v>
      </c>
      <c r="H342" s="160">
        <v>-76.543909999999997</v>
      </c>
      <c r="I342" s="166">
        <v>0.4770833333333333</v>
      </c>
      <c r="J342" s="154">
        <v>19.62</v>
      </c>
      <c r="K342" s="154">
        <v>7.86</v>
      </c>
      <c r="L342" s="141">
        <v>580</v>
      </c>
      <c r="M342" s="154">
        <v>11.54</v>
      </c>
      <c r="O342" s="142">
        <v>8</v>
      </c>
      <c r="P342" s="140" t="s">
        <v>624</v>
      </c>
      <c r="Q342" s="140" t="s">
        <v>624</v>
      </c>
      <c r="R342" s="140" t="s">
        <v>623</v>
      </c>
      <c r="S342" s="140" t="s">
        <v>623</v>
      </c>
      <c r="T342" s="140" t="s">
        <v>623</v>
      </c>
      <c r="U342" s="140" t="s">
        <v>624</v>
      </c>
      <c r="V342" s="140" t="s">
        <v>623</v>
      </c>
      <c r="W342" s="140" t="s">
        <v>624</v>
      </c>
      <c r="X342" s="140" t="s">
        <v>623</v>
      </c>
      <c r="Y342" s="140" t="s">
        <v>623</v>
      </c>
      <c r="Z342" s="140" t="s">
        <v>623</v>
      </c>
      <c r="AA342" s="140" t="s">
        <v>623</v>
      </c>
      <c r="AB342" s="140" t="s">
        <v>623</v>
      </c>
      <c r="AF342" s="140">
        <v>0</v>
      </c>
      <c r="AG342" s="140">
        <v>1.5</v>
      </c>
      <c r="AH342" s="140">
        <v>75</v>
      </c>
      <c r="AI342" s="140">
        <v>1.35</v>
      </c>
      <c r="AR342" s="140" t="s">
        <v>623</v>
      </c>
      <c r="BI342" s="140">
        <v>30</v>
      </c>
      <c r="BJ342" s="140">
        <v>50</v>
      </c>
      <c r="BK342" s="140" t="s">
        <v>625</v>
      </c>
      <c r="BL342" s="140" t="s">
        <v>625</v>
      </c>
      <c r="BM342" s="140" t="s">
        <v>646</v>
      </c>
      <c r="BN342" s="140" t="s">
        <v>646</v>
      </c>
      <c r="BO342" s="140" t="s">
        <v>623</v>
      </c>
      <c r="BP342" s="140" t="s">
        <v>623</v>
      </c>
      <c r="CO342" s="140">
        <v>1.6</v>
      </c>
      <c r="CP342" s="140">
        <v>2.6</v>
      </c>
      <c r="CQ342" s="140">
        <v>68</v>
      </c>
      <c r="DL342" s="140" t="s">
        <v>624</v>
      </c>
      <c r="DM342" s="140" t="s">
        <v>623</v>
      </c>
      <c r="DN342" s="140" t="s">
        <v>624</v>
      </c>
      <c r="DS342" s="140">
        <v>18</v>
      </c>
      <c r="DU342" s="140">
        <v>2</v>
      </c>
    </row>
    <row r="343" spans="1:125" ht="15" customHeight="1" x14ac:dyDescent="0.2">
      <c r="A343" s="26">
        <v>250</v>
      </c>
      <c r="B343" s="40" t="s">
        <v>301</v>
      </c>
      <c r="C343" s="140" t="s">
        <v>300</v>
      </c>
      <c r="D343" s="36">
        <v>41375</v>
      </c>
      <c r="E343" s="1">
        <v>39.305109999999999</v>
      </c>
      <c r="F343" s="1">
        <v>-76.687340000000006</v>
      </c>
      <c r="G343" s="140">
        <v>39.305129999999998</v>
      </c>
      <c r="H343" s="140">
        <v>-76.688130000000001</v>
      </c>
      <c r="I343" s="166">
        <v>0.36875000000000002</v>
      </c>
      <c r="J343" s="154">
        <v>17.25</v>
      </c>
      <c r="K343" s="154">
        <v>7.69</v>
      </c>
      <c r="L343" s="141">
        <v>1221</v>
      </c>
      <c r="M343" s="154">
        <v>10.29</v>
      </c>
      <c r="N343" s="142">
        <v>80</v>
      </c>
      <c r="O343" s="142">
        <v>3</v>
      </c>
      <c r="P343" s="140" t="s">
        <v>623</v>
      </c>
      <c r="Q343" s="140" t="s">
        <v>624</v>
      </c>
      <c r="R343" s="140" t="s">
        <v>623</v>
      </c>
      <c r="S343" s="140" t="s">
        <v>623</v>
      </c>
      <c r="T343" s="140" t="s">
        <v>623</v>
      </c>
      <c r="U343" s="140" t="s">
        <v>623</v>
      </c>
      <c r="V343" s="140" t="s">
        <v>623</v>
      </c>
      <c r="W343" s="140" t="s">
        <v>623</v>
      </c>
      <c r="X343" s="140" t="s">
        <v>623</v>
      </c>
      <c r="Y343" s="140" t="s">
        <v>623</v>
      </c>
      <c r="Z343" s="140" t="s">
        <v>623</v>
      </c>
      <c r="AA343" s="140" t="s">
        <v>623</v>
      </c>
      <c r="AB343" s="140" t="s">
        <v>623</v>
      </c>
      <c r="AF343" s="140">
        <v>0</v>
      </c>
      <c r="AG343" s="140">
        <v>2.6</v>
      </c>
      <c r="AH343" s="140">
        <v>75</v>
      </c>
      <c r="AI343" s="140">
        <v>1.4650000000000001</v>
      </c>
      <c r="AR343" s="140" t="s">
        <v>623</v>
      </c>
      <c r="BI343" s="140">
        <v>25</v>
      </c>
      <c r="BJ343" s="140">
        <v>50</v>
      </c>
      <c r="BK343" s="140" t="s">
        <v>625</v>
      </c>
      <c r="BL343" s="140" t="s">
        <v>625</v>
      </c>
      <c r="BM343" s="140" t="s">
        <v>658</v>
      </c>
      <c r="BN343" s="140" t="s">
        <v>705</v>
      </c>
      <c r="BO343" s="140" t="s">
        <v>623</v>
      </c>
      <c r="BP343" s="140" t="s">
        <v>623</v>
      </c>
      <c r="CO343" s="140">
        <v>7</v>
      </c>
      <c r="CP343" s="140">
        <v>6.2</v>
      </c>
      <c r="CQ343" s="140">
        <v>66</v>
      </c>
      <c r="DL343" s="140" t="s">
        <v>624</v>
      </c>
      <c r="DM343" s="140" t="s">
        <v>623</v>
      </c>
      <c r="DN343" s="140" t="s">
        <v>624</v>
      </c>
      <c r="DP343" s="140">
        <v>3</v>
      </c>
      <c r="DS343" s="140">
        <v>1</v>
      </c>
      <c r="DU343" s="140">
        <v>16</v>
      </c>
    </row>
    <row r="344" spans="1:125" ht="15" customHeight="1" x14ac:dyDescent="0.2">
      <c r="A344" s="26">
        <v>430</v>
      </c>
      <c r="B344" s="40" t="s">
        <v>302</v>
      </c>
      <c r="C344" s="140" t="s">
        <v>300</v>
      </c>
      <c r="D344" s="36">
        <v>41375</v>
      </c>
      <c r="E344" s="140">
        <v>39.278849999999998</v>
      </c>
      <c r="F344" s="165">
        <v>-76.692729999999997</v>
      </c>
      <c r="G344" s="149">
        <v>39.279319999999998</v>
      </c>
      <c r="H344" s="149">
        <v>-76.693309999999997</v>
      </c>
      <c r="I344" s="166">
        <v>0.40902777777777777</v>
      </c>
      <c r="J344" s="154">
        <v>15.11</v>
      </c>
      <c r="K344" s="154">
        <v>8.1199999999999992</v>
      </c>
      <c r="L344" s="141">
        <v>619</v>
      </c>
      <c r="M344" s="154">
        <v>12.18</v>
      </c>
      <c r="N344" s="142">
        <v>170</v>
      </c>
      <c r="O344" s="142">
        <v>16</v>
      </c>
      <c r="P344" s="140" t="s">
        <v>623</v>
      </c>
      <c r="Q344" s="140" t="s">
        <v>624</v>
      </c>
      <c r="R344" s="140" t="s">
        <v>623</v>
      </c>
      <c r="S344" s="140" t="s">
        <v>623</v>
      </c>
      <c r="T344" s="140" t="s">
        <v>623</v>
      </c>
      <c r="U344" s="140" t="s">
        <v>623</v>
      </c>
      <c r="V344" s="140" t="s">
        <v>624</v>
      </c>
      <c r="W344" s="140" t="s">
        <v>623</v>
      </c>
      <c r="X344" s="140" t="s">
        <v>623</v>
      </c>
      <c r="Y344" s="140" t="s">
        <v>623</v>
      </c>
      <c r="Z344" s="140" t="s">
        <v>623</v>
      </c>
      <c r="AA344" s="140" t="s">
        <v>623</v>
      </c>
      <c r="AB344" s="140" t="s">
        <v>623</v>
      </c>
      <c r="AF344" s="140">
        <v>0</v>
      </c>
      <c r="AG344" s="140">
        <v>2.8849999999999998</v>
      </c>
      <c r="AH344" s="140">
        <v>70</v>
      </c>
      <c r="AI344" s="140">
        <v>2.25</v>
      </c>
      <c r="AL344" s="140">
        <v>75</v>
      </c>
      <c r="AM344" s="140">
        <v>1.95</v>
      </c>
      <c r="AR344" s="140" t="s">
        <v>623</v>
      </c>
      <c r="BI344" s="140">
        <v>10</v>
      </c>
      <c r="BJ344" s="140">
        <v>0</v>
      </c>
      <c r="BK344" s="140" t="s">
        <v>628</v>
      </c>
      <c r="BL344" s="140" t="s">
        <v>645</v>
      </c>
      <c r="BM344" s="140" t="s">
        <v>638</v>
      </c>
      <c r="BN344" s="140" t="s">
        <v>674</v>
      </c>
      <c r="BO344" s="140" t="s">
        <v>623</v>
      </c>
      <c r="BP344" s="140" t="s">
        <v>624</v>
      </c>
      <c r="BR344" s="140" t="s">
        <v>627</v>
      </c>
      <c r="CO344" s="140">
        <v>4.0999999999999996</v>
      </c>
      <c r="CP344" s="140">
        <v>2.2000000000000002</v>
      </c>
      <c r="CQ344" s="140">
        <v>69</v>
      </c>
    </row>
    <row r="345" spans="1:125" ht="15" customHeight="1" x14ac:dyDescent="0.2">
      <c r="A345" s="26">
        <v>1367</v>
      </c>
      <c r="B345" s="40" t="s">
        <v>307</v>
      </c>
      <c r="C345" s="140" t="s">
        <v>300</v>
      </c>
      <c r="D345" s="36">
        <v>41380</v>
      </c>
      <c r="E345" s="1">
        <v>39.330759999999998</v>
      </c>
      <c r="F345" s="1">
        <v>-76.535079999999994</v>
      </c>
      <c r="G345" s="149">
        <v>39.33137</v>
      </c>
      <c r="H345" s="149">
        <v>-76.535430000000005</v>
      </c>
      <c r="I345" s="166">
        <v>0.41944444444444445</v>
      </c>
      <c r="J345" s="154">
        <v>13.15</v>
      </c>
      <c r="K345" s="154">
        <v>8.06</v>
      </c>
      <c r="L345" s="141">
        <v>497</v>
      </c>
      <c r="M345" s="154">
        <v>14.12</v>
      </c>
      <c r="N345" s="142">
        <v>40</v>
      </c>
      <c r="O345" s="142">
        <v>3</v>
      </c>
      <c r="P345" s="140" t="s">
        <v>624</v>
      </c>
      <c r="Q345" s="140" t="s">
        <v>624</v>
      </c>
      <c r="R345" s="140" t="s">
        <v>623</v>
      </c>
      <c r="S345" s="140" t="s">
        <v>623</v>
      </c>
      <c r="T345" s="140" t="s">
        <v>623</v>
      </c>
      <c r="U345" s="140" t="s">
        <v>623</v>
      </c>
      <c r="V345" s="140" t="s">
        <v>624</v>
      </c>
      <c r="W345" s="140" t="s">
        <v>623</v>
      </c>
      <c r="X345" s="140" t="s">
        <v>623</v>
      </c>
      <c r="Y345" s="140" t="s">
        <v>623</v>
      </c>
      <c r="Z345" s="140" t="s">
        <v>623</v>
      </c>
      <c r="AA345" s="140" t="s">
        <v>623</v>
      </c>
      <c r="AB345" s="140" t="s">
        <v>623</v>
      </c>
      <c r="AF345" s="140">
        <v>0</v>
      </c>
      <c r="AG345" s="140">
        <v>1.18</v>
      </c>
      <c r="AH345" s="140">
        <v>75</v>
      </c>
      <c r="AI345" s="140">
        <v>1.38</v>
      </c>
      <c r="AR345" s="140" t="s">
        <v>623</v>
      </c>
      <c r="BI345" s="140">
        <v>30</v>
      </c>
      <c r="BJ345" s="140">
        <v>40</v>
      </c>
      <c r="BK345" s="140" t="s">
        <v>625</v>
      </c>
      <c r="BL345" s="140" t="s">
        <v>625</v>
      </c>
      <c r="BM345" s="140" t="s">
        <v>690</v>
      </c>
      <c r="BN345" s="140" t="s">
        <v>756</v>
      </c>
      <c r="BO345" s="140" t="s">
        <v>623</v>
      </c>
      <c r="BP345" s="140" t="s">
        <v>623</v>
      </c>
      <c r="CO345" s="140">
        <v>6.9</v>
      </c>
      <c r="CP345" s="140">
        <v>9</v>
      </c>
      <c r="CQ345" s="140">
        <v>75</v>
      </c>
      <c r="DL345" s="140" t="s">
        <v>624</v>
      </c>
      <c r="DM345" s="140" t="s">
        <v>624</v>
      </c>
      <c r="DN345" s="140" t="s">
        <v>624</v>
      </c>
      <c r="DP345" s="140">
        <v>7</v>
      </c>
      <c r="DS345" s="140">
        <v>7</v>
      </c>
      <c r="DU345" s="140">
        <v>6</v>
      </c>
    </row>
    <row r="346" spans="1:125" ht="15" customHeight="1" x14ac:dyDescent="0.2">
      <c r="A346" s="26">
        <v>1659</v>
      </c>
      <c r="B346" s="40" t="s">
        <v>505</v>
      </c>
      <c r="C346" s="140" t="s">
        <v>300</v>
      </c>
      <c r="D346" s="36">
        <v>41380</v>
      </c>
      <c r="E346" s="1">
        <v>39.336779999999997</v>
      </c>
      <c r="F346" s="1">
        <v>-76.539709999999999</v>
      </c>
      <c r="G346" s="1">
        <v>39.336790000000001</v>
      </c>
      <c r="H346" s="1">
        <v>-76.540509999999998</v>
      </c>
      <c r="I346" s="166">
        <v>0.4513888888888889</v>
      </c>
      <c r="J346" s="154">
        <v>14.37</v>
      </c>
      <c r="K346" s="154">
        <v>8.23</v>
      </c>
      <c r="L346" s="141">
        <v>476</v>
      </c>
      <c r="M346" s="154">
        <v>13.2</v>
      </c>
      <c r="N346" s="142">
        <v>10</v>
      </c>
      <c r="O346" s="142">
        <v>4</v>
      </c>
      <c r="P346" s="140" t="s">
        <v>623</v>
      </c>
      <c r="Q346" s="140" t="s">
        <v>624</v>
      </c>
      <c r="R346" s="140" t="s">
        <v>623</v>
      </c>
      <c r="S346" s="140" t="s">
        <v>623</v>
      </c>
      <c r="T346" s="140" t="s">
        <v>623</v>
      </c>
      <c r="U346" s="140" t="s">
        <v>623</v>
      </c>
      <c r="V346" s="140" t="s">
        <v>624</v>
      </c>
      <c r="W346" s="140" t="s">
        <v>623</v>
      </c>
      <c r="X346" s="140" t="s">
        <v>623</v>
      </c>
      <c r="Y346" s="140" t="s">
        <v>623</v>
      </c>
      <c r="Z346" s="140" t="s">
        <v>623</v>
      </c>
      <c r="AA346" s="140" t="s">
        <v>623</v>
      </c>
      <c r="AB346" s="140" t="s">
        <v>623</v>
      </c>
      <c r="AF346" s="140">
        <v>0</v>
      </c>
      <c r="AG346" s="140">
        <v>4.76</v>
      </c>
      <c r="AH346" s="140" t="s">
        <v>718</v>
      </c>
      <c r="AI346" s="140">
        <v>0.35</v>
      </c>
      <c r="AJ346" s="140" t="s">
        <v>718</v>
      </c>
      <c r="AK346" s="140">
        <v>2.2999999999999998</v>
      </c>
      <c r="AL346" s="140">
        <v>75</v>
      </c>
      <c r="AM346" s="140">
        <v>4.9800000000000004</v>
      </c>
      <c r="AR346" s="140" t="s">
        <v>623</v>
      </c>
      <c r="BI346" s="140">
        <v>20</v>
      </c>
      <c r="BJ346" s="140">
        <v>20</v>
      </c>
      <c r="BK346" s="140" t="s">
        <v>625</v>
      </c>
      <c r="BL346" s="140" t="s">
        <v>625</v>
      </c>
      <c r="BM346" s="140" t="s">
        <v>757</v>
      </c>
      <c r="BN346" s="140" t="s">
        <v>750</v>
      </c>
      <c r="BO346" s="140" t="s">
        <v>624</v>
      </c>
      <c r="BP346" s="140" t="s">
        <v>624</v>
      </c>
      <c r="CG346" s="140" t="s">
        <v>632</v>
      </c>
      <c r="CH346" s="140" t="s">
        <v>632</v>
      </c>
      <c r="CO346" s="140">
        <v>1.8</v>
      </c>
      <c r="CP346" s="140">
        <v>1.2</v>
      </c>
      <c r="CQ346" s="140">
        <v>73</v>
      </c>
      <c r="DL346" s="140" t="s">
        <v>624</v>
      </c>
      <c r="DM346" s="140" t="s">
        <v>624</v>
      </c>
      <c r="DN346" s="140" t="s">
        <v>624</v>
      </c>
      <c r="DS346" s="140">
        <v>8</v>
      </c>
      <c r="DU346" s="140">
        <v>12</v>
      </c>
    </row>
    <row r="347" spans="1:125" ht="15" customHeight="1" x14ac:dyDescent="0.2">
      <c r="A347" s="26">
        <v>880</v>
      </c>
      <c r="B347" s="40" t="s">
        <v>304</v>
      </c>
      <c r="C347" s="140" t="s">
        <v>300</v>
      </c>
      <c r="D347" s="36">
        <v>41374</v>
      </c>
      <c r="E347" s="149">
        <v>39.339599999999997</v>
      </c>
      <c r="F347" s="149">
        <v>-76.625749999999996</v>
      </c>
      <c r="G347" s="149">
        <v>39.34028</v>
      </c>
      <c r="H347" s="149">
        <v>-76.625780000000006</v>
      </c>
      <c r="I347" s="166">
        <v>0.44444444444444442</v>
      </c>
      <c r="J347" s="154">
        <v>17.73</v>
      </c>
      <c r="K347" s="154">
        <v>8.14</v>
      </c>
      <c r="L347" s="141">
        <v>575</v>
      </c>
      <c r="M347" s="154">
        <v>13.99</v>
      </c>
      <c r="N347" s="142">
        <v>10</v>
      </c>
      <c r="O347" s="142">
        <v>16</v>
      </c>
      <c r="P347" s="140" t="s">
        <v>623</v>
      </c>
      <c r="Q347" s="140" t="s">
        <v>624</v>
      </c>
      <c r="R347" s="140" t="s">
        <v>623</v>
      </c>
      <c r="S347" s="140" t="s">
        <v>623</v>
      </c>
      <c r="T347" s="140" t="s">
        <v>623</v>
      </c>
      <c r="U347" s="140" t="s">
        <v>623</v>
      </c>
      <c r="V347" s="140" t="s">
        <v>624</v>
      </c>
      <c r="W347" s="140" t="s">
        <v>623</v>
      </c>
      <c r="X347" s="140" t="s">
        <v>623</v>
      </c>
      <c r="Y347" s="140" t="s">
        <v>623</v>
      </c>
      <c r="Z347" s="140" t="s">
        <v>623</v>
      </c>
      <c r="AA347" s="140" t="s">
        <v>623</v>
      </c>
      <c r="AB347" s="140" t="s">
        <v>623</v>
      </c>
      <c r="AF347" s="140">
        <v>0</v>
      </c>
      <c r="AG347" s="140">
        <v>2.76</v>
      </c>
      <c r="AH347" s="140">
        <v>75</v>
      </c>
      <c r="AI347" s="140">
        <v>1.66</v>
      </c>
      <c r="AR347" s="140" t="s">
        <v>624</v>
      </c>
      <c r="AY347" s="140">
        <v>20</v>
      </c>
      <c r="AZ347" s="140">
        <v>10</v>
      </c>
      <c r="BA347" s="140">
        <v>20</v>
      </c>
      <c r="BI347" s="140">
        <v>20</v>
      </c>
      <c r="BJ347" s="140">
        <v>10</v>
      </c>
      <c r="BK347" s="140" t="s">
        <v>628</v>
      </c>
      <c r="BL347" s="140" t="s">
        <v>634</v>
      </c>
      <c r="BM347" s="140" t="s">
        <v>758</v>
      </c>
      <c r="BN347" s="140" t="s">
        <v>733</v>
      </c>
      <c r="BO347" s="140" t="s">
        <v>623</v>
      </c>
      <c r="BP347" s="140" t="s">
        <v>624</v>
      </c>
      <c r="BR347" s="140" t="s">
        <v>632</v>
      </c>
      <c r="CO347" s="140">
        <v>4</v>
      </c>
      <c r="CP347" s="140">
        <v>4.8</v>
      </c>
      <c r="CQ347" s="140">
        <v>75</v>
      </c>
      <c r="DL347" s="140" t="s">
        <v>624</v>
      </c>
      <c r="DM347" s="140" t="s">
        <v>623</v>
      </c>
      <c r="DN347" s="140" t="s">
        <v>624</v>
      </c>
      <c r="DU347" s="140">
        <v>20</v>
      </c>
    </row>
    <row r="348" spans="1:125" ht="15" customHeight="1" x14ac:dyDescent="0.2">
      <c r="A348" s="26">
        <v>949</v>
      </c>
      <c r="B348" s="40" t="s">
        <v>304</v>
      </c>
      <c r="C348" s="140" t="s">
        <v>300</v>
      </c>
      <c r="D348" s="36">
        <v>41374</v>
      </c>
      <c r="E348" s="149">
        <v>39.351939999999999</v>
      </c>
      <c r="F348" s="149">
        <v>-76.629009999999994</v>
      </c>
      <c r="G348" s="149">
        <v>39.352559999999997</v>
      </c>
      <c r="H348" s="149">
        <v>-76.629249999999999</v>
      </c>
      <c r="I348" s="166">
        <v>0.47569444444444442</v>
      </c>
      <c r="J348" s="154">
        <v>19.91</v>
      </c>
      <c r="K348" s="154">
        <v>8.25</v>
      </c>
      <c r="L348" s="141">
        <v>626</v>
      </c>
      <c r="M348" s="154">
        <v>15.25</v>
      </c>
      <c r="N348" s="142">
        <v>20</v>
      </c>
      <c r="O348" s="142">
        <v>18</v>
      </c>
      <c r="P348" s="140" t="s">
        <v>623</v>
      </c>
      <c r="Q348" s="140" t="s">
        <v>624</v>
      </c>
      <c r="R348" s="140" t="s">
        <v>623</v>
      </c>
      <c r="S348" s="140" t="s">
        <v>623</v>
      </c>
      <c r="T348" s="140" t="s">
        <v>623</v>
      </c>
      <c r="U348" s="140" t="s">
        <v>623</v>
      </c>
      <c r="V348" s="140" t="s">
        <v>624</v>
      </c>
      <c r="W348" s="140" t="s">
        <v>624</v>
      </c>
      <c r="X348" s="140" t="s">
        <v>623</v>
      </c>
      <c r="Y348" s="140" t="s">
        <v>623</v>
      </c>
      <c r="Z348" s="140" t="s">
        <v>623</v>
      </c>
      <c r="AA348" s="140" t="s">
        <v>623</v>
      </c>
      <c r="AB348" s="140" t="s">
        <v>623</v>
      </c>
      <c r="AF348" s="140">
        <v>0</v>
      </c>
      <c r="AG348" s="140">
        <v>2.77</v>
      </c>
      <c r="AH348" s="140">
        <v>75</v>
      </c>
      <c r="AI348" s="140">
        <v>2.0499999999999998</v>
      </c>
      <c r="AR348" s="140" t="s">
        <v>624</v>
      </c>
      <c r="AY348" s="140">
        <v>25</v>
      </c>
      <c r="BA348" s="140">
        <v>35</v>
      </c>
      <c r="BI348" s="140">
        <v>15</v>
      </c>
      <c r="BJ348" s="140">
        <v>50</v>
      </c>
      <c r="BK348" s="140" t="s">
        <v>628</v>
      </c>
      <c r="BL348" s="140" t="s">
        <v>628</v>
      </c>
      <c r="BM348" s="140" t="s">
        <v>759</v>
      </c>
      <c r="BN348" s="140" t="s">
        <v>744</v>
      </c>
      <c r="BO348" s="140" t="s">
        <v>624</v>
      </c>
      <c r="BP348" s="140" t="s">
        <v>624</v>
      </c>
      <c r="BQ348" s="140" t="s">
        <v>627</v>
      </c>
      <c r="BR348" s="140" t="s">
        <v>632</v>
      </c>
      <c r="CO348" s="140">
        <v>3.8</v>
      </c>
      <c r="CP348" s="140">
        <v>4.9000000000000004</v>
      </c>
      <c r="CQ348" s="140">
        <v>73</v>
      </c>
      <c r="DL348" s="140" t="s">
        <v>624</v>
      </c>
      <c r="DM348" s="140" t="s">
        <v>623</v>
      </c>
      <c r="DN348" s="140" t="s">
        <v>624</v>
      </c>
      <c r="DP348" s="140">
        <v>1</v>
      </c>
      <c r="DQ348" s="140">
        <v>2</v>
      </c>
      <c r="DU348" s="140">
        <v>17</v>
      </c>
    </row>
    <row r="349" spans="1:125" ht="15" customHeight="1" x14ac:dyDescent="0.2">
      <c r="A349" s="26">
        <v>1053</v>
      </c>
      <c r="B349" s="40" t="s">
        <v>304</v>
      </c>
      <c r="C349" s="140" t="s">
        <v>300</v>
      </c>
      <c r="D349" s="36">
        <v>41374</v>
      </c>
      <c r="E349" s="149">
        <v>39.326770000000003</v>
      </c>
      <c r="F349" s="149">
        <v>-76.625200000000007</v>
      </c>
      <c r="G349" s="149">
        <v>39.32743</v>
      </c>
      <c r="H349" s="149">
        <v>-76.625119999999995</v>
      </c>
      <c r="I349" s="166">
        <v>0.40902777777777777</v>
      </c>
      <c r="J349" s="154">
        <v>16.100000000000001</v>
      </c>
      <c r="K349" s="154">
        <v>7.96</v>
      </c>
      <c r="L349" s="141">
        <v>650</v>
      </c>
      <c r="M349" s="154">
        <v>13.67</v>
      </c>
      <c r="N349" s="142">
        <v>50</v>
      </c>
      <c r="O349" s="142">
        <v>15</v>
      </c>
      <c r="P349" s="140" t="s">
        <v>623</v>
      </c>
      <c r="Q349" s="140" t="s">
        <v>624</v>
      </c>
      <c r="R349" s="140" t="s">
        <v>623</v>
      </c>
      <c r="S349" s="140" t="s">
        <v>623</v>
      </c>
      <c r="T349" s="140" t="s">
        <v>623</v>
      </c>
      <c r="U349" s="140" t="s">
        <v>623</v>
      </c>
      <c r="V349" s="140" t="s">
        <v>624</v>
      </c>
      <c r="W349" s="140" t="s">
        <v>623</v>
      </c>
      <c r="X349" s="140" t="s">
        <v>623</v>
      </c>
      <c r="Y349" s="140" t="s">
        <v>623</v>
      </c>
      <c r="Z349" s="140" t="s">
        <v>623</v>
      </c>
      <c r="AA349" s="140" t="s">
        <v>623</v>
      </c>
      <c r="AB349" s="140" t="s">
        <v>623</v>
      </c>
      <c r="AF349" s="140">
        <v>0</v>
      </c>
      <c r="AG349" s="140">
        <v>2.87</v>
      </c>
      <c r="AH349" s="140">
        <v>75</v>
      </c>
      <c r="AI349" s="140">
        <v>1.82</v>
      </c>
      <c r="AR349" s="140" t="s">
        <v>624</v>
      </c>
      <c r="AS349" s="140">
        <v>56</v>
      </c>
      <c r="BI349" s="140">
        <v>50</v>
      </c>
      <c r="BJ349" s="140">
        <v>50</v>
      </c>
      <c r="BK349" s="140" t="s">
        <v>625</v>
      </c>
      <c r="BL349" s="140" t="s">
        <v>625</v>
      </c>
      <c r="BM349" s="140" t="s">
        <v>669</v>
      </c>
      <c r="BN349" s="140" t="s">
        <v>669</v>
      </c>
      <c r="BO349" s="140" t="s">
        <v>623</v>
      </c>
      <c r="BP349" s="140" t="s">
        <v>623</v>
      </c>
      <c r="CO349" s="140">
        <v>11</v>
      </c>
      <c r="CP349" s="140">
        <v>3.8</v>
      </c>
      <c r="CQ349" s="140">
        <v>75</v>
      </c>
      <c r="DL349" s="140" t="s">
        <v>624</v>
      </c>
      <c r="DM349" s="140" t="s">
        <v>623</v>
      </c>
      <c r="DN349" s="140" t="s">
        <v>624</v>
      </c>
      <c r="DP349" s="140">
        <v>11</v>
      </c>
      <c r="DQ349" s="140">
        <v>1</v>
      </c>
      <c r="DS349" s="140">
        <v>2</v>
      </c>
      <c r="DU349" s="140">
        <v>6</v>
      </c>
    </row>
    <row r="350" spans="1:125" ht="15" customHeight="1" x14ac:dyDescent="0.2">
      <c r="A350" s="170">
        <v>911</v>
      </c>
      <c r="B350" s="170" t="s">
        <v>817</v>
      </c>
      <c r="C350" s="140" t="s">
        <v>300</v>
      </c>
      <c r="D350" s="171">
        <v>41772</v>
      </c>
      <c r="E350" s="160">
        <v>39.356389999999998</v>
      </c>
      <c r="F350" s="160">
        <v>-76.6584</v>
      </c>
      <c r="G350" s="160">
        <v>39.356850000000001</v>
      </c>
      <c r="H350" s="160">
        <v>-76.659009999999995</v>
      </c>
    </row>
    <row r="351" spans="1:125" ht="15" customHeight="1" x14ac:dyDescent="0.2">
      <c r="A351" s="178" t="s">
        <v>818</v>
      </c>
      <c r="B351" s="170" t="s">
        <v>817</v>
      </c>
      <c r="C351" s="140" t="s">
        <v>300</v>
      </c>
      <c r="D351" s="171">
        <v>41772</v>
      </c>
      <c r="E351" s="160">
        <v>39.356389999999998</v>
      </c>
      <c r="F351" s="160">
        <v>-76.6584</v>
      </c>
      <c r="G351" s="160">
        <v>39.356850000000001</v>
      </c>
      <c r="H351" s="160">
        <v>-76.659009999999995</v>
      </c>
    </row>
    <row r="352" spans="1:125" ht="15" customHeight="1" x14ac:dyDescent="0.2">
      <c r="A352" s="170">
        <v>746</v>
      </c>
      <c r="B352" s="170" t="s">
        <v>813</v>
      </c>
      <c r="C352" s="140" t="s">
        <v>300</v>
      </c>
      <c r="D352" s="171">
        <v>41752</v>
      </c>
      <c r="E352" s="160">
        <v>39.364379999999997</v>
      </c>
      <c r="F352" s="160">
        <v>-76.653239999999997</v>
      </c>
      <c r="G352" s="160">
        <v>39.364460000000001</v>
      </c>
      <c r="H352" s="160">
        <v>-76.654060000000001</v>
      </c>
    </row>
    <row r="353" spans="1:8" ht="15" customHeight="1" x14ac:dyDescent="0.2">
      <c r="A353" s="170">
        <v>774</v>
      </c>
      <c r="B353" s="170" t="s">
        <v>813</v>
      </c>
      <c r="C353" s="140" t="s">
        <v>300</v>
      </c>
      <c r="D353" s="171">
        <v>41765</v>
      </c>
      <c r="E353" s="160">
        <v>39.362839999999998</v>
      </c>
      <c r="F353" s="160">
        <v>-76.654970000000006</v>
      </c>
      <c r="G353" s="160">
        <v>39.362490000000001</v>
      </c>
      <c r="H353" s="160">
        <v>-76.655649999999994</v>
      </c>
    </row>
    <row r="354" spans="1:8" ht="15" customHeight="1" x14ac:dyDescent="0.2">
      <c r="A354" s="170">
        <v>1065</v>
      </c>
      <c r="B354" s="170" t="s">
        <v>813</v>
      </c>
      <c r="C354" s="140" t="s">
        <v>300</v>
      </c>
      <c r="D354" s="171">
        <v>41765</v>
      </c>
      <c r="E354" s="160">
        <v>39.364440000000002</v>
      </c>
      <c r="F354" s="160">
        <v>-76.65155</v>
      </c>
      <c r="G354" s="160">
        <v>39.364359999999998</v>
      </c>
      <c r="H354" s="160">
        <v>-76.652389999999997</v>
      </c>
    </row>
    <row r="355" spans="1:8" ht="15" customHeight="1" x14ac:dyDescent="0.2">
      <c r="A355" s="170">
        <v>690</v>
      </c>
      <c r="B355" s="170" t="s">
        <v>327</v>
      </c>
      <c r="C355" s="140" t="s">
        <v>300</v>
      </c>
      <c r="D355" s="171">
        <v>41731</v>
      </c>
      <c r="E355" s="160">
        <v>39.328360000000004</v>
      </c>
      <c r="F355" s="160">
        <v>-76.655330000000006</v>
      </c>
      <c r="G355" s="160">
        <v>39.327779999999997</v>
      </c>
      <c r="H355" s="160">
        <v>-76.655659999999997</v>
      </c>
    </row>
    <row r="356" spans="1:8" ht="15" customHeight="1" x14ac:dyDescent="0.2">
      <c r="A356" s="170">
        <v>779</v>
      </c>
      <c r="B356" s="170" t="s">
        <v>812</v>
      </c>
      <c r="C356" s="140" t="s">
        <v>300</v>
      </c>
      <c r="D356" s="171">
        <v>41739</v>
      </c>
      <c r="E356" s="160">
        <v>39.329000000000001</v>
      </c>
      <c r="F356" s="160">
        <v>-76.642110000000002</v>
      </c>
      <c r="G356" s="160">
        <v>39.329639999999998</v>
      </c>
      <c r="H356" s="160">
        <v>-76.641850000000005</v>
      </c>
    </row>
    <row r="357" spans="1:8" ht="15" customHeight="1" x14ac:dyDescent="0.2">
      <c r="A357" s="170">
        <v>956</v>
      </c>
      <c r="B357" s="170" t="s">
        <v>812</v>
      </c>
      <c r="C357" s="140" t="s">
        <v>300</v>
      </c>
      <c r="D357" s="171">
        <v>41739</v>
      </c>
      <c r="E357" s="160">
        <v>39.326790000000003</v>
      </c>
      <c r="F357" s="160">
        <v>-76.638130000000004</v>
      </c>
      <c r="G357" s="160">
        <v>39.326889999999999</v>
      </c>
      <c r="H357" s="160">
        <v>-76.638990000000007</v>
      </c>
    </row>
    <row r="358" spans="1:8" ht="15" customHeight="1" x14ac:dyDescent="0.2">
      <c r="A358" s="170">
        <v>905</v>
      </c>
      <c r="B358" s="170" t="s">
        <v>811</v>
      </c>
      <c r="C358" s="140" t="s">
        <v>300</v>
      </c>
      <c r="D358" s="171">
        <v>41739</v>
      </c>
      <c r="E358" s="160">
        <v>39.335380000000001</v>
      </c>
      <c r="F358" s="160">
        <v>-76.623980000000003</v>
      </c>
      <c r="G358" s="160">
        <v>39.33605</v>
      </c>
      <c r="H358" s="160">
        <v>-76.623949999999994</v>
      </c>
    </row>
    <row r="359" spans="1:8" ht="15" customHeight="1" x14ac:dyDescent="0.2">
      <c r="A359" s="178" t="s">
        <v>819</v>
      </c>
      <c r="B359" s="170" t="s">
        <v>811</v>
      </c>
      <c r="C359" s="140" t="s">
        <v>300</v>
      </c>
      <c r="D359" s="171">
        <v>41739</v>
      </c>
      <c r="E359" s="160">
        <v>39.335380000000001</v>
      </c>
      <c r="F359" s="160">
        <v>-76.623980000000003</v>
      </c>
      <c r="G359" s="160">
        <v>39.33605</v>
      </c>
      <c r="H359" s="160">
        <v>-76.623949999999994</v>
      </c>
    </row>
    <row r="360" spans="1:8" ht="15" customHeight="1" x14ac:dyDescent="0.2">
      <c r="A360" s="170">
        <v>1008</v>
      </c>
      <c r="B360" s="170" t="s">
        <v>811</v>
      </c>
      <c r="C360" s="140" t="s">
        <v>300</v>
      </c>
      <c r="D360" s="171">
        <v>41732</v>
      </c>
      <c r="E360" s="160">
        <v>39.326219999999999</v>
      </c>
      <c r="F360" s="160">
        <v>-76.625529999999998</v>
      </c>
      <c r="G360" s="160">
        <v>39.326770000000003</v>
      </c>
      <c r="H360" s="160">
        <v>-76.625200000000007</v>
      </c>
    </row>
    <row r="361" spans="1:8" ht="15" customHeight="1" x14ac:dyDescent="0.2">
      <c r="A361" s="170">
        <v>1046</v>
      </c>
      <c r="B361" s="170" t="s">
        <v>811</v>
      </c>
      <c r="C361" s="140" t="s">
        <v>300</v>
      </c>
      <c r="D361" s="171">
        <v>41730</v>
      </c>
      <c r="E361" s="160">
        <v>39.342239999999997</v>
      </c>
      <c r="F361" s="160">
        <v>-76.625990000000002</v>
      </c>
      <c r="G361" s="160">
        <v>39.342880000000001</v>
      </c>
      <c r="H361" s="160">
        <v>-76.625720000000001</v>
      </c>
    </row>
    <row r="362" spans="1:8" ht="15" customHeight="1" x14ac:dyDescent="0.2">
      <c r="A362" s="170">
        <v>1076</v>
      </c>
      <c r="B362" s="170" t="s">
        <v>811</v>
      </c>
      <c r="C362" s="140" t="s">
        <v>300</v>
      </c>
      <c r="D362" s="171">
        <v>41730</v>
      </c>
      <c r="E362" s="160">
        <v>39.337899999999998</v>
      </c>
      <c r="F362" s="160">
        <v>-76.624520000000004</v>
      </c>
      <c r="G362" s="160">
        <v>39.338430000000002</v>
      </c>
      <c r="H362" s="160">
        <v>-76.625060000000005</v>
      </c>
    </row>
    <row r="363" spans="1:8" ht="15" customHeight="1" x14ac:dyDescent="0.2">
      <c r="A363" s="170">
        <v>1125</v>
      </c>
      <c r="B363" s="170" t="s">
        <v>815</v>
      </c>
      <c r="C363" s="140" t="s">
        <v>300</v>
      </c>
      <c r="D363" s="171">
        <v>41732</v>
      </c>
      <c r="E363" s="160">
        <v>39.349319999999999</v>
      </c>
      <c r="F363" s="160">
        <v>-76.618160000000003</v>
      </c>
      <c r="G363" s="160">
        <v>39.349699999999999</v>
      </c>
      <c r="H363" s="160">
        <v>-76.617459999999994</v>
      </c>
    </row>
    <row r="364" spans="1:8" ht="15" customHeight="1" x14ac:dyDescent="0.2">
      <c r="A364" s="170">
        <v>996</v>
      </c>
      <c r="B364" s="170" t="s">
        <v>328</v>
      </c>
      <c r="C364" s="140" t="s">
        <v>300</v>
      </c>
      <c r="D364" s="171">
        <v>41752</v>
      </c>
      <c r="E364" s="160">
        <v>39.371270000000003</v>
      </c>
      <c r="F364" s="160">
        <v>-76.658900000000003</v>
      </c>
      <c r="G364" s="160">
        <v>39.371729999999999</v>
      </c>
      <c r="H364" s="160">
        <v>-76.659520000000001</v>
      </c>
    </row>
    <row r="365" spans="1:8" ht="15" customHeight="1" x14ac:dyDescent="0.2">
      <c r="A365" s="170">
        <v>707</v>
      </c>
      <c r="B365" s="170" t="s">
        <v>810</v>
      </c>
      <c r="C365" s="140" t="s">
        <v>300</v>
      </c>
      <c r="D365" s="171">
        <v>41731</v>
      </c>
      <c r="E365" s="160">
        <v>39.370240000000003</v>
      </c>
      <c r="F365" s="160">
        <v>-76.675780000000003</v>
      </c>
      <c r="G365" s="160">
        <v>39.370640000000002</v>
      </c>
      <c r="H365" s="160">
        <v>-76.676400000000001</v>
      </c>
    </row>
    <row r="366" spans="1:8" ht="15" customHeight="1" x14ac:dyDescent="0.2">
      <c r="A366" s="170">
        <v>933</v>
      </c>
      <c r="B366" s="170" t="s">
        <v>810</v>
      </c>
      <c r="C366" s="140" t="s">
        <v>300</v>
      </c>
      <c r="D366" s="171">
        <v>41731</v>
      </c>
      <c r="E366" s="160">
        <v>39.369520000000001</v>
      </c>
      <c r="F366" s="160">
        <v>-76.673550000000006</v>
      </c>
      <c r="G366" s="160">
        <v>39.369840000000003</v>
      </c>
      <c r="H366" s="160">
        <v>-76.674149999999997</v>
      </c>
    </row>
    <row r="367" spans="1:8" ht="15" customHeight="1" x14ac:dyDescent="0.2">
      <c r="A367" s="170">
        <v>1028</v>
      </c>
      <c r="B367" s="170" t="s">
        <v>810</v>
      </c>
      <c r="C367" s="140" t="s">
        <v>300</v>
      </c>
      <c r="D367" s="171">
        <v>41731</v>
      </c>
      <c r="E367" s="160">
        <v>39.368920000000003</v>
      </c>
      <c r="F367" s="160">
        <v>-76.673240000000007</v>
      </c>
      <c r="G367" s="160">
        <v>39.369520000000001</v>
      </c>
      <c r="H367" s="160">
        <v>-76.673550000000006</v>
      </c>
    </row>
    <row r="368" spans="1:8" ht="15" customHeight="1" x14ac:dyDescent="0.2">
      <c r="A368" s="170">
        <v>744</v>
      </c>
      <c r="B368" s="170" t="s">
        <v>816</v>
      </c>
      <c r="C368" s="140" t="s">
        <v>300</v>
      </c>
      <c r="D368" s="171">
        <v>41752</v>
      </c>
      <c r="E368" s="160">
        <v>39.364040000000003</v>
      </c>
      <c r="F368" s="160">
        <v>-76.674099999999996</v>
      </c>
      <c r="G368" s="160">
        <v>39.3645</v>
      </c>
      <c r="H368" s="160">
        <v>-76.674620000000004</v>
      </c>
    </row>
    <row r="369" spans="1:8" ht="15" customHeight="1" x14ac:dyDescent="0.2">
      <c r="A369" s="170">
        <v>764</v>
      </c>
      <c r="B369" s="170" t="s">
        <v>814</v>
      </c>
      <c r="C369" s="140" t="s">
        <v>300</v>
      </c>
      <c r="D369" s="171">
        <v>41731</v>
      </c>
      <c r="E369" s="160">
        <v>39.364510000000003</v>
      </c>
      <c r="F369" s="160">
        <v>-76.673119999999997</v>
      </c>
      <c r="G369" s="160">
        <v>39.36412</v>
      </c>
      <c r="H369" s="160">
        <v>-76.6738</v>
      </c>
    </row>
    <row r="370" spans="1:8" ht="15" customHeight="1" x14ac:dyDescent="0.2">
      <c r="A370" s="170">
        <v>942</v>
      </c>
      <c r="B370" s="170" t="s">
        <v>814</v>
      </c>
      <c r="C370" s="140" t="s">
        <v>300</v>
      </c>
      <c r="D370" s="171">
        <v>41765</v>
      </c>
      <c r="E370" s="160">
        <v>39.3628</v>
      </c>
      <c r="F370" s="160">
        <v>-76.675460000000001</v>
      </c>
      <c r="G370" s="160">
        <v>39.362459999999999</v>
      </c>
      <c r="H370" s="160">
        <v>-76.676199999999994</v>
      </c>
    </row>
    <row r="371" spans="1:8" ht="15" customHeight="1" x14ac:dyDescent="0.2">
      <c r="A371" s="170">
        <v>965</v>
      </c>
      <c r="B371" s="170" t="s">
        <v>814</v>
      </c>
      <c r="C371" s="140" t="s">
        <v>300</v>
      </c>
      <c r="D371" s="171">
        <v>41752</v>
      </c>
      <c r="E371" s="160">
        <v>39.36786</v>
      </c>
      <c r="F371" s="160">
        <v>-76.668049999999994</v>
      </c>
      <c r="G371" s="160">
        <v>39.36786</v>
      </c>
      <c r="H371" s="160">
        <v>-76.668890000000005</v>
      </c>
    </row>
    <row r="372" spans="1:8" ht="15" customHeight="1" x14ac:dyDescent="0.2">
      <c r="A372" s="26">
        <v>1235</v>
      </c>
      <c r="B372" s="40" t="s">
        <v>311</v>
      </c>
      <c r="C372" s="140" t="s">
        <v>308</v>
      </c>
      <c r="D372" s="171">
        <v>41753</v>
      </c>
      <c r="E372" s="160">
        <v>39.312350000000002</v>
      </c>
      <c r="F372" s="160">
        <v>-76.554590000000005</v>
      </c>
      <c r="G372" s="160">
        <v>39.312640000000002</v>
      </c>
      <c r="H372" s="160">
        <v>-76.543909999999997</v>
      </c>
    </row>
    <row r="373" spans="1:8" ht="15" customHeight="1" x14ac:dyDescent="0.2">
      <c r="A373" s="26">
        <v>250</v>
      </c>
      <c r="B373" s="40" t="s">
        <v>301</v>
      </c>
      <c r="C373" s="140" t="s">
        <v>300</v>
      </c>
      <c r="D373" s="171">
        <v>41753</v>
      </c>
      <c r="E373" s="1">
        <v>39.305109999999999</v>
      </c>
      <c r="F373" s="1">
        <v>-76.687340000000006</v>
      </c>
      <c r="G373" s="140">
        <v>39.305129999999998</v>
      </c>
      <c r="H373" s="140">
        <v>-76.688130000000001</v>
      </c>
    </row>
    <row r="374" spans="1:8" ht="15" customHeight="1" x14ac:dyDescent="0.2">
      <c r="A374" s="26">
        <v>430</v>
      </c>
      <c r="B374" s="40" t="s">
        <v>302</v>
      </c>
      <c r="C374" s="140" t="s">
        <v>300</v>
      </c>
      <c r="D374" s="171">
        <v>41753</v>
      </c>
      <c r="E374" s="140">
        <v>39.278849999999998</v>
      </c>
      <c r="F374" s="165">
        <v>-76.692729999999997</v>
      </c>
      <c r="G374" s="149">
        <v>39.279319999999998</v>
      </c>
      <c r="H374" s="149">
        <v>-76.693309999999997</v>
      </c>
    </row>
    <row r="375" spans="1:8" ht="15" customHeight="1" x14ac:dyDescent="0.2">
      <c r="A375" s="26">
        <v>1367</v>
      </c>
      <c r="B375" s="40" t="s">
        <v>307</v>
      </c>
      <c r="C375" s="140" t="s">
        <v>300</v>
      </c>
      <c r="D375" s="171">
        <v>41772</v>
      </c>
      <c r="E375" s="1">
        <v>39.330759999999998</v>
      </c>
      <c r="F375" s="1">
        <v>-76.535079999999994</v>
      </c>
      <c r="G375" s="149">
        <v>39.33137</v>
      </c>
      <c r="H375" s="149">
        <v>-76.535430000000005</v>
      </c>
    </row>
    <row r="376" spans="1:8" ht="15" customHeight="1" x14ac:dyDescent="0.2">
      <c r="A376" s="26">
        <v>1659</v>
      </c>
      <c r="B376" s="40" t="s">
        <v>505</v>
      </c>
      <c r="C376" s="140" t="s">
        <v>300</v>
      </c>
      <c r="D376" s="171">
        <v>41772</v>
      </c>
      <c r="E376" s="1">
        <v>39.336779999999997</v>
      </c>
      <c r="F376" s="1">
        <v>-76.539709999999999</v>
      </c>
      <c r="G376" s="1">
        <v>39.336790000000001</v>
      </c>
      <c r="H376" s="1">
        <v>-76.540509999999998</v>
      </c>
    </row>
    <row r="377" spans="1:8" ht="15" customHeight="1" x14ac:dyDescent="0.2">
      <c r="A377" s="26">
        <v>880</v>
      </c>
      <c r="B377" s="40" t="s">
        <v>304</v>
      </c>
      <c r="C377" s="140" t="s">
        <v>300</v>
      </c>
      <c r="D377" s="171">
        <v>41730</v>
      </c>
      <c r="E377" s="149">
        <v>39.339599999999997</v>
      </c>
      <c r="F377" s="149">
        <v>-76.625749999999996</v>
      </c>
      <c r="G377" s="149">
        <v>39.34028</v>
      </c>
      <c r="H377" s="149">
        <v>-76.625780000000006</v>
      </c>
    </row>
    <row r="378" spans="1:8" ht="15" customHeight="1" x14ac:dyDescent="0.2">
      <c r="A378" s="26">
        <v>949</v>
      </c>
      <c r="B378" s="40" t="s">
        <v>304</v>
      </c>
      <c r="C378" s="140" t="s">
        <v>300</v>
      </c>
      <c r="D378" s="171">
        <v>41730</v>
      </c>
      <c r="E378" s="149">
        <v>39.351939999999999</v>
      </c>
      <c r="F378" s="149">
        <v>-76.629009999999994</v>
      </c>
      <c r="G378" s="149">
        <v>39.352559999999997</v>
      </c>
      <c r="H378" s="149">
        <v>-76.629249999999999</v>
      </c>
    </row>
    <row r="379" spans="1:8" ht="15" customHeight="1" x14ac:dyDescent="0.2">
      <c r="A379" s="26">
        <v>1053</v>
      </c>
      <c r="B379" s="40" t="s">
        <v>304</v>
      </c>
      <c r="C379" s="140" t="s">
        <v>300</v>
      </c>
      <c r="D379" s="171">
        <v>41730</v>
      </c>
      <c r="E379" s="149">
        <v>39.326770000000003</v>
      </c>
      <c r="F379" s="149">
        <v>-76.625200000000007</v>
      </c>
      <c r="G379" s="149">
        <v>39.32743</v>
      </c>
      <c r="H379" s="149">
        <v>-76.625119999999995</v>
      </c>
    </row>
  </sheetData>
  <mergeCells count="14">
    <mergeCell ref="P1:AA1"/>
    <mergeCell ref="AB1:AE1"/>
    <mergeCell ref="AF1:AQ1"/>
    <mergeCell ref="AS1:AU1"/>
    <mergeCell ref="AV1:AX1"/>
    <mergeCell ref="AY1:BA1"/>
    <mergeCell ref="DL1:DO1"/>
    <mergeCell ref="DP1:DU1"/>
    <mergeCell ref="BB1:BC1"/>
    <mergeCell ref="BD1:BE1"/>
    <mergeCell ref="BF1:BH1"/>
    <mergeCell ref="BI1:BN1"/>
    <mergeCell ref="BO1:CN1"/>
    <mergeCell ref="CR1:D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workbookViewId="0">
      <selection activeCell="A2" sqref="A2"/>
    </sheetView>
  </sheetViews>
  <sheetFormatPr defaultRowHeight="12.75" x14ac:dyDescent="0.2"/>
  <cols>
    <col min="1" max="1" width="9.140625" style="102"/>
    <col min="2" max="2" width="12.28515625" style="102" bestFit="1" customWidth="1"/>
    <col min="3" max="3" width="11.7109375" style="102" bestFit="1" customWidth="1"/>
    <col min="4" max="4" width="12" style="102" bestFit="1" customWidth="1"/>
    <col min="5" max="16384" width="9.140625" style="102"/>
  </cols>
  <sheetData>
    <row r="1" spans="1:6" x14ac:dyDescent="0.2">
      <c r="A1" s="100" t="s">
        <v>271</v>
      </c>
      <c r="B1" s="100" t="s">
        <v>350</v>
      </c>
      <c r="C1" s="101" t="s">
        <v>275</v>
      </c>
      <c r="D1" s="101" t="s">
        <v>276</v>
      </c>
      <c r="E1" s="101" t="s">
        <v>277</v>
      </c>
      <c r="F1" s="101" t="s">
        <v>278</v>
      </c>
    </row>
    <row r="2" spans="1:6" x14ac:dyDescent="0.2">
      <c r="A2" s="103">
        <v>31</v>
      </c>
      <c r="B2" s="101">
        <v>31</v>
      </c>
      <c r="C2" s="57">
        <v>39.263339999999999</v>
      </c>
      <c r="D2" s="57">
        <v>-76.647649999999999</v>
      </c>
      <c r="E2" s="57">
        <v>39.26294</v>
      </c>
      <c r="F2" s="57">
        <v>-76.648319999999998</v>
      </c>
    </row>
    <row r="3" spans="1:6" x14ac:dyDescent="0.2">
      <c r="A3" s="103">
        <v>36</v>
      </c>
      <c r="B3" s="101">
        <v>36</v>
      </c>
      <c r="C3" s="57">
        <v>39.266379999999998</v>
      </c>
      <c r="D3" s="57">
        <v>-76.646950000000004</v>
      </c>
      <c r="E3" s="57">
        <v>39.265709999999999</v>
      </c>
      <c r="F3" s="57">
        <v>-76.646889999999999</v>
      </c>
    </row>
    <row r="4" spans="1:6" x14ac:dyDescent="0.2">
      <c r="A4" s="103">
        <v>202</v>
      </c>
      <c r="B4" s="101">
        <v>202</v>
      </c>
      <c r="C4" s="57">
        <v>39.302239999999998</v>
      </c>
      <c r="D4" s="57">
        <v>-76.705389999999994</v>
      </c>
      <c r="E4" s="57">
        <v>39.302729999999997</v>
      </c>
      <c r="F4" s="57">
        <v>-76.705950000000001</v>
      </c>
    </row>
    <row r="5" spans="1:6" x14ac:dyDescent="0.2">
      <c r="A5" s="103">
        <v>247</v>
      </c>
      <c r="B5" s="101">
        <v>247</v>
      </c>
      <c r="C5" s="57">
        <v>39.302689999999998</v>
      </c>
      <c r="D5" s="57">
        <v>-76.709770000000006</v>
      </c>
      <c r="E5" s="57">
        <v>39.302750000000003</v>
      </c>
      <c r="F5" s="57">
        <v>-76.710610000000003</v>
      </c>
    </row>
    <row r="6" spans="1:6" x14ac:dyDescent="0.2">
      <c r="A6" s="103">
        <v>318</v>
      </c>
      <c r="B6" s="101">
        <v>318</v>
      </c>
      <c r="C6" s="57">
        <v>39.290179999999999</v>
      </c>
      <c r="D6" s="57">
        <v>-76.697469999999996</v>
      </c>
      <c r="E6" s="57">
        <v>39.290759999999999</v>
      </c>
      <c r="F6" s="57">
        <v>-76.697400000000002</v>
      </c>
    </row>
    <row r="7" spans="1:6" x14ac:dyDescent="0.2">
      <c r="A7" s="102">
        <v>430</v>
      </c>
      <c r="B7" s="101">
        <v>430</v>
      </c>
      <c r="C7" s="102">
        <v>39.278849999999998</v>
      </c>
      <c r="D7" s="59">
        <v>-76.692729999999997</v>
      </c>
      <c r="E7" s="57">
        <v>39.279319999999998</v>
      </c>
      <c r="F7" s="57">
        <v>-76.693309999999997</v>
      </c>
    </row>
    <row r="8" spans="1:6" x14ac:dyDescent="0.2">
      <c r="A8" s="55">
        <v>651</v>
      </c>
      <c r="B8" s="110">
        <v>651</v>
      </c>
      <c r="C8" s="57">
        <v>39.330060000000003</v>
      </c>
      <c r="D8" s="57">
        <v>-76.647880000000001</v>
      </c>
      <c r="E8" s="57">
        <v>39.329529999999998</v>
      </c>
      <c r="F8" s="57">
        <v>-76.647599999999997</v>
      </c>
    </row>
    <row r="9" spans="1:6" x14ac:dyDescent="0.2">
      <c r="A9" s="55">
        <v>674</v>
      </c>
      <c r="B9" s="110">
        <v>674</v>
      </c>
      <c r="C9" s="57">
        <v>39.329459999999997</v>
      </c>
      <c r="D9" s="57">
        <v>-76.654820000000001</v>
      </c>
      <c r="E9" s="57">
        <v>39.328870000000002</v>
      </c>
      <c r="F9" s="57">
        <v>-76.655090000000001</v>
      </c>
    </row>
    <row r="10" spans="1:6" x14ac:dyDescent="0.2">
      <c r="A10" s="55">
        <v>700</v>
      </c>
      <c r="B10" s="110">
        <v>700</v>
      </c>
      <c r="C10" s="57">
        <v>39.350160000000002</v>
      </c>
      <c r="D10" s="57">
        <v>-76.628479999999996</v>
      </c>
      <c r="E10" s="57">
        <v>39.350670000000001</v>
      </c>
      <c r="F10" s="57">
        <v>-76.628659999999996</v>
      </c>
    </row>
    <row r="11" spans="1:6" x14ac:dyDescent="0.2">
      <c r="A11" s="55">
        <v>701</v>
      </c>
      <c r="B11" s="110">
        <v>701</v>
      </c>
      <c r="C11" s="57">
        <v>39.354509999999998</v>
      </c>
      <c r="D11" s="57">
        <v>-76.629689999999997</v>
      </c>
      <c r="E11" s="57">
        <v>39.355179999999997</v>
      </c>
      <c r="F11" s="57">
        <v>-76.629729999999995</v>
      </c>
    </row>
    <row r="12" spans="1:6" x14ac:dyDescent="0.2">
      <c r="A12" s="55">
        <v>729</v>
      </c>
      <c r="B12" s="110">
        <v>729</v>
      </c>
      <c r="C12" s="57">
        <v>39.333120000000001</v>
      </c>
      <c r="D12" s="57">
        <v>-76.623800000000003</v>
      </c>
      <c r="E12" s="57">
        <v>39.333620000000003</v>
      </c>
      <c r="F12" s="57">
        <v>-76.623220000000003</v>
      </c>
    </row>
    <row r="13" spans="1:6" x14ac:dyDescent="0.2">
      <c r="A13" s="55">
        <v>742</v>
      </c>
      <c r="B13" s="110">
        <v>742</v>
      </c>
      <c r="C13" s="57">
        <v>39.364719999999998</v>
      </c>
      <c r="D13" s="57">
        <v>-76.690200000000004</v>
      </c>
      <c r="E13" s="57">
        <v>39.365319999999997</v>
      </c>
      <c r="F13" s="57">
        <v>-76.690610000000007</v>
      </c>
    </row>
    <row r="14" spans="1:6" x14ac:dyDescent="0.2">
      <c r="A14" s="55">
        <v>753</v>
      </c>
      <c r="B14" s="110">
        <v>753</v>
      </c>
      <c r="C14" s="57">
        <v>39.324550000000002</v>
      </c>
      <c r="D14" s="57">
        <v>-76.626230000000007</v>
      </c>
      <c r="E14" s="57">
        <v>39.325180000000003</v>
      </c>
      <c r="F14" s="57">
        <v>-76.626509999999996</v>
      </c>
    </row>
    <row r="15" spans="1:6" x14ac:dyDescent="0.2">
      <c r="A15" s="55">
        <v>764</v>
      </c>
      <c r="B15" s="110">
        <v>764</v>
      </c>
      <c r="C15" s="57">
        <v>39.364510000000003</v>
      </c>
      <c r="D15" s="57">
        <v>-76.673119999999997</v>
      </c>
      <c r="E15" s="57">
        <v>39.36412</v>
      </c>
      <c r="F15" s="57">
        <v>-76.6738</v>
      </c>
    </row>
    <row r="16" spans="1:6" x14ac:dyDescent="0.2">
      <c r="A16" s="55">
        <v>773</v>
      </c>
      <c r="B16" s="110">
        <v>773</v>
      </c>
      <c r="C16" s="57">
        <v>39.36551</v>
      </c>
      <c r="D16" s="57">
        <v>-76.692930000000004</v>
      </c>
      <c r="E16" s="57">
        <v>39.365220000000001</v>
      </c>
      <c r="F16" s="57">
        <v>-76.693709999999996</v>
      </c>
    </row>
    <row r="17" spans="1:6" x14ac:dyDescent="0.2">
      <c r="A17" s="55">
        <v>780</v>
      </c>
      <c r="B17" s="110">
        <v>780</v>
      </c>
      <c r="C17" s="57">
        <v>39.332129999999999</v>
      </c>
      <c r="D17" s="57">
        <v>-76.642520000000005</v>
      </c>
      <c r="E17" s="57">
        <v>39.33267</v>
      </c>
      <c r="F17" s="57">
        <v>-76.643039999999999</v>
      </c>
    </row>
    <row r="18" spans="1:6" x14ac:dyDescent="0.2">
      <c r="A18" s="55">
        <v>791</v>
      </c>
      <c r="B18" s="110">
        <v>791</v>
      </c>
      <c r="C18" s="57">
        <v>39.362909999999999</v>
      </c>
      <c r="D18" s="57">
        <v>-76.687820000000002</v>
      </c>
      <c r="E18" s="57">
        <v>39.363210000000002</v>
      </c>
      <c r="F18" s="57">
        <v>-76.688590000000005</v>
      </c>
    </row>
    <row r="19" spans="1:6" x14ac:dyDescent="0.2">
      <c r="A19" s="55">
        <v>794</v>
      </c>
      <c r="B19" s="110">
        <v>794</v>
      </c>
      <c r="C19" s="57">
        <v>39.367579999999997</v>
      </c>
      <c r="D19" s="57">
        <v>-76.665469999999999</v>
      </c>
      <c r="E19" s="57">
        <v>39.368119999999998</v>
      </c>
      <c r="F19" s="57">
        <v>-76.66592</v>
      </c>
    </row>
    <row r="20" spans="1:6" x14ac:dyDescent="0.2">
      <c r="A20" s="55">
        <v>800</v>
      </c>
      <c r="B20" s="110">
        <v>800</v>
      </c>
      <c r="C20" s="57">
        <v>39.344760000000001</v>
      </c>
      <c r="D20" s="57">
        <v>-76.626270000000005</v>
      </c>
      <c r="E20" s="57">
        <v>39.345370000000003</v>
      </c>
      <c r="F20" s="57">
        <v>-76.626599999999996</v>
      </c>
    </row>
    <row r="21" spans="1:6" x14ac:dyDescent="0.2">
      <c r="A21" s="55">
        <v>801</v>
      </c>
      <c r="B21" s="110">
        <v>801</v>
      </c>
      <c r="C21" s="57">
        <v>39.348860000000002</v>
      </c>
      <c r="D21" s="57">
        <v>-76.628140000000002</v>
      </c>
      <c r="E21" s="57">
        <v>39.349510000000002</v>
      </c>
      <c r="F21" s="57">
        <v>-76.628309999999999</v>
      </c>
    </row>
    <row r="22" spans="1:6" x14ac:dyDescent="0.2">
      <c r="A22" s="55">
        <v>816</v>
      </c>
      <c r="B22" s="110">
        <v>816</v>
      </c>
      <c r="C22" s="57">
        <v>39.368450000000003</v>
      </c>
      <c r="D22" s="57">
        <v>-76.651849999999996</v>
      </c>
      <c r="E22" s="57">
        <v>39.368960000000001</v>
      </c>
      <c r="F22" s="57">
        <v>-76.6524</v>
      </c>
    </row>
    <row r="23" spans="1:6" x14ac:dyDescent="0.2">
      <c r="A23" s="55">
        <v>841</v>
      </c>
      <c r="B23" s="110">
        <v>841</v>
      </c>
      <c r="C23" s="57">
        <v>39.367379999999997</v>
      </c>
      <c r="D23" s="57">
        <v>-76.668880000000001</v>
      </c>
      <c r="E23" s="57">
        <v>39.366840000000003</v>
      </c>
      <c r="F23" s="57">
        <v>-76.669210000000007</v>
      </c>
    </row>
    <row r="24" spans="1:6" x14ac:dyDescent="0.2">
      <c r="A24" s="55">
        <v>856</v>
      </c>
      <c r="B24" s="110">
        <v>856</v>
      </c>
      <c r="C24" s="57">
        <v>39.32808</v>
      </c>
      <c r="D24" s="57">
        <v>-76.624989999999997</v>
      </c>
      <c r="E24" s="57">
        <v>39.328699999999998</v>
      </c>
      <c r="F24" s="57">
        <v>-76.625240000000005</v>
      </c>
    </row>
    <row r="25" spans="1:6" x14ac:dyDescent="0.2">
      <c r="A25" s="55">
        <v>857</v>
      </c>
      <c r="B25" s="110">
        <v>857</v>
      </c>
      <c r="C25" s="57">
        <v>39.331899999999997</v>
      </c>
      <c r="D25" s="57">
        <v>-76.624470000000002</v>
      </c>
      <c r="E25" s="57">
        <v>39.332509999999999</v>
      </c>
      <c r="F25" s="57">
        <v>-76.624170000000007</v>
      </c>
    </row>
    <row r="26" spans="1:6" x14ac:dyDescent="0.2">
      <c r="A26" s="56">
        <v>870</v>
      </c>
      <c r="B26" s="111">
        <v>870</v>
      </c>
      <c r="C26" s="58">
        <v>39.372320000000002</v>
      </c>
      <c r="D26" s="58">
        <v>-76.659880000000001</v>
      </c>
      <c r="E26" s="58">
        <v>39.37256</v>
      </c>
      <c r="F26" s="58">
        <v>-76.659949999999995</v>
      </c>
    </row>
    <row r="27" spans="1:6" x14ac:dyDescent="0.2">
      <c r="A27" s="55">
        <v>871</v>
      </c>
      <c r="B27" s="110">
        <v>871</v>
      </c>
      <c r="C27" s="57">
        <v>39.368119999999998</v>
      </c>
      <c r="D27" s="57">
        <v>-76.66592</v>
      </c>
      <c r="E27" s="57">
        <v>39.368729999999999</v>
      </c>
      <c r="F27" s="57">
        <v>-76.666179999999997</v>
      </c>
    </row>
    <row r="28" spans="1:6" x14ac:dyDescent="0.2">
      <c r="A28" s="102">
        <v>880</v>
      </c>
      <c r="B28" s="101">
        <v>880</v>
      </c>
      <c r="C28" s="57">
        <v>39.339599999999997</v>
      </c>
      <c r="D28" s="57">
        <v>-76.625749999999996</v>
      </c>
      <c r="E28" s="57">
        <v>39.34028</v>
      </c>
      <c r="F28" s="57">
        <v>-76.625780000000006</v>
      </c>
    </row>
    <row r="29" spans="1:6" x14ac:dyDescent="0.2">
      <c r="A29" s="102">
        <v>949</v>
      </c>
      <c r="B29" s="101">
        <v>949</v>
      </c>
      <c r="C29" s="57">
        <v>39.351939999999999</v>
      </c>
      <c r="D29" s="57">
        <v>-76.629009999999994</v>
      </c>
      <c r="E29" s="57">
        <v>39.352559999999997</v>
      </c>
      <c r="F29" s="57">
        <v>-76.629249999999999</v>
      </c>
    </row>
    <row r="30" spans="1:6" x14ac:dyDescent="0.2">
      <c r="A30" s="102">
        <v>1181</v>
      </c>
      <c r="B30" s="101">
        <v>1181</v>
      </c>
      <c r="C30" s="57">
        <v>39.335999999999999</v>
      </c>
      <c r="D30" s="57">
        <v>-76.580579999999998</v>
      </c>
      <c r="E30" s="57">
        <v>39.335900000000002</v>
      </c>
      <c r="F30" s="57">
        <v>-76.581289999999996</v>
      </c>
    </row>
    <row r="31" spans="1:6" x14ac:dyDescent="0.2">
      <c r="A31" s="102">
        <v>1202</v>
      </c>
      <c r="B31" s="101">
        <v>1202</v>
      </c>
      <c r="C31" s="57">
        <v>39.307960000000001</v>
      </c>
      <c r="D31" s="57">
        <v>-76.556370000000001</v>
      </c>
      <c r="E31" s="57">
        <v>39.307630000000003</v>
      </c>
      <c r="F31" s="57">
        <v>-76.557050000000004</v>
      </c>
    </row>
    <row r="32" spans="1:6" x14ac:dyDescent="0.2">
      <c r="A32" s="102">
        <v>1203</v>
      </c>
      <c r="B32" s="101">
        <v>1203</v>
      </c>
      <c r="C32" s="57">
        <v>39.307630000000003</v>
      </c>
      <c r="D32" s="57">
        <v>-76.557050000000004</v>
      </c>
      <c r="E32" s="57">
        <v>39.307389999999998</v>
      </c>
      <c r="F32" s="57">
        <v>-76.557720000000003</v>
      </c>
    </row>
    <row r="33" spans="1:6" x14ac:dyDescent="0.2">
      <c r="A33" s="102">
        <v>1231</v>
      </c>
      <c r="B33" s="101">
        <v>1231</v>
      </c>
      <c r="C33" s="57">
        <v>39.31082</v>
      </c>
      <c r="D33" s="57">
        <v>-76.546999999999997</v>
      </c>
      <c r="E33" s="57">
        <v>39.311410000000002</v>
      </c>
      <c r="F33" s="57">
        <v>-76.546769999999995</v>
      </c>
    </row>
    <row r="34" spans="1:6" x14ac:dyDescent="0.2">
      <c r="A34" s="102">
        <v>1269</v>
      </c>
      <c r="B34" s="101">
        <v>1269</v>
      </c>
      <c r="C34" s="57">
        <v>39.311160000000001</v>
      </c>
      <c r="D34" s="57">
        <v>-76.547809999999998</v>
      </c>
      <c r="E34" s="57">
        <v>39.311340000000001</v>
      </c>
      <c r="F34" s="57">
        <v>-76.548609999999996</v>
      </c>
    </row>
    <row r="35" spans="1:6" x14ac:dyDescent="0.2">
      <c r="A35" s="102">
        <v>1275</v>
      </c>
      <c r="B35" s="101">
        <v>1275</v>
      </c>
      <c r="C35" s="57">
        <v>39.368859999999998</v>
      </c>
      <c r="D35" s="57">
        <v>-76.599909999999994</v>
      </c>
      <c r="E35" s="57">
        <v>39.36938</v>
      </c>
      <c r="F35" s="57">
        <v>-76.599379999999996</v>
      </c>
    </row>
    <row r="36" spans="1:6" x14ac:dyDescent="0.2">
      <c r="A36" s="102">
        <v>1291</v>
      </c>
      <c r="B36" s="101">
        <v>1291</v>
      </c>
      <c r="C36" s="57">
        <v>39.329839999999997</v>
      </c>
      <c r="D36" s="57">
        <v>-76.546000000000006</v>
      </c>
      <c r="E36" s="57">
        <v>39.330379999999998</v>
      </c>
      <c r="F36" s="57">
        <v>-76.546199999999999</v>
      </c>
    </row>
    <row r="37" spans="1:6" x14ac:dyDescent="0.2">
      <c r="A37" s="102">
        <v>1308</v>
      </c>
      <c r="B37" s="101">
        <v>1308</v>
      </c>
      <c r="C37" s="57">
        <v>39.370759999999997</v>
      </c>
      <c r="D37" s="57">
        <v>-76.597610000000003</v>
      </c>
      <c r="E37" s="57">
        <v>39.371310000000001</v>
      </c>
      <c r="F37" s="57">
        <v>-76.597210000000004</v>
      </c>
    </row>
    <row r="38" spans="1:6" x14ac:dyDescent="0.2">
      <c r="A38" s="102">
        <v>1337</v>
      </c>
      <c r="B38" s="101">
        <v>1337</v>
      </c>
      <c r="C38" s="57">
        <v>39.323900000000002</v>
      </c>
      <c r="D38" s="57">
        <v>-76.533190000000005</v>
      </c>
      <c r="E38" s="57">
        <v>39.323929999999997</v>
      </c>
      <c r="F38" s="57">
        <v>-76.532520000000005</v>
      </c>
    </row>
    <row r="39" spans="1:6" x14ac:dyDescent="0.2">
      <c r="A39" s="102">
        <v>1338</v>
      </c>
      <c r="B39" s="101">
        <v>1338</v>
      </c>
      <c r="C39" s="57">
        <v>39.350079999999998</v>
      </c>
      <c r="D39" s="57">
        <v>-76.588430000000002</v>
      </c>
      <c r="E39" s="57">
        <v>39.350450000000002</v>
      </c>
      <c r="F39" s="57">
        <v>-76.58914</v>
      </c>
    </row>
    <row r="40" spans="1:6" x14ac:dyDescent="0.2">
      <c r="A40" s="102">
        <v>1369</v>
      </c>
      <c r="B40" s="101">
        <v>1369</v>
      </c>
      <c r="C40" s="57">
        <v>39.328060000000001</v>
      </c>
      <c r="D40" s="57">
        <v>-76.569900000000004</v>
      </c>
      <c r="E40" s="57">
        <v>39.328629999999997</v>
      </c>
      <c r="F40" s="57">
        <v>-76.569540000000003</v>
      </c>
    </row>
    <row r="41" spans="1:6" x14ac:dyDescent="0.2">
      <c r="A41" s="102">
        <v>1375</v>
      </c>
      <c r="B41" s="101">
        <v>1375</v>
      </c>
      <c r="C41" s="57">
        <v>39.354320000000001</v>
      </c>
      <c r="D41" s="57">
        <v>-76.594830000000002</v>
      </c>
      <c r="E41" s="57">
        <v>39.354959999999998</v>
      </c>
      <c r="F41" s="57">
        <v>-76.594989999999996</v>
      </c>
    </row>
    <row r="42" spans="1:6" x14ac:dyDescent="0.2">
      <c r="A42" s="102">
        <v>1392</v>
      </c>
      <c r="B42" s="101">
        <v>1392</v>
      </c>
      <c r="C42" s="57">
        <v>39.323309999999999</v>
      </c>
      <c r="D42" s="57">
        <v>-76.533529999999999</v>
      </c>
      <c r="E42" s="57">
        <v>39.323900000000002</v>
      </c>
      <c r="F42" s="57">
        <v>-76.533190000000005</v>
      </c>
    </row>
    <row r="43" spans="1:6" x14ac:dyDescent="0.2">
      <c r="A43" s="102">
        <v>1403</v>
      </c>
      <c r="B43" s="101">
        <v>1403</v>
      </c>
      <c r="C43" s="57">
        <v>39.364089999999997</v>
      </c>
      <c r="D43" s="57">
        <v>-76.598439999999997</v>
      </c>
      <c r="E43" s="57">
        <v>39.364690000000003</v>
      </c>
      <c r="F43" s="57">
        <v>-76.598709999999997</v>
      </c>
    </row>
    <row r="44" spans="1:6" x14ac:dyDescent="0.2">
      <c r="A44" s="102">
        <v>1417</v>
      </c>
      <c r="B44" s="101">
        <v>1417</v>
      </c>
      <c r="C44" s="57">
        <v>39.330100000000002</v>
      </c>
      <c r="D44" s="57">
        <v>-76.53492</v>
      </c>
      <c r="E44" s="57">
        <v>39.330759999999998</v>
      </c>
      <c r="F44" s="57">
        <v>-76.535079999999994</v>
      </c>
    </row>
    <row r="45" spans="1:6" x14ac:dyDescent="0.2">
      <c r="A45" s="102">
        <v>1439</v>
      </c>
      <c r="B45" s="101">
        <v>1439</v>
      </c>
      <c r="C45" s="57">
        <v>39.352969999999999</v>
      </c>
      <c r="D45" s="57">
        <v>-76.573930000000004</v>
      </c>
      <c r="E45" s="57">
        <v>39.353479999999998</v>
      </c>
      <c r="F45" s="57">
        <v>-76.573369999999997</v>
      </c>
    </row>
    <row r="46" spans="1:6" x14ac:dyDescent="0.2">
      <c r="A46" s="102">
        <v>1466</v>
      </c>
      <c r="B46" s="101">
        <v>1466</v>
      </c>
      <c r="C46" s="57">
        <v>39.359110000000001</v>
      </c>
      <c r="D46" s="57">
        <v>-76.573610000000002</v>
      </c>
      <c r="E46" s="57">
        <v>39.359740000000002</v>
      </c>
      <c r="F46" s="57">
        <v>-76.573899999999995</v>
      </c>
    </row>
    <row r="47" spans="1:6" x14ac:dyDescent="0.2">
      <c r="A47" s="102">
        <v>1469</v>
      </c>
      <c r="B47" s="101">
        <v>1469</v>
      </c>
      <c r="C47" s="57">
        <v>39.3337</v>
      </c>
      <c r="D47" s="57">
        <v>-76.537030000000001</v>
      </c>
      <c r="E47" s="57">
        <v>39.334269999999997</v>
      </c>
      <c r="F47" s="57">
        <v>-76.537430000000001</v>
      </c>
    </row>
    <row r="48" spans="1:6" x14ac:dyDescent="0.2">
      <c r="A48" s="102">
        <v>1472</v>
      </c>
      <c r="B48" s="101">
        <v>1472</v>
      </c>
      <c r="C48" s="57">
        <v>39.322710000000001</v>
      </c>
      <c r="D48" s="57">
        <v>-76.533900000000003</v>
      </c>
      <c r="E48" s="57">
        <v>39.323309999999999</v>
      </c>
      <c r="F48" s="57">
        <v>-76.533529999999999</v>
      </c>
    </row>
    <row r="49" spans="1:6" x14ac:dyDescent="0.2">
      <c r="A49" s="102">
        <v>1492</v>
      </c>
      <c r="B49" s="101">
        <v>1492</v>
      </c>
      <c r="C49" s="57">
        <v>39.359830000000002</v>
      </c>
      <c r="D49" s="57">
        <v>-76.575509999999994</v>
      </c>
      <c r="E49" s="57">
        <v>39.360340000000001</v>
      </c>
      <c r="F49" s="57">
        <v>-76.57593</v>
      </c>
    </row>
    <row r="50" spans="1:6" x14ac:dyDescent="0.2">
      <c r="A50" s="55">
        <v>1492</v>
      </c>
      <c r="B50" s="110">
        <v>1492</v>
      </c>
      <c r="C50" s="57">
        <v>39.359830000000002</v>
      </c>
      <c r="D50" s="57">
        <v>-76.575509999999994</v>
      </c>
      <c r="E50" s="57">
        <v>39.360340000000001</v>
      </c>
      <c r="F50" s="57">
        <v>-76.57593</v>
      </c>
    </row>
    <row r="51" spans="1:6" x14ac:dyDescent="0.2">
      <c r="A51" s="102">
        <v>1502</v>
      </c>
      <c r="B51" s="101">
        <v>1502</v>
      </c>
      <c r="C51" s="57">
        <v>39.350340000000003</v>
      </c>
      <c r="D51" s="57">
        <v>-76.577119999999994</v>
      </c>
      <c r="E51" s="57">
        <v>39.351010000000002</v>
      </c>
      <c r="F51" s="57">
        <v>-76.577179999999998</v>
      </c>
    </row>
    <row r="52" spans="1:6" x14ac:dyDescent="0.2">
      <c r="A52" s="102">
        <v>1519</v>
      </c>
      <c r="B52" s="101">
        <v>1519</v>
      </c>
      <c r="C52" s="57">
        <v>39.354700000000001</v>
      </c>
      <c r="D52" s="57">
        <v>-76.572730000000007</v>
      </c>
      <c r="E52" s="57">
        <v>39.355350000000001</v>
      </c>
      <c r="F52" s="57">
        <v>-76.572940000000003</v>
      </c>
    </row>
    <row r="53" spans="1:6" x14ac:dyDescent="0.2">
      <c r="A53" s="102">
        <v>1565</v>
      </c>
      <c r="B53" s="101">
        <v>1565</v>
      </c>
      <c r="C53" s="57">
        <v>39.352600000000002</v>
      </c>
      <c r="D53" s="57">
        <v>-76.57535</v>
      </c>
      <c r="E53" s="57">
        <v>39.35248</v>
      </c>
      <c r="F53" s="57">
        <v>-76.5745</v>
      </c>
    </row>
    <row r="54" spans="1:6" x14ac:dyDescent="0.2">
      <c r="A54" s="102">
        <v>1567</v>
      </c>
      <c r="B54" s="101">
        <v>1567</v>
      </c>
      <c r="C54" s="57">
        <v>39.360399999999998</v>
      </c>
      <c r="D54" s="57">
        <v>-76.573779999999999</v>
      </c>
      <c r="E54" s="57">
        <v>39.361049999999999</v>
      </c>
      <c r="F54" s="57">
        <v>-76.573539999999994</v>
      </c>
    </row>
    <row r="55" spans="1:6" x14ac:dyDescent="0.2">
      <c r="A55" s="102">
        <v>1596</v>
      </c>
      <c r="B55" s="101">
        <v>1596</v>
      </c>
      <c r="C55" s="57">
        <v>39.369909999999997</v>
      </c>
      <c r="D55" s="57">
        <v>-76.572860000000006</v>
      </c>
      <c r="E55" s="57">
        <v>39.370510000000003</v>
      </c>
      <c r="F55" s="57">
        <v>-76.572500000000005</v>
      </c>
    </row>
    <row r="56" spans="1:6" x14ac:dyDescent="0.2">
      <c r="A56" s="102">
        <v>1607</v>
      </c>
      <c r="B56" s="101">
        <v>1607</v>
      </c>
      <c r="C56" s="57">
        <v>39.322270000000003</v>
      </c>
      <c r="D56" s="57">
        <v>-76.560569999999998</v>
      </c>
      <c r="E56" s="57">
        <v>39.322879999999998</v>
      </c>
      <c r="F56" s="57">
        <v>-76.560929999999999</v>
      </c>
    </row>
    <row r="57" spans="1:6" x14ac:dyDescent="0.2">
      <c r="A57" s="102">
        <v>1643</v>
      </c>
      <c r="B57" s="101">
        <v>1643</v>
      </c>
      <c r="C57" s="57">
        <v>39.365229999999997</v>
      </c>
      <c r="D57" s="57">
        <v>-76.599130000000002</v>
      </c>
      <c r="E57" s="57">
        <v>39.365879999999997</v>
      </c>
      <c r="F57" s="57">
        <v>-76.599369999999993</v>
      </c>
    </row>
    <row r="58" spans="1:6" x14ac:dyDescent="0.2">
      <c r="A58" s="102">
        <v>1680</v>
      </c>
      <c r="B58" s="101">
        <v>1680</v>
      </c>
      <c r="C58" s="57">
        <v>39.308459999999997</v>
      </c>
      <c r="D58" s="57">
        <v>-76.544290000000004</v>
      </c>
      <c r="E58" s="57">
        <v>39.308839999999996</v>
      </c>
      <c r="F58" s="57">
        <v>-76.545010000000005</v>
      </c>
    </row>
    <row r="59" spans="1:6" x14ac:dyDescent="0.2">
      <c r="A59" s="102">
        <v>1685</v>
      </c>
      <c r="B59" s="101">
        <v>1685</v>
      </c>
      <c r="C59" s="57">
        <v>39.351520000000001</v>
      </c>
      <c r="D59" s="57">
        <v>-76.591189999999997</v>
      </c>
      <c r="E59" s="57">
        <v>39.351640000000003</v>
      </c>
      <c r="F59" s="57">
        <v>-76.592029999999994</v>
      </c>
    </row>
    <row r="60" spans="1:6" x14ac:dyDescent="0.2">
      <c r="A60" s="102">
        <v>1701</v>
      </c>
      <c r="B60" s="101">
        <v>1701</v>
      </c>
      <c r="C60" s="57">
        <v>39.331380000000003</v>
      </c>
      <c r="D60" s="57">
        <v>-76.574089999999998</v>
      </c>
      <c r="E60" s="57">
        <v>39.33175</v>
      </c>
      <c r="F60" s="57">
        <v>-76.574809999999999</v>
      </c>
    </row>
    <row r="61" spans="1:6" x14ac:dyDescent="0.2">
      <c r="A61" s="107">
        <v>10021</v>
      </c>
      <c r="B61" s="109">
        <v>1104</v>
      </c>
      <c r="C61" s="57">
        <v>39.3705</v>
      </c>
      <c r="D61" s="57">
        <v>-76.651979999999995</v>
      </c>
      <c r="E61" s="57">
        <v>39.37115</v>
      </c>
      <c r="F61" s="57">
        <v>-76.652209999999997</v>
      </c>
    </row>
    <row r="62" spans="1:6" x14ac:dyDescent="0.2">
      <c r="A62" s="107">
        <v>10024</v>
      </c>
      <c r="B62" s="109">
        <v>1066</v>
      </c>
      <c r="C62" s="57">
        <v>39.369210000000002</v>
      </c>
      <c r="D62" s="57">
        <v>-76.650090000000006</v>
      </c>
      <c r="E62" s="57">
        <v>39.369529999999997</v>
      </c>
      <c r="F62" s="57">
        <v>-76.650819999999996</v>
      </c>
    </row>
    <row r="63" spans="1:6" x14ac:dyDescent="0.2">
      <c r="A63" s="107">
        <v>10025</v>
      </c>
      <c r="B63" s="109">
        <v>1113</v>
      </c>
      <c r="C63" s="57">
        <v>39.369250000000001</v>
      </c>
      <c r="D63" s="57">
        <v>-76.64922</v>
      </c>
      <c r="E63" s="57">
        <v>39.369210000000002</v>
      </c>
      <c r="F63" s="57">
        <v>-76.650090000000006</v>
      </c>
    </row>
    <row r="64" spans="1:6" x14ac:dyDescent="0.2">
      <c r="A64" s="107">
        <v>10032</v>
      </c>
      <c r="B64" s="109">
        <v>914</v>
      </c>
      <c r="C64" s="57">
        <v>39.364739999999998</v>
      </c>
      <c r="D64" s="57">
        <v>-76.648290000000003</v>
      </c>
      <c r="E64" s="57">
        <v>39.365409999999997</v>
      </c>
      <c r="F64" s="57">
        <v>-76.648229999999998</v>
      </c>
    </row>
    <row r="65" spans="1:6" x14ac:dyDescent="0.2">
      <c r="A65" s="107">
        <v>10039</v>
      </c>
      <c r="B65" s="109">
        <v>1058</v>
      </c>
      <c r="C65" s="57">
        <v>39.36027</v>
      </c>
      <c r="D65" s="57">
        <v>-76.650099999999995</v>
      </c>
      <c r="E65" s="57">
        <v>39.360930000000003</v>
      </c>
      <c r="F65" s="57">
        <v>-76.649969999999996</v>
      </c>
    </row>
    <row r="66" spans="1:6" x14ac:dyDescent="0.2">
      <c r="A66" s="107">
        <v>10045</v>
      </c>
      <c r="B66" s="109">
        <v>936</v>
      </c>
      <c r="C66" s="57">
        <v>39.356279999999998</v>
      </c>
      <c r="D66" s="57">
        <v>-76.649420000000006</v>
      </c>
      <c r="E66" s="57">
        <v>39.356949999999998</v>
      </c>
      <c r="F66" s="57">
        <v>-76.649479999999997</v>
      </c>
    </row>
    <row r="67" spans="1:6" x14ac:dyDescent="0.2">
      <c r="A67" s="107">
        <v>10048</v>
      </c>
      <c r="B67" s="109">
        <v>712</v>
      </c>
      <c r="C67" s="57">
        <v>39.354649999999999</v>
      </c>
      <c r="D67" s="57">
        <v>-76.647900000000007</v>
      </c>
      <c r="E67" s="57">
        <v>39.355170000000001</v>
      </c>
      <c r="F67" s="57">
        <v>-76.64846</v>
      </c>
    </row>
    <row r="68" spans="1:6" x14ac:dyDescent="0.2">
      <c r="A68" s="107">
        <v>10049</v>
      </c>
      <c r="B68" s="109">
        <v>758</v>
      </c>
      <c r="C68" s="57">
        <v>39.354109999999999</v>
      </c>
      <c r="D68" s="57">
        <v>-76.647390000000001</v>
      </c>
      <c r="E68" s="57">
        <v>39.354649999999999</v>
      </c>
      <c r="F68" s="57">
        <v>-76.647900000000007</v>
      </c>
    </row>
    <row r="69" spans="1:6" x14ac:dyDescent="0.2">
      <c r="A69" s="107">
        <v>10052</v>
      </c>
      <c r="B69" s="109">
        <v>767</v>
      </c>
      <c r="C69" s="57">
        <v>39.352179999999997</v>
      </c>
      <c r="D69" s="57">
        <v>-76.646600000000007</v>
      </c>
      <c r="E69" s="57">
        <v>39.352829999999997</v>
      </c>
      <c r="F69" s="57">
        <v>-76.646870000000007</v>
      </c>
    </row>
    <row r="70" spans="1:6" x14ac:dyDescent="0.2">
      <c r="A70" s="107">
        <v>10092</v>
      </c>
      <c r="B70" s="109">
        <v>909</v>
      </c>
      <c r="C70" s="57">
        <v>39.330939999999998</v>
      </c>
      <c r="D70" s="57">
        <v>-76.641720000000007</v>
      </c>
      <c r="E70" s="57">
        <v>39.331560000000003</v>
      </c>
      <c r="F70" s="57">
        <v>-76.642049999999998</v>
      </c>
    </row>
    <row r="71" spans="1:6" x14ac:dyDescent="0.2">
      <c r="A71" s="107">
        <v>10376</v>
      </c>
      <c r="B71" s="109">
        <v>1112</v>
      </c>
      <c r="C71" s="57">
        <v>39.36609</v>
      </c>
      <c r="D71" s="57">
        <v>-76.648219999999995</v>
      </c>
      <c r="E71" s="57">
        <v>39.366759999999999</v>
      </c>
      <c r="F71" s="57">
        <v>-76.648319999999998</v>
      </c>
    </row>
    <row r="72" spans="1:6" x14ac:dyDescent="0.2">
      <c r="A72" s="107">
        <v>11192</v>
      </c>
      <c r="B72" s="109">
        <v>856</v>
      </c>
      <c r="C72" s="57">
        <v>39.32808</v>
      </c>
      <c r="D72" s="57">
        <v>-76.624989999999997</v>
      </c>
      <c r="E72" s="57">
        <v>39.328699999999998</v>
      </c>
      <c r="F72" s="57">
        <v>-76.625240000000005</v>
      </c>
    </row>
    <row r="73" spans="1:6" x14ac:dyDescent="0.2">
      <c r="A73" s="107">
        <v>11201</v>
      </c>
      <c r="B73" s="109">
        <v>886</v>
      </c>
      <c r="C73" s="57">
        <v>39.322740000000003</v>
      </c>
      <c r="D73" s="57">
        <v>-76.625680000000003</v>
      </c>
      <c r="E73" s="57">
        <v>39.323340000000002</v>
      </c>
      <c r="F73" s="57">
        <v>-76.62603</v>
      </c>
    </row>
    <row r="74" spans="1:6" x14ac:dyDescent="0.2">
      <c r="A74" s="107">
        <v>11248</v>
      </c>
      <c r="B74" s="109">
        <v>701</v>
      </c>
      <c r="C74" s="57">
        <v>39.354509999999998</v>
      </c>
      <c r="D74" s="57">
        <v>-76.629689999999997</v>
      </c>
      <c r="E74" s="57">
        <v>39.355179999999997</v>
      </c>
      <c r="F74" s="57">
        <v>-76.629729999999995</v>
      </c>
    </row>
    <row r="75" spans="1:6" x14ac:dyDescent="0.2">
      <c r="A75" s="107">
        <v>11256</v>
      </c>
      <c r="B75" s="109">
        <v>727</v>
      </c>
      <c r="C75" s="57">
        <v>39.349510000000002</v>
      </c>
      <c r="D75" s="57">
        <v>-76.628309999999999</v>
      </c>
      <c r="E75" s="57">
        <v>39.350160000000002</v>
      </c>
      <c r="F75" s="57">
        <v>-76.628479999999996</v>
      </c>
    </row>
    <row r="76" spans="1:6" x14ac:dyDescent="0.2">
      <c r="A76" s="107">
        <v>11272</v>
      </c>
      <c r="B76" s="109">
        <v>777</v>
      </c>
      <c r="C76" s="57">
        <v>39.332509999999999</v>
      </c>
      <c r="D76" s="57">
        <v>-76.624170000000007</v>
      </c>
      <c r="E76" s="57">
        <v>39.333120000000001</v>
      </c>
      <c r="F76" s="57">
        <v>-76.623800000000003</v>
      </c>
    </row>
    <row r="77" spans="1:6" x14ac:dyDescent="0.2">
      <c r="A77" s="107">
        <v>11284</v>
      </c>
      <c r="B77" s="109">
        <v>703</v>
      </c>
      <c r="C77" s="57">
        <v>39.341560000000001</v>
      </c>
      <c r="D77" s="57">
        <v>-76.626000000000005</v>
      </c>
      <c r="E77" s="57">
        <v>39.342239999999997</v>
      </c>
      <c r="F77" s="57">
        <v>-76.625990000000002</v>
      </c>
    </row>
    <row r="78" spans="1:6" x14ac:dyDescent="0.2">
      <c r="A78" s="107">
        <v>11285</v>
      </c>
      <c r="B78" s="109">
        <v>749</v>
      </c>
      <c r="C78" s="57">
        <v>39.340949999999999</v>
      </c>
      <c r="D78" s="57">
        <v>-76.62576</v>
      </c>
      <c r="E78" s="57">
        <v>39.341560000000001</v>
      </c>
      <c r="F78" s="57">
        <v>-76.626000000000005</v>
      </c>
    </row>
    <row r="79" spans="1:6" x14ac:dyDescent="0.2">
      <c r="A79" s="107">
        <v>12322</v>
      </c>
      <c r="B79" s="109">
        <v>841</v>
      </c>
      <c r="C79" s="57">
        <v>39.367379999999997</v>
      </c>
      <c r="D79" s="57">
        <v>-76.668880000000001</v>
      </c>
      <c r="E79" s="57">
        <v>39.366840000000003</v>
      </c>
      <c r="F79" s="57">
        <v>-76.669210000000007</v>
      </c>
    </row>
    <row r="80" spans="1:6" x14ac:dyDescent="0.2">
      <c r="A80" s="107">
        <v>12338</v>
      </c>
      <c r="B80" s="109">
        <v>803</v>
      </c>
      <c r="C80" s="57">
        <v>39.372079999999997</v>
      </c>
      <c r="D80" s="57">
        <v>-76.679119999999998</v>
      </c>
      <c r="E80" s="57">
        <v>39.372070000000001</v>
      </c>
      <c r="F80" s="57">
        <v>-76.679990000000004</v>
      </c>
    </row>
    <row r="81" spans="1:6" x14ac:dyDescent="0.2">
      <c r="A81" s="107">
        <v>12343</v>
      </c>
      <c r="B81" s="109">
        <v>707</v>
      </c>
      <c r="C81" s="57">
        <v>39.370240000000003</v>
      </c>
      <c r="D81" s="57">
        <v>-76.675780000000003</v>
      </c>
      <c r="E81" s="57">
        <v>39.370640000000002</v>
      </c>
      <c r="F81" s="57">
        <v>-76.676400000000001</v>
      </c>
    </row>
    <row r="82" spans="1:6" x14ac:dyDescent="0.2">
      <c r="A82" s="107">
        <v>12348</v>
      </c>
      <c r="B82" s="109">
        <v>723</v>
      </c>
      <c r="C82" s="57">
        <v>39.368290000000002</v>
      </c>
      <c r="D82" s="57">
        <v>-76.673119999999997</v>
      </c>
      <c r="E82" s="57">
        <v>39.368920000000003</v>
      </c>
      <c r="F82" s="57">
        <v>-76.673240000000007</v>
      </c>
    </row>
    <row r="83" spans="1:6" x14ac:dyDescent="0.2">
      <c r="A83" s="107">
        <v>12353</v>
      </c>
      <c r="B83" s="109">
        <v>1043</v>
      </c>
      <c r="C83" s="57">
        <v>39.366849999999999</v>
      </c>
      <c r="D83" s="57">
        <v>-76.670320000000004</v>
      </c>
      <c r="E83" s="57">
        <v>39.366579999999999</v>
      </c>
      <c r="F83" s="57">
        <v>-76.671059999999997</v>
      </c>
    </row>
    <row r="84" spans="1:6" x14ac:dyDescent="0.2">
      <c r="A84" s="107">
        <v>12356</v>
      </c>
      <c r="B84" s="109">
        <v>1041</v>
      </c>
      <c r="C84" s="57">
        <v>39.367660000000001</v>
      </c>
      <c r="D84" s="57">
        <v>-76.669160000000005</v>
      </c>
      <c r="E84" s="57">
        <v>39.367260000000002</v>
      </c>
      <c r="F84" s="57">
        <v>-76.669830000000005</v>
      </c>
    </row>
    <row r="85" spans="1:6" x14ac:dyDescent="0.2">
      <c r="A85" s="107">
        <v>12363</v>
      </c>
      <c r="B85" s="109">
        <v>1016</v>
      </c>
      <c r="C85" s="57">
        <v>39.367629999999998</v>
      </c>
      <c r="D85" s="57">
        <v>-76.667479999999998</v>
      </c>
      <c r="E85" s="57">
        <v>39.36786</v>
      </c>
      <c r="F85" s="57">
        <v>-76.668049999999994</v>
      </c>
    </row>
    <row r="86" spans="1:6" x14ac:dyDescent="0.2">
      <c r="A86" s="107">
        <v>12368</v>
      </c>
      <c r="B86" s="109">
        <v>916</v>
      </c>
      <c r="C86" s="57">
        <v>39.367570000000001</v>
      </c>
      <c r="D86" s="57">
        <v>-76.663730000000001</v>
      </c>
      <c r="E86" s="57">
        <v>39.367739999999998</v>
      </c>
      <c r="F86" s="57">
        <v>-76.664559999999994</v>
      </c>
    </row>
    <row r="87" spans="1:6" x14ac:dyDescent="0.2">
      <c r="A87" s="107">
        <v>12380</v>
      </c>
      <c r="B87" s="109">
        <v>1095</v>
      </c>
      <c r="C87" s="57">
        <v>39.367040000000003</v>
      </c>
      <c r="D87" s="57">
        <v>-76.653999999999996</v>
      </c>
      <c r="E87" s="57">
        <v>39.367049999999999</v>
      </c>
      <c r="F87" s="57">
        <v>-76.654849999999996</v>
      </c>
    </row>
    <row r="88" spans="1:6" x14ac:dyDescent="0.2">
      <c r="A88" s="107">
        <v>12383</v>
      </c>
      <c r="B88" s="109">
        <v>850</v>
      </c>
      <c r="C88" s="57">
        <v>39.367870000000003</v>
      </c>
      <c r="D88" s="57">
        <v>-76.651709999999994</v>
      </c>
      <c r="E88" s="57">
        <v>39.367649999999998</v>
      </c>
      <c r="F88" s="57">
        <v>-76.652529999999999</v>
      </c>
    </row>
    <row r="89" spans="1:6" x14ac:dyDescent="0.2">
      <c r="A89" s="107">
        <v>12384</v>
      </c>
      <c r="B89" s="109">
        <v>1014</v>
      </c>
      <c r="C89" s="57">
        <v>39.365079999999999</v>
      </c>
      <c r="D89" s="57">
        <v>-76.699640000000002</v>
      </c>
      <c r="E89" s="57">
        <v>39.365270000000002</v>
      </c>
      <c r="F89" s="57">
        <v>-76.700190000000006</v>
      </c>
    </row>
    <row r="90" spans="1:6" x14ac:dyDescent="0.2">
      <c r="A90" s="107">
        <v>12408</v>
      </c>
      <c r="B90" s="109">
        <v>866</v>
      </c>
      <c r="C90" s="57">
        <v>39.362099999999998</v>
      </c>
      <c r="D90" s="57">
        <v>-76.681049999999999</v>
      </c>
      <c r="E90" s="57">
        <v>39.362209999999997</v>
      </c>
      <c r="F90" s="57">
        <v>-76.681899999999999</v>
      </c>
    </row>
    <row r="91" spans="1:6" x14ac:dyDescent="0.2">
      <c r="A91" s="103" t="s">
        <v>402</v>
      </c>
      <c r="B91" s="101">
        <v>1193</v>
      </c>
      <c r="C91" s="57">
        <v>39.311489999999999</v>
      </c>
      <c r="D91" s="57">
        <v>-76.55086</v>
      </c>
      <c r="E91" s="57">
        <v>39.311309999999999</v>
      </c>
      <c r="F91" s="57">
        <v>-76.551699999999997</v>
      </c>
    </row>
    <row r="92" spans="1:6" x14ac:dyDescent="0.2">
      <c r="A92" s="103" t="s">
        <v>403</v>
      </c>
      <c r="B92" s="101">
        <v>1204</v>
      </c>
      <c r="C92" s="57">
        <v>39.307389999999998</v>
      </c>
      <c r="D92" s="57">
        <v>-76.557720000000003</v>
      </c>
      <c r="E92" s="57">
        <v>39.306919999999998</v>
      </c>
      <c r="F92" s="57">
        <v>-76.558310000000006</v>
      </c>
    </row>
    <row r="93" spans="1:6" x14ac:dyDescent="0.2">
      <c r="A93" s="107" t="s">
        <v>354</v>
      </c>
      <c r="B93" s="109">
        <v>403</v>
      </c>
      <c r="C93" s="57">
        <v>39.320590000000003</v>
      </c>
      <c r="D93" s="57">
        <v>-76.711569999999995</v>
      </c>
      <c r="E93" s="57">
        <v>39.32105</v>
      </c>
      <c r="F93" s="57">
        <v>-76.71172</v>
      </c>
    </row>
    <row r="94" spans="1:6" x14ac:dyDescent="0.2">
      <c r="A94" s="103" t="s">
        <v>354</v>
      </c>
      <c r="B94" s="101">
        <v>403</v>
      </c>
      <c r="C94" s="57">
        <v>39.320590000000003</v>
      </c>
      <c r="D94" s="57">
        <v>-76.711569999999995</v>
      </c>
      <c r="E94" s="57">
        <v>39.32105</v>
      </c>
      <c r="F94" s="57">
        <v>-76.71172</v>
      </c>
    </row>
    <row r="95" spans="1:6" x14ac:dyDescent="0.2">
      <c r="A95" s="103" t="s">
        <v>354</v>
      </c>
      <c r="B95" s="101">
        <v>403</v>
      </c>
      <c r="C95" s="57">
        <v>39.320590000000003</v>
      </c>
      <c r="D95" s="57">
        <v>-76.711569999999995</v>
      </c>
      <c r="E95" s="57">
        <v>39.32105</v>
      </c>
      <c r="F95" s="57">
        <v>-76.71172</v>
      </c>
    </row>
    <row r="96" spans="1:6" x14ac:dyDescent="0.2">
      <c r="A96" s="107" t="s">
        <v>355</v>
      </c>
      <c r="B96" s="109">
        <v>325</v>
      </c>
      <c r="C96" s="57">
        <v>39.304769999999998</v>
      </c>
      <c r="D96" s="57">
        <v>-76.6785</v>
      </c>
      <c r="E96" s="57">
        <v>39.305309999999999</v>
      </c>
      <c r="F96" s="57">
        <v>-76.679010000000005</v>
      </c>
    </row>
    <row r="97" spans="1:6" x14ac:dyDescent="0.2">
      <c r="A97" s="107" t="s">
        <v>356</v>
      </c>
      <c r="B97" s="108">
        <v>250</v>
      </c>
      <c r="C97" s="103">
        <v>39.305109999999999</v>
      </c>
      <c r="D97" s="103">
        <v>-76.687340000000006</v>
      </c>
      <c r="E97" s="102">
        <v>39.305129999999998</v>
      </c>
      <c r="F97" s="102">
        <v>-76.688130000000001</v>
      </c>
    </row>
    <row r="98" spans="1:6" x14ac:dyDescent="0.2">
      <c r="A98" s="107" t="s">
        <v>357</v>
      </c>
      <c r="B98" s="109">
        <v>625</v>
      </c>
      <c r="C98" s="57">
        <v>39.275219999999997</v>
      </c>
      <c r="D98" s="57">
        <v>-76.673670000000001</v>
      </c>
      <c r="E98" s="57">
        <v>39.275060000000003</v>
      </c>
      <c r="F98" s="57">
        <v>-76.674499999999995</v>
      </c>
    </row>
    <row r="99" spans="1:6" x14ac:dyDescent="0.2">
      <c r="A99" s="103" t="s">
        <v>357</v>
      </c>
      <c r="B99" s="101">
        <v>625</v>
      </c>
      <c r="C99" s="57">
        <v>39.275219999999997</v>
      </c>
      <c r="D99" s="57">
        <v>-76.673670000000001</v>
      </c>
      <c r="E99" s="57">
        <v>39.275060000000003</v>
      </c>
      <c r="F99" s="57">
        <v>-76.674499999999995</v>
      </c>
    </row>
    <row r="100" spans="1:6" x14ac:dyDescent="0.2">
      <c r="A100" s="103" t="s">
        <v>357</v>
      </c>
      <c r="B100" s="101">
        <v>625</v>
      </c>
      <c r="C100" s="57">
        <v>39.275219999999997</v>
      </c>
      <c r="D100" s="57">
        <v>-76.673670000000001</v>
      </c>
      <c r="E100" s="57">
        <v>39.275060000000003</v>
      </c>
      <c r="F100" s="57">
        <v>-76.674499999999995</v>
      </c>
    </row>
    <row r="101" spans="1:6" x14ac:dyDescent="0.2">
      <c r="A101" s="103" t="s">
        <v>357</v>
      </c>
      <c r="B101" s="101">
        <v>625</v>
      </c>
      <c r="C101" s="57">
        <v>39.275219999999997</v>
      </c>
      <c r="D101" s="57">
        <v>-76.673670000000001</v>
      </c>
      <c r="E101" s="57">
        <v>39.275060000000003</v>
      </c>
      <c r="F101" s="57">
        <v>-76.674499999999995</v>
      </c>
    </row>
    <row r="102" spans="1:6" x14ac:dyDescent="0.2">
      <c r="A102" s="107" t="s">
        <v>358</v>
      </c>
      <c r="B102" s="109">
        <v>964</v>
      </c>
      <c r="C102" s="57">
        <v>39.367249999999999</v>
      </c>
      <c r="D102" s="57">
        <v>-76.662980000000005</v>
      </c>
      <c r="E102" s="57">
        <v>39.367570000000001</v>
      </c>
      <c r="F102" s="57">
        <v>-76.663730000000001</v>
      </c>
    </row>
    <row r="103" spans="1:6" x14ac:dyDescent="0.2">
      <c r="A103" s="103" t="s">
        <v>358</v>
      </c>
      <c r="B103" s="101">
        <v>964</v>
      </c>
      <c r="C103" s="57">
        <v>39.367249999999999</v>
      </c>
      <c r="D103" s="57">
        <v>-76.662980000000005</v>
      </c>
      <c r="E103" s="57">
        <v>39.367570000000001</v>
      </c>
      <c r="F103" s="57">
        <v>-76.663730000000001</v>
      </c>
    </row>
    <row r="104" spans="1:6" x14ac:dyDescent="0.2">
      <c r="A104" s="103" t="s">
        <v>358</v>
      </c>
      <c r="B104" s="101">
        <v>964</v>
      </c>
      <c r="C104" s="57">
        <v>39.367249999999999</v>
      </c>
      <c r="D104" s="57">
        <v>-76.662980000000005</v>
      </c>
      <c r="E104" s="57">
        <v>39.367570000000001</v>
      </c>
      <c r="F104" s="57">
        <v>-76.663730000000001</v>
      </c>
    </row>
    <row r="105" spans="1:6" x14ac:dyDescent="0.2">
      <c r="A105" s="107" t="s">
        <v>359</v>
      </c>
      <c r="B105" s="109">
        <v>878</v>
      </c>
      <c r="C105" s="57">
        <v>39.352559999999997</v>
      </c>
      <c r="D105" s="57">
        <v>-76.629249999999999</v>
      </c>
      <c r="E105" s="57">
        <v>39.353189999999998</v>
      </c>
      <c r="F105" s="57">
        <v>-76.629549999999995</v>
      </c>
    </row>
    <row r="106" spans="1:6" x14ac:dyDescent="0.2">
      <c r="A106" s="103" t="s">
        <v>359</v>
      </c>
      <c r="B106" s="101">
        <v>878</v>
      </c>
      <c r="C106" s="57">
        <v>39.352559999999997</v>
      </c>
      <c r="D106" s="57">
        <v>-76.629249999999999</v>
      </c>
      <c r="E106" s="57">
        <v>39.353189999999998</v>
      </c>
      <c r="F106" s="57">
        <v>-76.629549999999995</v>
      </c>
    </row>
    <row r="107" spans="1:6" x14ac:dyDescent="0.2">
      <c r="A107" s="107" t="s">
        <v>360</v>
      </c>
      <c r="B107" s="109">
        <v>1053</v>
      </c>
      <c r="C107" s="57">
        <v>39.326770000000003</v>
      </c>
      <c r="D107" s="57">
        <v>-76.625200000000007</v>
      </c>
      <c r="E107" s="57">
        <v>39.32743</v>
      </c>
      <c r="F107" s="57">
        <v>-76.625119999999995</v>
      </c>
    </row>
    <row r="108" spans="1:6" x14ac:dyDescent="0.2">
      <c r="A108" s="103" t="s">
        <v>360</v>
      </c>
      <c r="B108" s="101">
        <v>1053</v>
      </c>
      <c r="C108" s="57">
        <v>39.326770000000003</v>
      </c>
      <c r="D108" s="57">
        <v>-76.625200000000007</v>
      </c>
      <c r="E108" s="57">
        <v>39.32743</v>
      </c>
      <c r="F108" s="57">
        <v>-76.625119999999995</v>
      </c>
    </row>
    <row r="109" spans="1:6" x14ac:dyDescent="0.2">
      <c r="A109" s="103" t="s">
        <v>360</v>
      </c>
      <c r="B109" s="101">
        <v>1053</v>
      </c>
      <c r="C109" s="57">
        <v>39.326770000000003</v>
      </c>
      <c r="D109" s="57">
        <v>-76.625200000000007</v>
      </c>
      <c r="E109" s="57">
        <v>39.32743</v>
      </c>
      <c r="F109" s="57">
        <v>-76.625119999999995</v>
      </c>
    </row>
    <row r="110" spans="1:6" x14ac:dyDescent="0.2">
      <c r="A110" s="103" t="s">
        <v>360</v>
      </c>
      <c r="B110" s="101">
        <v>1053</v>
      </c>
      <c r="C110" s="57">
        <v>39.326770000000003</v>
      </c>
      <c r="D110" s="57">
        <v>-76.625200000000007</v>
      </c>
      <c r="E110" s="57">
        <v>39.32743</v>
      </c>
      <c r="F110" s="57">
        <v>-76.625119999999995</v>
      </c>
    </row>
    <row r="111" spans="1:6" x14ac:dyDescent="0.2">
      <c r="A111" s="103" t="s">
        <v>360</v>
      </c>
      <c r="B111" s="101">
        <v>1053</v>
      </c>
      <c r="C111" s="57">
        <v>39.326770000000003</v>
      </c>
      <c r="D111" s="57">
        <v>-76.625200000000007</v>
      </c>
      <c r="E111" s="57">
        <v>39.32743</v>
      </c>
      <c r="F111" s="57">
        <v>-76.625119999999995</v>
      </c>
    </row>
    <row r="112" spans="1:6" x14ac:dyDescent="0.2">
      <c r="A112" s="103" t="s">
        <v>360</v>
      </c>
      <c r="B112" s="101">
        <v>1053</v>
      </c>
      <c r="C112" s="57">
        <v>39.326770000000003</v>
      </c>
      <c r="D112" s="57">
        <v>-76.625200000000007</v>
      </c>
      <c r="E112" s="57">
        <v>39.32743</v>
      </c>
      <c r="F112" s="57">
        <v>-76.625119999999995</v>
      </c>
    </row>
    <row r="113" spans="1:6" x14ac:dyDescent="0.2">
      <c r="A113" s="103" t="s">
        <v>360</v>
      </c>
      <c r="B113" s="101">
        <v>1053</v>
      </c>
      <c r="C113" s="57">
        <v>39.326770000000003</v>
      </c>
      <c r="D113" s="57">
        <v>-76.625200000000007</v>
      </c>
      <c r="E113" s="57">
        <v>39.32743</v>
      </c>
      <c r="F113" s="57">
        <v>-76.625119999999995</v>
      </c>
    </row>
    <row r="114" spans="1:6" x14ac:dyDescent="0.2">
      <c r="A114" s="102" t="s">
        <v>360</v>
      </c>
      <c r="B114" s="101">
        <v>1053</v>
      </c>
      <c r="C114" s="57">
        <v>39.326770000000003</v>
      </c>
      <c r="D114" s="57">
        <v>-76.625200000000007</v>
      </c>
      <c r="E114" s="57">
        <v>39.32743</v>
      </c>
      <c r="F114" s="57">
        <v>-76.625119999999995</v>
      </c>
    </row>
    <row r="115" spans="1:6" x14ac:dyDescent="0.2">
      <c r="A115" s="107" t="s">
        <v>361</v>
      </c>
      <c r="B115" s="109">
        <v>1271</v>
      </c>
      <c r="C115" s="57">
        <v>39.356670000000001</v>
      </c>
      <c r="D115" s="57">
        <v>-76.572890000000001</v>
      </c>
      <c r="E115" s="57">
        <v>39.357329999999997</v>
      </c>
      <c r="F115" s="57">
        <v>-76.572900000000004</v>
      </c>
    </row>
    <row r="116" spans="1:6" x14ac:dyDescent="0.2">
      <c r="A116" s="103" t="s">
        <v>361</v>
      </c>
      <c r="B116" s="101">
        <v>1271</v>
      </c>
      <c r="C116" s="57">
        <v>39.356670000000001</v>
      </c>
      <c r="D116" s="57">
        <v>-76.572890000000001</v>
      </c>
      <c r="E116" s="57">
        <v>39.357329999999997</v>
      </c>
      <c r="F116" s="57">
        <v>-76.572900000000004</v>
      </c>
    </row>
    <row r="117" spans="1:6" x14ac:dyDescent="0.2">
      <c r="A117" s="107" t="s">
        <v>362</v>
      </c>
      <c r="B117" s="109">
        <v>1294</v>
      </c>
      <c r="C117" s="57">
        <v>39.324869999999997</v>
      </c>
      <c r="D117" s="57">
        <v>-76.563130000000001</v>
      </c>
      <c r="E117" s="57">
        <v>39.325060000000001</v>
      </c>
      <c r="F117" s="57">
        <v>-76.563959999999994</v>
      </c>
    </row>
    <row r="118" spans="1:6" x14ac:dyDescent="0.2">
      <c r="A118" s="103" t="s">
        <v>362</v>
      </c>
      <c r="B118" s="101">
        <v>1294</v>
      </c>
      <c r="C118" s="57">
        <v>39.324869999999997</v>
      </c>
      <c r="D118" s="57">
        <v>-76.563130000000001</v>
      </c>
      <c r="E118" s="57">
        <v>39.325060000000001</v>
      </c>
      <c r="F118" s="57">
        <v>-76.563959999999994</v>
      </c>
    </row>
    <row r="119" spans="1:6" x14ac:dyDescent="0.2">
      <c r="A119" s="107" t="s">
        <v>363</v>
      </c>
      <c r="B119" s="109">
        <v>1583</v>
      </c>
      <c r="C119" s="57">
        <v>39.365879999999997</v>
      </c>
      <c r="D119" s="57">
        <v>-76.599369999999993</v>
      </c>
      <c r="E119" s="57">
        <v>39.366529999999997</v>
      </c>
      <c r="F119" s="57">
        <v>-76.599590000000006</v>
      </c>
    </row>
    <row r="120" spans="1:6" x14ac:dyDescent="0.2">
      <c r="A120" s="103" t="s">
        <v>363</v>
      </c>
      <c r="B120" s="101">
        <v>1583</v>
      </c>
      <c r="C120" s="57">
        <v>39.365879999999997</v>
      </c>
      <c r="D120" s="57">
        <v>-76.599369999999993</v>
      </c>
      <c r="E120" s="57">
        <v>39.366529999999997</v>
      </c>
      <c r="F120" s="57">
        <v>-76.599590000000006</v>
      </c>
    </row>
    <row r="121" spans="1:6" x14ac:dyDescent="0.2">
      <c r="A121" s="103" t="s">
        <v>363</v>
      </c>
      <c r="B121" s="101">
        <v>1583</v>
      </c>
      <c r="C121" s="57">
        <v>39.365879999999997</v>
      </c>
      <c r="D121" s="57">
        <v>-76.599369999999993</v>
      </c>
      <c r="E121" s="57">
        <v>39.366529999999997</v>
      </c>
      <c r="F121" s="57">
        <v>-76.599590000000006</v>
      </c>
    </row>
    <row r="122" spans="1:6" x14ac:dyDescent="0.2">
      <c r="A122" s="107" t="s">
        <v>364</v>
      </c>
      <c r="B122" s="109">
        <v>1367</v>
      </c>
      <c r="C122" s="103">
        <v>39.330759999999998</v>
      </c>
      <c r="D122" s="103">
        <v>-76.535079999999994</v>
      </c>
      <c r="E122" s="57">
        <v>39.33137</v>
      </c>
      <c r="F122" s="57">
        <v>-76.535430000000005</v>
      </c>
    </row>
    <row r="123" spans="1:6" x14ac:dyDescent="0.2">
      <c r="A123" s="105" t="s">
        <v>364</v>
      </c>
      <c r="B123" s="112">
        <v>1367</v>
      </c>
      <c r="C123" s="103">
        <v>39.330759999999998</v>
      </c>
      <c r="D123" s="103">
        <v>-76.535079999999994</v>
      </c>
      <c r="E123" s="57">
        <v>39.33137</v>
      </c>
      <c r="F123" s="57">
        <v>-76.535430000000005</v>
      </c>
    </row>
    <row r="124" spans="1:6" x14ac:dyDescent="0.2">
      <c r="A124" s="103" t="s">
        <v>364</v>
      </c>
      <c r="B124" s="101">
        <v>1367</v>
      </c>
      <c r="C124" s="103">
        <v>39.330759999999998</v>
      </c>
      <c r="D124" s="103">
        <v>-76.535079999999994</v>
      </c>
      <c r="E124" s="57">
        <v>39.33137</v>
      </c>
      <c r="F124" s="57">
        <v>-76.535430000000005</v>
      </c>
    </row>
    <row r="125" spans="1:6" x14ac:dyDescent="0.2">
      <c r="A125" s="103" t="s">
        <v>364</v>
      </c>
      <c r="B125" s="101">
        <v>1367</v>
      </c>
      <c r="C125" s="103">
        <v>39.330759999999998</v>
      </c>
      <c r="D125" s="103">
        <v>-76.535079999999994</v>
      </c>
      <c r="E125" s="57">
        <v>39.33137</v>
      </c>
      <c r="F125" s="57">
        <v>-76.535430000000005</v>
      </c>
    </row>
    <row r="126" spans="1:6" x14ac:dyDescent="0.2">
      <c r="A126" s="103" t="s">
        <v>364</v>
      </c>
      <c r="B126" s="101">
        <v>1367</v>
      </c>
      <c r="C126" s="103">
        <v>39.330759999999998</v>
      </c>
      <c r="D126" s="103">
        <v>-76.535079999999994</v>
      </c>
      <c r="E126" s="57">
        <v>39.33137</v>
      </c>
      <c r="F126" s="57">
        <v>-76.535430000000005</v>
      </c>
    </row>
    <row r="127" spans="1:6" x14ac:dyDescent="0.2">
      <c r="A127" s="103" t="s">
        <v>364</v>
      </c>
      <c r="B127" s="101">
        <v>1367</v>
      </c>
      <c r="C127" s="103">
        <v>39.330759999999998</v>
      </c>
      <c r="D127" s="103">
        <v>-76.535079999999994</v>
      </c>
      <c r="E127" s="57">
        <v>39.33137</v>
      </c>
      <c r="F127" s="57">
        <v>-76.535430000000005</v>
      </c>
    </row>
    <row r="128" spans="1:6" x14ac:dyDescent="0.2">
      <c r="A128" s="103" t="s">
        <v>364</v>
      </c>
      <c r="B128" s="101">
        <v>1367</v>
      </c>
      <c r="C128" s="103">
        <v>39.330759999999998</v>
      </c>
      <c r="D128" s="103">
        <v>-76.535079999999994</v>
      </c>
      <c r="E128" s="57">
        <v>39.33137</v>
      </c>
      <c r="F128" s="57">
        <v>-76.535430000000005</v>
      </c>
    </row>
    <row r="129" spans="1:6" x14ac:dyDescent="0.2">
      <c r="A129" s="102" t="s">
        <v>364</v>
      </c>
      <c r="B129" s="101">
        <v>1367</v>
      </c>
      <c r="C129" s="103">
        <v>39.330759999999998</v>
      </c>
      <c r="D129" s="103">
        <v>-76.535079999999994</v>
      </c>
      <c r="E129" s="57">
        <v>39.33137</v>
      </c>
      <c r="F129" s="57">
        <v>-76.535430000000005</v>
      </c>
    </row>
    <row r="130" spans="1:6" x14ac:dyDescent="0.2">
      <c r="A130" s="105" t="s">
        <v>400</v>
      </c>
      <c r="B130" s="112">
        <v>1235</v>
      </c>
      <c r="C130" s="60">
        <v>39.312350000000002</v>
      </c>
      <c r="D130" s="60">
        <v>-76.554590000000005</v>
      </c>
      <c r="E130" s="39">
        <v>39.312640000000002</v>
      </c>
      <c r="F130" s="39">
        <v>-76.543909999999997</v>
      </c>
    </row>
    <row r="131" spans="1:6" x14ac:dyDescent="0.2">
      <c r="A131" s="103" t="s">
        <v>400</v>
      </c>
      <c r="B131" s="101">
        <v>1235</v>
      </c>
      <c r="C131" s="60">
        <v>39.312350000000002</v>
      </c>
      <c r="D131" s="60">
        <v>-76.554590000000005</v>
      </c>
      <c r="E131" s="39">
        <v>39.312640000000002</v>
      </c>
      <c r="F131" s="39">
        <v>-76.543909999999997</v>
      </c>
    </row>
    <row r="132" spans="1:6" x14ac:dyDescent="0.2">
      <c r="A132" s="103" t="s">
        <v>400</v>
      </c>
      <c r="B132" s="101">
        <v>1235</v>
      </c>
      <c r="C132" s="60">
        <v>39.312350000000002</v>
      </c>
      <c r="D132" s="60">
        <v>-76.554590000000005</v>
      </c>
      <c r="E132" s="39">
        <v>39.312640000000002</v>
      </c>
      <c r="F132" s="39">
        <v>-76.543909999999997</v>
      </c>
    </row>
    <row r="133" spans="1:6" x14ac:dyDescent="0.2">
      <c r="A133" s="103" t="s">
        <v>400</v>
      </c>
      <c r="B133" s="101">
        <v>1235</v>
      </c>
      <c r="C133" s="60">
        <v>39.312350000000002</v>
      </c>
      <c r="D133" s="60">
        <v>-76.554590000000005</v>
      </c>
      <c r="E133" s="39">
        <v>39.312640000000002</v>
      </c>
      <c r="F133" s="39">
        <v>-76.543909999999997</v>
      </c>
    </row>
    <row r="134" spans="1:6" x14ac:dyDescent="0.2">
      <c r="A134" s="103" t="s">
        <v>400</v>
      </c>
      <c r="B134" s="101">
        <v>1235</v>
      </c>
      <c r="C134" s="60">
        <v>39.312350000000002</v>
      </c>
      <c r="D134" s="60">
        <v>-76.554590000000005</v>
      </c>
      <c r="E134" s="39">
        <v>39.312640000000002</v>
      </c>
      <c r="F134" s="39">
        <v>-76.543909999999997</v>
      </c>
    </row>
    <row r="135" spans="1:6" x14ac:dyDescent="0.2">
      <c r="A135" s="103" t="s">
        <v>400</v>
      </c>
      <c r="B135" s="101">
        <v>1235</v>
      </c>
      <c r="C135" s="60">
        <v>39.312350000000002</v>
      </c>
      <c r="D135" s="60">
        <v>-76.554590000000005</v>
      </c>
      <c r="E135" s="39">
        <v>39.312640000000002</v>
      </c>
      <c r="F135" s="39">
        <v>-76.543909999999997</v>
      </c>
    </row>
    <row r="136" spans="1:6" x14ac:dyDescent="0.2">
      <c r="A136" s="103" t="s">
        <v>400</v>
      </c>
      <c r="B136" s="101">
        <v>1235</v>
      </c>
      <c r="C136" s="60">
        <v>39.312350000000002</v>
      </c>
      <c r="D136" s="60">
        <v>-76.554590000000005</v>
      </c>
      <c r="E136" s="39">
        <v>39.312640000000002</v>
      </c>
      <c r="F136" s="39">
        <v>-76.543909999999997</v>
      </c>
    </row>
    <row r="137" spans="1:6" x14ac:dyDescent="0.2">
      <c r="A137" s="102" t="s">
        <v>400</v>
      </c>
      <c r="B137" s="101">
        <v>1235</v>
      </c>
      <c r="C137" s="60">
        <v>39.312350000000002</v>
      </c>
      <c r="D137" s="60">
        <v>-76.554590000000005</v>
      </c>
      <c r="E137" s="39">
        <v>39.312640000000002</v>
      </c>
      <c r="F137" s="39">
        <v>-76.543909999999997</v>
      </c>
    </row>
    <row r="138" spans="1:6" x14ac:dyDescent="0.2">
      <c r="A138" s="105" t="s">
        <v>401</v>
      </c>
      <c r="B138" s="112">
        <v>1231</v>
      </c>
      <c r="C138" s="57">
        <v>39.31082</v>
      </c>
      <c r="D138" s="57">
        <v>-76.546999999999997</v>
      </c>
      <c r="E138" s="57">
        <v>39.311410000000002</v>
      </c>
      <c r="F138" s="57">
        <v>-76.546769999999995</v>
      </c>
    </row>
    <row r="139" spans="1:6" x14ac:dyDescent="0.2">
      <c r="A139" s="103" t="s">
        <v>401</v>
      </c>
      <c r="B139" s="101">
        <v>1231</v>
      </c>
      <c r="C139" s="57">
        <v>39.31082</v>
      </c>
      <c r="D139" s="57">
        <v>-76.546999999999997</v>
      </c>
      <c r="E139" s="57">
        <v>39.311410000000002</v>
      </c>
      <c r="F139" s="57">
        <v>-76.546769999999995</v>
      </c>
    </row>
    <row r="140" spans="1:6" x14ac:dyDescent="0.2">
      <c r="A140" s="103" t="s">
        <v>401</v>
      </c>
      <c r="B140" s="101">
        <v>1231</v>
      </c>
      <c r="C140" s="57">
        <v>39.31082</v>
      </c>
      <c r="D140" s="57">
        <v>-76.546999999999997</v>
      </c>
      <c r="E140" s="57">
        <v>39.311410000000002</v>
      </c>
      <c r="F140" s="57">
        <v>-76.546769999999995</v>
      </c>
    </row>
    <row r="141" spans="1:6" x14ac:dyDescent="0.2">
      <c r="A141" s="103" t="s">
        <v>401</v>
      </c>
      <c r="B141" s="101">
        <v>1231</v>
      </c>
      <c r="C141" s="57">
        <v>39.31082</v>
      </c>
      <c r="D141" s="57">
        <v>-76.546999999999997</v>
      </c>
      <c r="E141" s="57">
        <v>39.311410000000002</v>
      </c>
      <c r="F141" s="57">
        <v>-76.546769999999995</v>
      </c>
    </row>
    <row r="142" spans="1:6" x14ac:dyDescent="0.2">
      <c r="A142" s="103" t="s">
        <v>401</v>
      </c>
      <c r="B142" s="101">
        <v>1231</v>
      </c>
      <c r="C142" s="57">
        <v>39.31082</v>
      </c>
      <c r="D142" s="57">
        <v>-76.546999999999997</v>
      </c>
      <c r="E142" s="57">
        <v>39.311410000000002</v>
      </c>
      <c r="F142" s="57">
        <v>-76.546769999999995</v>
      </c>
    </row>
    <row r="143" spans="1:6" x14ac:dyDescent="0.2">
      <c r="A143" s="103" t="s">
        <v>401</v>
      </c>
      <c r="B143" s="101">
        <v>1231</v>
      </c>
      <c r="C143" s="57">
        <v>39.31082</v>
      </c>
      <c r="D143" s="57">
        <v>-76.546999999999997</v>
      </c>
      <c r="E143" s="57">
        <v>39.311410000000002</v>
      </c>
      <c r="F143" s="57">
        <v>-76.546769999999995</v>
      </c>
    </row>
    <row r="144" spans="1:6" x14ac:dyDescent="0.2">
      <c r="A144" s="103" t="s">
        <v>404</v>
      </c>
      <c r="B144" s="101">
        <v>1174</v>
      </c>
      <c r="C144" s="57">
        <v>39.312640000000002</v>
      </c>
      <c r="D144" s="57">
        <v>-76.543899999999994</v>
      </c>
      <c r="E144" s="57">
        <v>39.312049999999999</v>
      </c>
      <c r="F144" s="57">
        <v>-76.543599999999998</v>
      </c>
    </row>
    <row r="145" spans="1:6" x14ac:dyDescent="0.2">
      <c r="A145" s="103" t="s">
        <v>405</v>
      </c>
      <c r="B145" s="101">
        <v>1243</v>
      </c>
      <c r="C145" s="57">
        <v>39.316890000000001</v>
      </c>
      <c r="D145" s="57">
        <v>-76.544139999999999</v>
      </c>
      <c r="E145" s="57">
        <v>39.317450000000001</v>
      </c>
      <c r="F145" s="57">
        <v>-76.544079999999994</v>
      </c>
    </row>
    <row r="146" spans="1:6" x14ac:dyDescent="0.2">
      <c r="A146" s="103" t="s">
        <v>406</v>
      </c>
      <c r="B146" s="101">
        <v>1257</v>
      </c>
      <c r="C146" s="57">
        <v>39.324759999999998</v>
      </c>
      <c r="D146" s="57">
        <v>-76.543300000000002</v>
      </c>
      <c r="E146" s="57">
        <v>39.325279999999999</v>
      </c>
      <c r="F146" s="57">
        <v>-76.54307</v>
      </c>
    </row>
    <row r="147" spans="1:6" x14ac:dyDescent="0.2">
      <c r="A147" s="103" t="s">
        <v>408</v>
      </c>
      <c r="B147" s="101">
        <v>1375</v>
      </c>
      <c r="C147" s="57">
        <v>39.354320000000001</v>
      </c>
      <c r="D147" s="57">
        <v>-76.594830000000002</v>
      </c>
      <c r="E147" s="57">
        <v>39.354959999999998</v>
      </c>
      <c r="F147" s="57">
        <v>-76.594989999999996</v>
      </c>
    </row>
    <row r="148" spans="1:6" x14ac:dyDescent="0.2">
      <c r="A148" s="103" t="s">
        <v>409</v>
      </c>
      <c r="B148" s="101">
        <v>1702</v>
      </c>
      <c r="C148" s="57">
        <v>39.354959999999998</v>
      </c>
      <c r="D148" s="57">
        <v>-76.594989999999996</v>
      </c>
      <c r="E148" s="57">
        <v>39.355539999999998</v>
      </c>
      <c r="F148" s="57">
        <v>-76.595389999999995</v>
      </c>
    </row>
    <row r="149" spans="1:6" x14ac:dyDescent="0.2">
      <c r="A149" s="103" t="s">
        <v>410</v>
      </c>
      <c r="B149" s="101">
        <v>1343</v>
      </c>
      <c r="C149" s="57">
        <v>39.362250000000003</v>
      </c>
      <c r="D149" s="57">
        <v>-76.598110000000005</v>
      </c>
      <c r="E149" s="57">
        <v>39.362900000000003</v>
      </c>
      <c r="F149" s="57">
        <v>-76.597899999999996</v>
      </c>
    </row>
    <row r="150" spans="1:6" x14ac:dyDescent="0.2">
      <c r="A150" s="103" t="s">
        <v>407</v>
      </c>
      <c r="B150" s="101">
        <v>1284</v>
      </c>
      <c r="C150" s="57">
        <v>39.347700000000003</v>
      </c>
      <c r="D150" s="57">
        <v>-76.583460000000002</v>
      </c>
      <c r="E150" s="57">
        <v>39.348089999999999</v>
      </c>
      <c r="F150" s="57">
        <v>-76.584149999999994</v>
      </c>
    </row>
    <row r="151" spans="1:6" x14ac:dyDescent="0.2">
      <c r="A151" s="103" t="s">
        <v>399</v>
      </c>
      <c r="B151" s="104">
        <v>250</v>
      </c>
      <c r="C151" s="103">
        <v>39.305109999999999</v>
      </c>
      <c r="D151" s="103">
        <v>-76.687340000000006</v>
      </c>
      <c r="E151" s="102">
        <v>39.305129999999998</v>
      </c>
      <c r="F151" s="102">
        <v>-76.688130000000001</v>
      </c>
    </row>
    <row r="152" spans="1:6" x14ac:dyDescent="0.2">
      <c r="A152" s="103" t="s">
        <v>399</v>
      </c>
      <c r="B152" s="101">
        <v>250</v>
      </c>
      <c r="C152" s="103">
        <v>39.305109999999999</v>
      </c>
      <c r="D152" s="103">
        <v>-76.687340000000006</v>
      </c>
      <c r="E152" s="102">
        <v>39.305129999999998</v>
      </c>
      <c r="F152" s="102">
        <v>-76.688130000000001</v>
      </c>
    </row>
    <row r="153" spans="1:6" x14ac:dyDescent="0.2">
      <c r="A153" s="103" t="s">
        <v>399</v>
      </c>
      <c r="B153" s="101">
        <v>250</v>
      </c>
      <c r="C153" s="103">
        <v>39.305109999999999</v>
      </c>
      <c r="D153" s="103">
        <v>-76.687340000000006</v>
      </c>
      <c r="E153" s="102">
        <v>39.305129999999998</v>
      </c>
      <c r="F153" s="102">
        <v>-76.688130000000001</v>
      </c>
    </row>
    <row r="154" spans="1:6" x14ac:dyDescent="0.2">
      <c r="A154" s="103" t="s">
        <v>399</v>
      </c>
      <c r="B154" s="101">
        <v>250</v>
      </c>
      <c r="C154" s="103">
        <v>39.305109999999999</v>
      </c>
      <c r="D154" s="103">
        <v>-76.687340000000006</v>
      </c>
      <c r="E154" s="102">
        <v>39.305129999999998</v>
      </c>
      <c r="F154" s="102">
        <v>-76.688130000000001</v>
      </c>
    </row>
    <row r="155" spans="1:6" x14ac:dyDescent="0.2">
      <c r="A155" s="103" t="s">
        <v>399</v>
      </c>
      <c r="B155" s="101">
        <v>250</v>
      </c>
      <c r="C155" s="103">
        <v>39.305109999999999</v>
      </c>
      <c r="D155" s="103">
        <v>-76.687340000000006</v>
      </c>
      <c r="E155" s="102">
        <v>39.305129999999998</v>
      </c>
      <c r="F155" s="102">
        <v>-76.688130000000001</v>
      </c>
    </row>
    <row r="156" spans="1:6" x14ac:dyDescent="0.2">
      <c r="A156" s="102" t="s">
        <v>399</v>
      </c>
      <c r="B156" s="101">
        <v>250</v>
      </c>
      <c r="C156" s="103">
        <v>39.305109999999999</v>
      </c>
      <c r="D156" s="103">
        <v>-76.687340000000006</v>
      </c>
      <c r="E156" s="102">
        <v>39.305129999999998</v>
      </c>
      <c r="F156" s="102">
        <v>-76.688130000000001</v>
      </c>
    </row>
    <row r="157" spans="1:6" x14ac:dyDescent="0.2">
      <c r="A157" s="103" t="s">
        <v>373</v>
      </c>
      <c r="B157" s="104">
        <v>627</v>
      </c>
      <c r="C157" s="57">
        <v>39.302729999999997</v>
      </c>
      <c r="D157" s="57">
        <v>-76.705950000000001</v>
      </c>
      <c r="E157" s="57">
        <v>39.303019999999997</v>
      </c>
      <c r="F157" s="57">
        <v>-76.706729999999993</v>
      </c>
    </row>
    <row r="158" spans="1:6" x14ac:dyDescent="0.2">
      <c r="A158" s="103" t="s">
        <v>374</v>
      </c>
      <c r="B158" s="104">
        <v>440</v>
      </c>
      <c r="C158" s="57">
        <v>39.301189999999998</v>
      </c>
      <c r="D158" s="57">
        <v>-76.706339999999997</v>
      </c>
      <c r="E158" s="57">
        <v>39.30171</v>
      </c>
      <c r="F158" s="57">
        <v>-76.705789999999993</v>
      </c>
    </row>
    <row r="159" spans="1:6" x14ac:dyDescent="0.2">
      <c r="A159" s="103" t="s">
        <v>375</v>
      </c>
      <c r="B159" s="104">
        <v>263</v>
      </c>
      <c r="C159" s="57">
        <v>39.299630000000001</v>
      </c>
      <c r="D159" s="57">
        <v>-76.705100000000002</v>
      </c>
      <c r="E159" s="57">
        <v>39.299430000000001</v>
      </c>
      <c r="F159" s="57">
        <v>-76.705849999999998</v>
      </c>
    </row>
    <row r="160" spans="1:6" x14ac:dyDescent="0.2">
      <c r="A160" s="105" t="s">
        <v>376</v>
      </c>
      <c r="B160" s="106">
        <v>542</v>
      </c>
      <c r="C160" s="57">
        <v>39.304929999999999</v>
      </c>
      <c r="D160" s="57">
        <v>-76.693460000000002</v>
      </c>
      <c r="E160" s="57">
        <v>39.304920000000003</v>
      </c>
      <c r="F160" s="57">
        <v>-76.694320000000005</v>
      </c>
    </row>
    <row r="161" spans="1:6" x14ac:dyDescent="0.2">
      <c r="A161" s="103" t="s">
        <v>377</v>
      </c>
      <c r="B161" s="104">
        <v>151</v>
      </c>
      <c r="C161" s="57">
        <v>39.304720000000003</v>
      </c>
      <c r="D161" s="57">
        <v>-76.692639999999997</v>
      </c>
      <c r="E161" s="57">
        <v>39.304929999999999</v>
      </c>
      <c r="F161" s="57">
        <v>-76.693460000000002</v>
      </c>
    </row>
    <row r="162" spans="1:6" x14ac:dyDescent="0.2">
      <c r="A162" s="103" t="s">
        <v>467</v>
      </c>
      <c r="B162" s="101">
        <v>129</v>
      </c>
      <c r="C162" s="39">
        <v>39.300069999999998</v>
      </c>
      <c r="D162" s="39">
        <v>-76.702809999999999</v>
      </c>
      <c r="E162" s="39">
        <v>39.299619999999997</v>
      </c>
      <c r="F162" s="39">
        <v>-76.703400000000002</v>
      </c>
    </row>
    <row r="163" spans="1:6" x14ac:dyDescent="0.2">
      <c r="A163" s="103" t="s">
        <v>468</v>
      </c>
      <c r="B163" s="101">
        <v>155</v>
      </c>
      <c r="C163" s="39">
        <v>39.299430000000001</v>
      </c>
      <c r="D163" s="39">
        <v>-76.705849999999998</v>
      </c>
      <c r="E163" s="39">
        <v>39.299950000000003</v>
      </c>
      <c r="F163" s="39">
        <v>-76.706389999999999</v>
      </c>
    </row>
    <row r="164" spans="1:6" x14ac:dyDescent="0.2">
      <c r="A164" s="103" t="s">
        <v>469</v>
      </c>
      <c r="B164" s="101">
        <v>166</v>
      </c>
      <c r="C164" s="39">
        <v>39.299950000000003</v>
      </c>
      <c r="D164" s="39">
        <v>-76.706389999999999</v>
      </c>
      <c r="E164" s="39">
        <v>39.300600000000003</v>
      </c>
      <c r="F164" s="39">
        <v>-76.706630000000004</v>
      </c>
    </row>
    <row r="165" spans="1:6" x14ac:dyDescent="0.2">
      <c r="A165" s="103" t="s">
        <v>466</v>
      </c>
      <c r="B165" s="101">
        <v>61</v>
      </c>
      <c r="C165" s="39">
        <v>39.301340000000003</v>
      </c>
      <c r="D165" s="39">
        <v>-76.696119999999993</v>
      </c>
      <c r="E165" s="39">
        <v>39.300719999999998</v>
      </c>
      <c r="F165" s="39">
        <v>-76.696029999999993</v>
      </c>
    </row>
    <row r="166" spans="1:6" x14ac:dyDescent="0.2">
      <c r="A166" s="103" t="s">
        <v>315</v>
      </c>
      <c r="B166" s="101" t="s">
        <v>315</v>
      </c>
      <c r="C166" s="114"/>
      <c r="D166" s="114"/>
      <c r="E166" s="115"/>
      <c r="F166" s="115"/>
    </row>
    <row r="167" spans="1:6" x14ac:dyDescent="0.2">
      <c r="A167" s="103" t="s">
        <v>386</v>
      </c>
      <c r="B167" s="104">
        <v>371</v>
      </c>
      <c r="C167" s="57">
        <v>39.274619999999999</v>
      </c>
      <c r="D167" s="57">
        <v>-76.659689999999998</v>
      </c>
      <c r="E167" s="57">
        <v>39.275080000000003</v>
      </c>
      <c r="F167" s="57">
        <v>-76.660309999999996</v>
      </c>
    </row>
    <row r="168" spans="1:6" x14ac:dyDescent="0.2">
      <c r="A168" s="103" t="s">
        <v>387</v>
      </c>
      <c r="B168" s="104">
        <v>259</v>
      </c>
      <c r="C168" s="57">
        <v>39.275080000000003</v>
      </c>
      <c r="D168" s="57">
        <v>-76.660309999999996</v>
      </c>
      <c r="E168" s="57">
        <v>39.275649999999999</v>
      </c>
      <c r="F168" s="57">
        <v>-76.660759999999996</v>
      </c>
    </row>
    <row r="169" spans="1:6" x14ac:dyDescent="0.2">
      <c r="A169" s="103" t="s">
        <v>388</v>
      </c>
      <c r="B169" s="104">
        <v>232</v>
      </c>
      <c r="C169" s="57">
        <v>39.29457</v>
      </c>
      <c r="D169" s="57">
        <v>-76.670069999999996</v>
      </c>
      <c r="E169" s="57">
        <v>39.295209999999997</v>
      </c>
      <c r="F169" s="57">
        <v>-76.669790000000006</v>
      </c>
    </row>
    <row r="170" spans="1:6" x14ac:dyDescent="0.2">
      <c r="A170" s="103" t="s">
        <v>389</v>
      </c>
      <c r="B170" s="104">
        <v>341</v>
      </c>
      <c r="C170" s="57">
        <v>39.303100000000001</v>
      </c>
      <c r="D170" s="57">
        <v>-76.674800000000005</v>
      </c>
      <c r="E170" s="57">
        <v>39.303600000000003</v>
      </c>
      <c r="F170" s="57">
        <v>-76.675389999999993</v>
      </c>
    </row>
    <row r="171" spans="1:6" x14ac:dyDescent="0.2">
      <c r="A171" s="103" t="s">
        <v>390</v>
      </c>
      <c r="B171" s="104">
        <v>234</v>
      </c>
      <c r="C171" s="57">
        <v>39.303600000000003</v>
      </c>
      <c r="D171" s="57">
        <v>-76.675389999999993</v>
      </c>
      <c r="E171" s="57">
        <v>39.30395</v>
      </c>
      <c r="F171" s="57">
        <v>-76.676119999999997</v>
      </c>
    </row>
    <row r="172" spans="1:6" x14ac:dyDescent="0.2">
      <c r="A172" s="105" t="s">
        <v>391</v>
      </c>
      <c r="B172" s="106">
        <v>388</v>
      </c>
      <c r="C172" s="57">
        <v>39.306240000000003</v>
      </c>
      <c r="D172" s="57">
        <v>-76.683520000000001</v>
      </c>
      <c r="E172" s="57">
        <v>39.306159999999998</v>
      </c>
      <c r="F172" s="57">
        <v>-76.684380000000004</v>
      </c>
    </row>
    <row r="173" spans="1:6" x14ac:dyDescent="0.2">
      <c r="A173" s="103" t="s">
        <v>392</v>
      </c>
      <c r="B173" s="104">
        <v>272</v>
      </c>
      <c r="C173" s="57">
        <v>39.306159999999998</v>
      </c>
      <c r="D173" s="57">
        <v>-76.684380000000004</v>
      </c>
      <c r="E173" s="57">
        <v>39.306019999999997</v>
      </c>
      <c r="F173" s="57">
        <v>-76.685230000000004</v>
      </c>
    </row>
    <row r="174" spans="1:6" x14ac:dyDescent="0.2">
      <c r="A174" s="103" t="s">
        <v>393</v>
      </c>
      <c r="B174" s="104">
        <v>163</v>
      </c>
      <c r="C174" s="57">
        <v>39.306019999999997</v>
      </c>
      <c r="D174" s="57">
        <v>-76.685230000000004</v>
      </c>
      <c r="E174" s="57">
        <v>39.305709999999998</v>
      </c>
      <c r="F174" s="57">
        <v>-76.686000000000007</v>
      </c>
    </row>
    <row r="175" spans="1:6" x14ac:dyDescent="0.2">
      <c r="A175" s="103" t="s">
        <v>394</v>
      </c>
      <c r="B175" s="104">
        <v>154</v>
      </c>
      <c r="C175" s="57">
        <v>39.312510000000003</v>
      </c>
      <c r="D175" s="57">
        <v>-76.689369999999997</v>
      </c>
      <c r="E175" s="57">
        <v>39.313160000000003</v>
      </c>
      <c r="F175" s="57">
        <v>-76.68956</v>
      </c>
    </row>
    <row r="176" spans="1:6" x14ac:dyDescent="0.2">
      <c r="A176" s="103" t="s">
        <v>477</v>
      </c>
      <c r="B176" s="101">
        <v>517</v>
      </c>
      <c r="C176" s="39">
        <v>39.310740000000003</v>
      </c>
      <c r="D176" s="39">
        <v>-76.690089999999998</v>
      </c>
      <c r="E176" s="39">
        <v>39.31127</v>
      </c>
      <c r="F176" s="39">
        <v>-76.689549999999997</v>
      </c>
    </row>
    <row r="177" spans="1:6" x14ac:dyDescent="0.2">
      <c r="A177" s="103" t="s">
        <v>395</v>
      </c>
      <c r="B177" s="104">
        <v>525</v>
      </c>
      <c r="C177" s="57">
        <v>39.317619999999998</v>
      </c>
      <c r="D177" s="57">
        <v>-76.697190000000006</v>
      </c>
      <c r="E177" s="57">
        <v>39.31794</v>
      </c>
      <c r="F177" s="57">
        <v>-76.697940000000003</v>
      </c>
    </row>
    <row r="178" spans="1:6" x14ac:dyDescent="0.2">
      <c r="A178" s="103" t="s">
        <v>396</v>
      </c>
      <c r="B178" s="104">
        <v>494</v>
      </c>
      <c r="C178" s="57">
        <v>39.318089999999998</v>
      </c>
      <c r="D178" s="57">
        <v>-76.699489999999997</v>
      </c>
      <c r="E178" s="57">
        <v>39.317549999999997</v>
      </c>
      <c r="F178" s="57">
        <v>-76.699969999999993</v>
      </c>
    </row>
    <row r="179" spans="1:6" x14ac:dyDescent="0.2">
      <c r="A179" s="103" t="s">
        <v>397</v>
      </c>
      <c r="B179" s="104">
        <v>380</v>
      </c>
      <c r="C179" s="57">
        <v>39.315629999999999</v>
      </c>
      <c r="D179" s="57">
        <v>-76.701650000000001</v>
      </c>
      <c r="E179" s="57">
        <v>39.31579</v>
      </c>
      <c r="F179" s="57">
        <v>-76.702479999999994</v>
      </c>
    </row>
    <row r="180" spans="1:6" x14ac:dyDescent="0.2">
      <c r="A180" s="105" t="s">
        <v>398</v>
      </c>
      <c r="B180" s="106">
        <v>268</v>
      </c>
      <c r="C180" s="57">
        <v>39.31579</v>
      </c>
      <c r="D180" s="57">
        <v>-76.702479999999994</v>
      </c>
      <c r="E180" s="57">
        <v>39.316299999999998</v>
      </c>
      <c r="F180" s="57">
        <v>-76.703029999999998</v>
      </c>
    </row>
    <row r="181" spans="1:6" x14ac:dyDescent="0.2">
      <c r="A181" s="103" t="s">
        <v>475</v>
      </c>
      <c r="B181" s="101">
        <v>154</v>
      </c>
      <c r="C181" s="39">
        <v>39.312510000000003</v>
      </c>
      <c r="D181" s="39">
        <v>-76.689369999999997</v>
      </c>
      <c r="E181" s="39">
        <v>39.313160000000003</v>
      </c>
      <c r="F181" s="39">
        <v>-76.68956</v>
      </c>
    </row>
    <row r="182" spans="1:6" x14ac:dyDescent="0.2">
      <c r="A182" s="103" t="s">
        <v>476</v>
      </c>
      <c r="B182" s="101">
        <v>160</v>
      </c>
      <c r="C182" s="39">
        <v>39.308340000000001</v>
      </c>
      <c r="D182" s="39">
        <v>-76.689030000000002</v>
      </c>
      <c r="E182" s="39">
        <v>39.308889999999998</v>
      </c>
      <c r="F182" s="39">
        <v>-76.689509999999999</v>
      </c>
    </row>
    <row r="183" spans="1:6" x14ac:dyDescent="0.2">
      <c r="A183" s="105" t="s">
        <v>385</v>
      </c>
      <c r="B183" s="106">
        <v>209</v>
      </c>
      <c r="C183" s="57">
        <v>39.272350000000003</v>
      </c>
      <c r="D183" s="57">
        <v>-76.652180000000001</v>
      </c>
      <c r="E183" s="57">
        <v>39.272730000000003</v>
      </c>
      <c r="F183" s="57">
        <v>-76.652889999999999</v>
      </c>
    </row>
    <row r="184" spans="1:6" x14ac:dyDescent="0.2">
      <c r="A184" s="107" t="s">
        <v>366</v>
      </c>
      <c r="B184" s="109">
        <v>1659</v>
      </c>
      <c r="C184" s="103">
        <v>39.336779999999997</v>
      </c>
      <c r="D184" s="103">
        <v>-76.539709999999999</v>
      </c>
      <c r="E184" s="103">
        <v>39.336790000000001</v>
      </c>
      <c r="F184" s="103">
        <v>-76.540509999999998</v>
      </c>
    </row>
    <row r="185" spans="1:6" x14ac:dyDescent="0.2">
      <c r="A185" s="105" t="s">
        <v>366</v>
      </c>
      <c r="B185" s="112">
        <v>1659</v>
      </c>
      <c r="C185" s="103">
        <v>39.336779999999997</v>
      </c>
      <c r="D185" s="103">
        <v>-76.539709999999999</v>
      </c>
      <c r="E185" s="103">
        <v>39.336790000000001</v>
      </c>
      <c r="F185" s="103">
        <v>-76.540509999999998</v>
      </c>
    </row>
    <row r="186" spans="1:6" x14ac:dyDescent="0.2">
      <c r="A186" s="103" t="s">
        <v>366</v>
      </c>
      <c r="B186" s="101">
        <v>1659</v>
      </c>
      <c r="C186" s="103">
        <v>39.336779999999997</v>
      </c>
      <c r="D186" s="103">
        <v>-76.539709999999999</v>
      </c>
      <c r="E186" s="103">
        <v>39.336790000000001</v>
      </c>
      <c r="F186" s="103">
        <v>-76.540509999999998</v>
      </c>
    </row>
    <row r="187" spans="1:6" x14ac:dyDescent="0.2">
      <c r="A187" s="103" t="s">
        <v>366</v>
      </c>
      <c r="B187" s="101">
        <v>1659</v>
      </c>
      <c r="C187" s="103">
        <v>39.336779999999997</v>
      </c>
      <c r="D187" s="103">
        <v>-76.539709999999999</v>
      </c>
      <c r="E187" s="103">
        <v>39.336790000000001</v>
      </c>
      <c r="F187" s="103">
        <v>-76.540509999999998</v>
      </c>
    </row>
    <row r="188" spans="1:6" x14ac:dyDescent="0.2">
      <c r="A188" s="103" t="s">
        <v>366</v>
      </c>
      <c r="B188" s="101">
        <v>1659</v>
      </c>
      <c r="C188" s="103">
        <v>39.336779999999997</v>
      </c>
      <c r="D188" s="103">
        <v>-76.539709999999999</v>
      </c>
      <c r="E188" s="103">
        <v>39.336790000000001</v>
      </c>
      <c r="F188" s="103">
        <v>-76.540509999999998</v>
      </c>
    </row>
    <row r="189" spans="1:6" x14ac:dyDescent="0.2">
      <c r="A189" s="103" t="s">
        <v>366</v>
      </c>
      <c r="B189" s="101">
        <v>1659</v>
      </c>
      <c r="C189" s="103">
        <v>39.336779999999997</v>
      </c>
      <c r="D189" s="103">
        <v>-76.539709999999999</v>
      </c>
      <c r="E189" s="103">
        <v>39.336790000000001</v>
      </c>
      <c r="F189" s="103">
        <v>-76.540509999999998</v>
      </c>
    </row>
    <row r="190" spans="1:6" x14ac:dyDescent="0.2">
      <c r="A190" s="103" t="s">
        <v>366</v>
      </c>
      <c r="B190" s="101">
        <v>1659</v>
      </c>
      <c r="C190" s="103">
        <v>39.336779999999997</v>
      </c>
      <c r="D190" s="103">
        <v>-76.539709999999999</v>
      </c>
      <c r="E190" s="103">
        <v>39.336790000000001</v>
      </c>
      <c r="F190" s="103">
        <v>-76.540509999999998</v>
      </c>
    </row>
    <row r="191" spans="1:6" x14ac:dyDescent="0.2">
      <c r="A191" s="103" t="s">
        <v>366</v>
      </c>
      <c r="B191" s="101">
        <v>1659</v>
      </c>
      <c r="C191" s="103">
        <v>39.336779999999997</v>
      </c>
      <c r="D191" s="103">
        <v>-76.539709999999999</v>
      </c>
      <c r="E191" s="103">
        <v>39.336790000000001</v>
      </c>
      <c r="F191" s="103">
        <v>-76.540509999999998</v>
      </c>
    </row>
    <row r="192" spans="1:6" x14ac:dyDescent="0.2">
      <c r="A192" s="102" t="s">
        <v>366</v>
      </c>
      <c r="B192" s="101">
        <v>1659</v>
      </c>
      <c r="C192" s="103">
        <v>39.336779999999997</v>
      </c>
      <c r="D192" s="103">
        <v>-76.539709999999999</v>
      </c>
      <c r="E192" s="103">
        <v>39.336790000000001</v>
      </c>
      <c r="F192" s="103">
        <v>-76.540509999999998</v>
      </c>
    </row>
    <row r="193" spans="1:6" x14ac:dyDescent="0.2">
      <c r="A193" s="107" t="s">
        <v>367</v>
      </c>
      <c r="B193" s="109">
        <v>1634</v>
      </c>
      <c r="C193" s="57">
        <v>39.361020000000003</v>
      </c>
      <c r="D193" s="57">
        <v>-76.534859999999995</v>
      </c>
      <c r="E193" s="57">
        <v>39.361649999999997</v>
      </c>
      <c r="F193" s="57">
        <v>-76.534899999999993</v>
      </c>
    </row>
    <row r="194" spans="1:6" x14ac:dyDescent="0.2">
      <c r="A194" s="105" t="s">
        <v>367</v>
      </c>
      <c r="B194" s="112">
        <v>1634</v>
      </c>
      <c r="C194" s="57">
        <v>39.361020000000003</v>
      </c>
      <c r="D194" s="57">
        <v>-76.534859999999995</v>
      </c>
      <c r="E194" s="57">
        <v>39.361649999999997</v>
      </c>
      <c r="F194" s="57">
        <v>-76.534899999999993</v>
      </c>
    </row>
    <row r="195" spans="1:6" x14ac:dyDescent="0.2">
      <c r="A195" s="103" t="s">
        <v>367</v>
      </c>
      <c r="B195" s="101">
        <v>1634</v>
      </c>
      <c r="C195" s="57">
        <v>39.361020000000003</v>
      </c>
      <c r="D195" s="57">
        <v>-76.534859999999995</v>
      </c>
      <c r="E195" s="57">
        <v>39.361649999999997</v>
      </c>
      <c r="F195" s="57">
        <v>-76.534899999999993</v>
      </c>
    </row>
    <row r="196" spans="1:6" x14ac:dyDescent="0.2">
      <c r="A196" s="103" t="s">
        <v>367</v>
      </c>
      <c r="B196" s="101">
        <v>1634</v>
      </c>
      <c r="C196" s="57">
        <v>39.361020000000003</v>
      </c>
      <c r="D196" s="57">
        <v>-76.534859999999995</v>
      </c>
      <c r="E196" s="57">
        <v>39.361649999999997</v>
      </c>
      <c r="F196" s="57">
        <v>-76.534899999999993</v>
      </c>
    </row>
    <row r="197" spans="1:6" x14ac:dyDescent="0.2">
      <c r="A197" s="103" t="s">
        <v>367</v>
      </c>
      <c r="B197" s="101">
        <v>1634</v>
      </c>
      <c r="C197" s="57">
        <v>39.361020000000003</v>
      </c>
      <c r="D197" s="57">
        <v>-76.534859999999995</v>
      </c>
      <c r="E197" s="57">
        <v>39.361649999999997</v>
      </c>
      <c r="F197" s="57">
        <v>-76.534899999999993</v>
      </c>
    </row>
    <row r="198" spans="1:6" x14ac:dyDescent="0.2">
      <c r="A198" s="103" t="s">
        <v>433</v>
      </c>
      <c r="B198" s="101">
        <v>1600</v>
      </c>
      <c r="C198" s="57">
        <v>39.368110000000001</v>
      </c>
      <c r="D198" s="57">
        <v>-76.580849999999998</v>
      </c>
      <c r="E198" s="57">
        <v>39.368699999999997</v>
      </c>
      <c r="F198" s="57">
        <v>-76.581130000000002</v>
      </c>
    </row>
    <row r="199" spans="1:6" x14ac:dyDescent="0.2">
      <c r="A199" s="103" t="s">
        <v>433</v>
      </c>
      <c r="B199" s="101">
        <v>1600</v>
      </c>
      <c r="C199" s="57">
        <v>39.368110000000001</v>
      </c>
      <c r="D199" s="57">
        <v>-76.580849999999998</v>
      </c>
      <c r="E199" s="57">
        <v>39.368699999999997</v>
      </c>
      <c r="F199" s="57">
        <v>-76.581130000000002</v>
      </c>
    </row>
    <row r="200" spans="1:6" x14ac:dyDescent="0.2">
      <c r="A200" s="107" t="s">
        <v>368</v>
      </c>
      <c r="B200" s="109">
        <v>1302</v>
      </c>
      <c r="C200" s="57">
        <v>39.354030000000002</v>
      </c>
      <c r="D200" s="57">
        <v>-76.572879999999998</v>
      </c>
      <c r="E200" s="57">
        <v>39.354700000000001</v>
      </c>
      <c r="F200" s="57">
        <v>-76.572730000000007</v>
      </c>
    </row>
    <row r="201" spans="1:6" x14ac:dyDescent="0.2">
      <c r="A201" s="103" t="s">
        <v>368</v>
      </c>
      <c r="B201" s="101">
        <v>1302</v>
      </c>
      <c r="C201" s="57">
        <v>39.354030000000002</v>
      </c>
      <c r="D201" s="57">
        <v>-76.572879999999998</v>
      </c>
      <c r="E201" s="57">
        <v>39.354700000000001</v>
      </c>
      <c r="F201" s="57">
        <v>-76.572730000000007</v>
      </c>
    </row>
    <row r="202" spans="1:6" x14ac:dyDescent="0.2">
      <c r="A202" s="103" t="s">
        <v>411</v>
      </c>
      <c r="B202" s="101">
        <v>1340</v>
      </c>
      <c r="C202" s="57">
        <v>39.30791</v>
      </c>
      <c r="D202" s="57">
        <v>-76.543840000000003</v>
      </c>
      <c r="E202" s="57">
        <v>39.308459999999997</v>
      </c>
      <c r="F202" s="57">
        <v>-76.544290000000004</v>
      </c>
    </row>
    <row r="203" spans="1:6" x14ac:dyDescent="0.2">
      <c r="A203" s="103" t="s">
        <v>412</v>
      </c>
      <c r="B203" s="101">
        <v>1474</v>
      </c>
      <c r="C203" s="57">
        <v>39.309130000000003</v>
      </c>
      <c r="D203" s="57">
        <v>-76.5458</v>
      </c>
      <c r="E203" s="57">
        <v>39.309440000000002</v>
      </c>
      <c r="F203" s="57">
        <v>-76.546570000000003</v>
      </c>
    </row>
    <row r="204" spans="1:6" x14ac:dyDescent="0.2">
      <c r="A204" s="103" t="s">
        <v>413</v>
      </c>
      <c r="B204" s="101">
        <v>1561</v>
      </c>
      <c r="C204" s="57">
        <v>39.318390000000001</v>
      </c>
      <c r="D204" s="57">
        <v>-76.555459999999997</v>
      </c>
      <c r="E204" s="57">
        <v>39.31906</v>
      </c>
      <c r="F204" s="57">
        <v>-76.55556</v>
      </c>
    </row>
    <row r="205" spans="1:6" x14ac:dyDescent="0.2">
      <c r="A205" s="103" t="s">
        <v>414</v>
      </c>
      <c r="B205" s="101">
        <v>1432</v>
      </c>
      <c r="C205" s="57">
        <v>39.323950000000004</v>
      </c>
      <c r="D205" s="57">
        <v>-76.561989999999994</v>
      </c>
      <c r="E205" s="57">
        <v>39.324469999999998</v>
      </c>
      <c r="F205" s="57">
        <v>-76.562510000000003</v>
      </c>
    </row>
    <row r="206" spans="1:6" x14ac:dyDescent="0.2">
      <c r="A206" s="103" t="s">
        <v>415</v>
      </c>
      <c r="B206" s="101">
        <v>1695</v>
      </c>
      <c r="C206" s="57">
        <v>39.326990000000002</v>
      </c>
      <c r="D206" s="57">
        <v>-76.569310000000002</v>
      </c>
      <c r="E206" s="57">
        <v>39.326599999999999</v>
      </c>
      <c r="F206" s="57">
        <v>-76.570009999999996</v>
      </c>
    </row>
    <row r="207" spans="1:6" x14ac:dyDescent="0.2">
      <c r="A207" s="103" t="s">
        <v>416</v>
      </c>
      <c r="B207" s="101">
        <v>1476</v>
      </c>
      <c r="C207" s="57">
        <v>39.330739999999999</v>
      </c>
      <c r="D207" s="57">
        <v>-76.572569999999999</v>
      </c>
      <c r="E207" s="57">
        <v>39.331049999999998</v>
      </c>
      <c r="F207" s="57">
        <v>-76.573340000000002</v>
      </c>
    </row>
    <row r="208" spans="1:6" x14ac:dyDescent="0.2">
      <c r="A208" s="103" t="s">
        <v>417</v>
      </c>
      <c r="B208" s="101">
        <v>1476</v>
      </c>
      <c r="C208" s="57">
        <v>39.330739999999999</v>
      </c>
      <c r="D208" s="57">
        <v>-76.572569999999999</v>
      </c>
      <c r="E208" s="57">
        <v>39.331049999999998</v>
      </c>
      <c r="F208" s="57">
        <v>-76.573340000000002</v>
      </c>
    </row>
    <row r="209" spans="1:6" x14ac:dyDescent="0.2">
      <c r="A209" s="103" t="s">
        <v>418</v>
      </c>
      <c r="B209" s="101">
        <v>1373</v>
      </c>
      <c r="C209" s="57">
        <v>39.331049999999998</v>
      </c>
      <c r="D209" s="57">
        <v>-76.573340000000002</v>
      </c>
      <c r="E209" s="57">
        <v>39.331380000000003</v>
      </c>
      <c r="F209" s="57">
        <v>-76.574089999999998</v>
      </c>
    </row>
    <row r="210" spans="1:6" x14ac:dyDescent="0.2">
      <c r="A210" s="103" t="s">
        <v>419</v>
      </c>
      <c r="B210" s="101">
        <v>1574</v>
      </c>
      <c r="C210" s="57">
        <v>39.349850000000004</v>
      </c>
      <c r="D210" s="57">
        <v>-76.580079999999995</v>
      </c>
      <c r="E210" s="57">
        <v>39.350349999999999</v>
      </c>
      <c r="F210" s="57">
        <v>-76.579549999999998</v>
      </c>
    </row>
    <row r="211" spans="1:6" x14ac:dyDescent="0.2">
      <c r="A211" s="103" t="s">
        <v>420</v>
      </c>
      <c r="B211" s="101">
        <v>1502</v>
      </c>
      <c r="C211" s="57">
        <v>39.350340000000003</v>
      </c>
      <c r="D211" s="57">
        <v>-76.577119999999994</v>
      </c>
      <c r="E211" s="57">
        <v>39.351010000000002</v>
      </c>
      <c r="F211" s="57">
        <v>-76.577179999999998</v>
      </c>
    </row>
    <row r="212" spans="1:6" x14ac:dyDescent="0.2">
      <c r="A212" s="103" t="s">
        <v>421</v>
      </c>
      <c r="B212" s="101">
        <v>1331</v>
      </c>
      <c r="C212" s="57">
        <v>39.352550000000001</v>
      </c>
      <c r="D212" s="57">
        <v>-76.577070000000006</v>
      </c>
      <c r="E212" s="57">
        <v>39.352550000000001</v>
      </c>
      <c r="F212" s="57">
        <v>-76.576210000000003</v>
      </c>
    </row>
    <row r="213" spans="1:6" x14ac:dyDescent="0.2">
      <c r="A213" s="103" t="s">
        <v>422</v>
      </c>
      <c r="B213" s="101">
        <v>1670</v>
      </c>
      <c r="C213" s="57">
        <v>39.352550000000001</v>
      </c>
      <c r="D213" s="57">
        <v>-76.576210000000003</v>
      </c>
      <c r="E213" s="57">
        <v>39.352600000000002</v>
      </c>
      <c r="F213" s="57">
        <v>-76.57535</v>
      </c>
    </row>
    <row r="214" spans="1:6" x14ac:dyDescent="0.2">
      <c r="A214" s="103" t="s">
        <v>423</v>
      </c>
      <c r="B214" s="101">
        <v>1361</v>
      </c>
      <c r="C214" s="57">
        <v>39.353479999999998</v>
      </c>
      <c r="D214" s="57">
        <v>-76.573369999999997</v>
      </c>
      <c r="E214" s="57">
        <v>39.354030000000002</v>
      </c>
      <c r="F214" s="57">
        <v>-76.572879999999998</v>
      </c>
    </row>
    <row r="215" spans="1:6" x14ac:dyDescent="0.2">
      <c r="A215" s="103" t="s">
        <v>424</v>
      </c>
      <c r="B215" s="101">
        <v>1332</v>
      </c>
      <c r="C215" s="57">
        <v>39.356000000000002</v>
      </c>
      <c r="D215" s="57">
        <v>-76.572990000000004</v>
      </c>
      <c r="E215" s="57">
        <v>39.356670000000001</v>
      </c>
      <c r="F215" s="57">
        <v>-76.572890000000001</v>
      </c>
    </row>
    <row r="216" spans="1:6" x14ac:dyDescent="0.2">
      <c r="A216" s="113" t="s">
        <v>425</v>
      </c>
      <c r="B216" s="110">
        <v>1591</v>
      </c>
      <c r="C216" s="57">
        <v>39.357840000000003</v>
      </c>
      <c r="D216" s="57">
        <v>-76.573449999999994</v>
      </c>
      <c r="E216" s="57">
        <v>39.358469999999997</v>
      </c>
      <c r="F216" s="57">
        <v>-76.573710000000005</v>
      </c>
    </row>
    <row r="217" spans="1:6" x14ac:dyDescent="0.2">
      <c r="A217" s="103" t="s">
        <v>426</v>
      </c>
      <c r="B217" s="101">
        <v>1697</v>
      </c>
      <c r="C217" s="57">
        <v>39.369309999999999</v>
      </c>
      <c r="D217" s="57">
        <v>-76.573260000000005</v>
      </c>
      <c r="E217" s="57">
        <v>39.369909999999997</v>
      </c>
      <c r="F217" s="57">
        <v>-76.572860000000006</v>
      </c>
    </row>
    <row r="218" spans="1:6" x14ac:dyDescent="0.2">
      <c r="A218" s="103" t="s">
        <v>427</v>
      </c>
      <c r="B218" s="101">
        <v>1520</v>
      </c>
      <c r="C218" s="57">
        <v>39.358469999999997</v>
      </c>
      <c r="D218" s="57">
        <v>-76.573710000000005</v>
      </c>
      <c r="E218" s="57">
        <v>39.359110000000001</v>
      </c>
      <c r="F218" s="57">
        <v>-76.573610000000002</v>
      </c>
    </row>
    <row r="219" spans="1:6" x14ac:dyDescent="0.2">
      <c r="A219" s="103" t="s">
        <v>434</v>
      </c>
      <c r="B219" s="101">
        <v>1112</v>
      </c>
      <c r="C219" s="57">
        <v>39.36609</v>
      </c>
      <c r="D219" s="57">
        <v>-76.648219999999995</v>
      </c>
      <c r="E219" s="57">
        <v>39.366759999999999</v>
      </c>
      <c r="F219" s="57">
        <v>-76.648319999999998</v>
      </c>
    </row>
    <row r="220" spans="1:6" x14ac:dyDescent="0.2">
      <c r="A220" s="103" t="s">
        <v>434</v>
      </c>
      <c r="B220" s="101">
        <v>1112</v>
      </c>
      <c r="C220" s="57">
        <v>39.36609</v>
      </c>
      <c r="D220" s="57">
        <v>-76.648219999999995</v>
      </c>
      <c r="E220" s="57">
        <v>39.366759999999999</v>
      </c>
      <c r="F220" s="57">
        <v>-76.648319999999998</v>
      </c>
    </row>
    <row r="221" spans="1:6" x14ac:dyDescent="0.2">
      <c r="A221" s="103" t="s">
        <v>456</v>
      </c>
      <c r="B221" s="101">
        <v>902</v>
      </c>
      <c r="C221" s="57">
        <v>39.350900000000003</v>
      </c>
      <c r="D221" s="57">
        <v>-76.646050000000002</v>
      </c>
      <c r="E221" s="57">
        <v>39.35154</v>
      </c>
      <c r="F221" s="57">
        <v>-76.646320000000003</v>
      </c>
    </row>
    <row r="222" spans="1:6" x14ac:dyDescent="0.2">
      <c r="A222" s="103" t="s">
        <v>457</v>
      </c>
      <c r="B222" s="101">
        <v>909</v>
      </c>
      <c r="C222" s="57">
        <v>39.330939999999998</v>
      </c>
      <c r="D222" s="57">
        <v>-76.641720000000007</v>
      </c>
      <c r="E222" s="57">
        <v>39.331560000000003</v>
      </c>
      <c r="F222" s="57">
        <v>-76.642049999999998</v>
      </c>
    </row>
    <row r="223" spans="1:6" x14ac:dyDescent="0.2">
      <c r="A223" s="103" t="s">
        <v>458</v>
      </c>
      <c r="B223" s="101">
        <v>940</v>
      </c>
      <c r="C223" s="57">
        <v>39.336559999999999</v>
      </c>
      <c r="D223" s="57">
        <v>-76.645889999999994</v>
      </c>
      <c r="E223" s="57">
        <v>39.337159999999997</v>
      </c>
      <c r="F223" s="57">
        <v>-76.646280000000004</v>
      </c>
    </row>
    <row r="224" spans="1:6" x14ac:dyDescent="0.2">
      <c r="A224" s="103" t="s">
        <v>459</v>
      </c>
      <c r="B224" s="101">
        <v>956</v>
      </c>
      <c r="C224" s="57">
        <v>39.326790000000003</v>
      </c>
      <c r="D224" s="57">
        <v>-76.638130000000004</v>
      </c>
      <c r="E224" s="57">
        <v>39.326889999999999</v>
      </c>
      <c r="F224" s="57">
        <v>-76.638990000000007</v>
      </c>
    </row>
    <row r="225" spans="1:6" x14ac:dyDescent="0.2">
      <c r="A225" s="103" t="s">
        <v>460</v>
      </c>
      <c r="B225" s="101">
        <v>985</v>
      </c>
      <c r="C225" s="57">
        <v>39.338619999999999</v>
      </c>
      <c r="D225" s="57">
        <v>-76.648809999999997</v>
      </c>
      <c r="E225" s="57">
        <v>39.338940000000001</v>
      </c>
      <c r="F225" s="57">
        <v>-76.649559999999994</v>
      </c>
    </row>
    <row r="226" spans="1:6" x14ac:dyDescent="0.2">
      <c r="A226" s="103" t="s">
        <v>461</v>
      </c>
      <c r="B226" s="101">
        <v>1018</v>
      </c>
      <c r="C226" s="57">
        <v>39.335929999999998</v>
      </c>
      <c r="D226" s="57">
        <v>-76.645629999999997</v>
      </c>
      <c r="E226" s="57">
        <v>39.336559999999999</v>
      </c>
      <c r="F226" s="57">
        <v>-76.645889999999994</v>
      </c>
    </row>
    <row r="227" spans="1:6" x14ac:dyDescent="0.2">
      <c r="A227" s="103" t="s">
        <v>462</v>
      </c>
      <c r="B227" s="101">
        <v>1059</v>
      </c>
      <c r="C227" s="57">
        <v>39.355170000000001</v>
      </c>
      <c r="D227" s="57">
        <v>-76.64846</v>
      </c>
      <c r="E227" s="57">
        <v>39.355670000000003</v>
      </c>
      <c r="F227" s="57">
        <v>-76.649039999999999</v>
      </c>
    </row>
    <row r="228" spans="1:6" x14ac:dyDescent="0.2">
      <c r="A228" s="103" t="s">
        <v>463</v>
      </c>
      <c r="B228" s="101">
        <v>1084</v>
      </c>
      <c r="C228" s="57">
        <v>39.33858</v>
      </c>
      <c r="D228" s="57">
        <v>-76.647970000000001</v>
      </c>
      <c r="E228" s="57">
        <v>39.338619999999999</v>
      </c>
      <c r="F228" s="57">
        <v>-76.648809999999997</v>
      </c>
    </row>
    <row r="229" spans="1:6" x14ac:dyDescent="0.2">
      <c r="A229" s="103" t="s">
        <v>464</v>
      </c>
      <c r="B229" s="101">
        <v>1087</v>
      </c>
      <c r="C229" s="57">
        <v>39.362789999999997</v>
      </c>
      <c r="D229" s="57">
        <v>-76.648939999999996</v>
      </c>
      <c r="E229" s="57">
        <v>39.363419999999998</v>
      </c>
      <c r="F229" s="57">
        <v>-76.648650000000004</v>
      </c>
    </row>
    <row r="230" spans="1:6" x14ac:dyDescent="0.2">
      <c r="A230" s="103" t="s">
        <v>465</v>
      </c>
      <c r="B230" s="101">
        <v>1103</v>
      </c>
      <c r="C230" s="57">
        <v>39.329639999999998</v>
      </c>
      <c r="D230" s="57">
        <v>-76.641850000000005</v>
      </c>
      <c r="E230" s="57">
        <v>39.330280000000002</v>
      </c>
      <c r="F230" s="57">
        <v>-76.641580000000005</v>
      </c>
    </row>
    <row r="231" spans="1:6" x14ac:dyDescent="0.2">
      <c r="A231" s="103" t="s">
        <v>453</v>
      </c>
      <c r="B231" s="101">
        <v>758</v>
      </c>
      <c r="C231" s="57">
        <v>39.354109999999999</v>
      </c>
      <c r="D231" s="57">
        <v>-76.647390000000001</v>
      </c>
      <c r="E231" s="57">
        <v>39.354649999999999</v>
      </c>
      <c r="F231" s="57">
        <v>-76.647900000000007</v>
      </c>
    </row>
    <row r="232" spans="1:6" x14ac:dyDescent="0.2">
      <c r="A232" s="103" t="s">
        <v>454</v>
      </c>
      <c r="B232" s="101">
        <v>778</v>
      </c>
      <c r="C232" s="57">
        <v>39.344970000000004</v>
      </c>
      <c r="D232" s="57">
        <v>-76.64931</v>
      </c>
      <c r="E232" s="57">
        <v>39.34563</v>
      </c>
      <c r="F232" s="57">
        <v>-76.64922</v>
      </c>
    </row>
    <row r="233" spans="1:6" x14ac:dyDescent="0.2">
      <c r="A233" s="103" t="s">
        <v>455</v>
      </c>
      <c r="B233" s="101">
        <v>780</v>
      </c>
      <c r="C233" s="57">
        <v>39.332129999999999</v>
      </c>
      <c r="D233" s="57">
        <v>-76.642520000000005</v>
      </c>
      <c r="E233" s="57">
        <v>39.33267</v>
      </c>
      <c r="F233" s="57">
        <v>-76.643039999999999</v>
      </c>
    </row>
    <row r="234" spans="1:6" x14ac:dyDescent="0.2">
      <c r="A234" s="103" t="s">
        <v>470</v>
      </c>
      <c r="B234" s="101">
        <v>81</v>
      </c>
      <c r="C234" s="39">
        <v>39.287399999999998</v>
      </c>
      <c r="D234" s="39">
        <v>-76.695760000000007</v>
      </c>
      <c r="E234" s="39">
        <v>39.286960000000001</v>
      </c>
      <c r="F234" s="39">
        <v>-76.695400000000006</v>
      </c>
    </row>
    <row r="235" spans="1:6" x14ac:dyDescent="0.2">
      <c r="A235" s="103" t="s">
        <v>378</v>
      </c>
      <c r="B235" s="104">
        <v>281</v>
      </c>
      <c r="C235" s="57">
        <v>39.282110000000003</v>
      </c>
      <c r="D235" s="57">
        <v>-76.708960000000005</v>
      </c>
      <c r="E235" s="57">
        <v>39.282499999999999</v>
      </c>
      <c r="F235" s="57">
        <v>-76.709649999999996</v>
      </c>
    </row>
    <row r="236" spans="1:6" x14ac:dyDescent="0.2">
      <c r="A236" s="103" t="s">
        <v>379</v>
      </c>
      <c r="B236" s="104">
        <v>430</v>
      </c>
      <c r="C236" s="57">
        <v>39.278849999999998</v>
      </c>
      <c r="D236" s="57">
        <v>-76.692729999999997</v>
      </c>
      <c r="E236" s="57">
        <v>39.279319999999998</v>
      </c>
      <c r="F236" s="57">
        <v>-76.693309999999997</v>
      </c>
    </row>
    <row r="237" spans="1:6" x14ac:dyDescent="0.2">
      <c r="A237" s="105" t="s">
        <v>380</v>
      </c>
      <c r="B237" s="106">
        <v>162</v>
      </c>
      <c r="C237" s="57">
        <v>39.278469999999999</v>
      </c>
      <c r="D237" s="57">
        <v>-76.69023</v>
      </c>
      <c r="E237" s="57">
        <v>39.278460000000003</v>
      </c>
      <c r="F237" s="57">
        <v>-76.691090000000003</v>
      </c>
    </row>
    <row r="238" spans="1:6" x14ac:dyDescent="0.2">
      <c r="A238" s="103" t="s">
        <v>381</v>
      </c>
      <c r="B238" s="104">
        <v>331</v>
      </c>
      <c r="C238" s="57">
        <v>39.277659999999997</v>
      </c>
      <c r="D238" s="57">
        <v>-76.685109999999995</v>
      </c>
      <c r="E238" s="57">
        <v>39.27805</v>
      </c>
      <c r="F238" s="57">
        <v>-76.6858</v>
      </c>
    </row>
    <row r="239" spans="1:6" x14ac:dyDescent="0.2">
      <c r="A239" s="103" t="s">
        <v>382</v>
      </c>
      <c r="B239" s="104">
        <v>389</v>
      </c>
      <c r="C239" s="57">
        <v>39.277180000000001</v>
      </c>
      <c r="D239" s="57">
        <v>-76.684510000000003</v>
      </c>
      <c r="E239" s="57">
        <v>39.277659999999997</v>
      </c>
      <c r="F239" s="57">
        <v>-76.685109999999995</v>
      </c>
    </row>
    <row r="240" spans="1:6" x14ac:dyDescent="0.2">
      <c r="A240" s="103" t="s">
        <v>383</v>
      </c>
      <c r="B240" s="104">
        <v>508</v>
      </c>
      <c r="C240" s="57">
        <v>39.276710000000001</v>
      </c>
      <c r="D240" s="57">
        <v>-76.683890000000005</v>
      </c>
      <c r="E240" s="57">
        <v>39.277180000000001</v>
      </c>
      <c r="F240" s="57">
        <v>-76.684510000000003</v>
      </c>
    </row>
    <row r="241" spans="1:6" x14ac:dyDescent="0.2">
      <c r="A241" s="103" t="s">
        <v>384</v>
      </c>
      <c r="B241" s="104">
        <v>329</v>
      </c>
      <c r="C241" s="57">
        <v>39.275840000000002</v>
      </c>
      <c r="D241" s="57">
        <v>-76.672280000000001</v>
      </c>
      <c r="E241" s="57">
        <v>39.275530000000003</v>
      </c>
      <c r="F241" s="57">
        <v>-76.67295</v>
      </c>
    </row>
    <row r="242" spans="1:6" x14ac:dyDescent="0.2">
      <c r="A242" s="103" t="s">
        <v>471</v>
      </c>
      <c r="B242" s="101">
        <v>140</v>
      </c>
      <c r="C242" s="39">
        <v>39.275970000000001</v>
      </c>
      <c r="D242" s="39">
        <v>-76.66328</v>
      </c>
      <c r="E242" s="39">
        <v>39.275970000000001</v>
      </c>
      <c r="F242" s="39">
        <v>-76.664140000000003</v>
      </c>
    </row>
    <row r="243" spans="1:6" x14ac:dyDescent="0.2">
      <c r="A243" s="103" t="s">
        <v>472</v>
      </c>
      <c r="B243" s="101">
        <v>199</v>
      </c>
      <c r="C243" s="39">
        <v>39.275269999999999</v>
      </c>
      <c r="D243" s="39">
        <v>-76.686959999999999</v>
      </c>
      <c r="E243" s="39">
        <v>39.274850000000001</v>
      </c>
      <c r="F243" s="39">
        <v>-76.687640000000002</v>
      </c>
    </row>
    <row r="244" spans="1:6" x14ac:dyDescent="0.2">
      <c r="A244" s="103" t="s">
        <v>473</v>
      </c>
      <c r="B244" s="101">
        <v>201</v>
      </c>
      <c r="C244" s="39">
        <v>39.275530000000003</v>
      </c>
      <c r="D244" s="39">
        <v>-76.67295</v>
      </c>
      <c r="E244" s="39">
        <v>39.275219999999997</v>
      </c>
      <c r="F244" s="39">
        <v>-76.673670000000001</v>
      </c>
    </row>
    <row r="245" spans="1:6" x14ac:dyDescent="0.2">
      <c r="A245" s="103" t="s">
        <v>474</v>
      </c>
      <c r="B245" s="101">
        <v>254</v>
      </c>
      <c r="C245" s="39">
        <v>39.275399999999998</v>
      </c>
      <c r="D245" s="39">
        <v>-76.686149999999998</v>
      </c>
      <c r="E245" s="39">
        <v>39.275269999999999</v>
      </c>
      <c r="F245" s="39">
        <v>-76.686959999999999</v>
      </c>
    </row>
    <row r="246" spans="1:6" x14ac:dyDescent="0.2">
      <c r="A246" s="107" t="s">
        <v>365</v>
      </c>
      <c r="B246" s="109">
        <v>1392</v>
      </c>
      <c r="C246" s="57">
        <v>39.323309999999999</v>
      </c>
      <c r="D246" s="57">
        <v>-76.533529999999999</v>
      </c>
      <c r="E246" s="57">
        <v>39.323900000000002</v>
      </c>
      <c r="F246" s="57">
        <v>-76.533190000000005</v>
      </c>
    </row>
    <row r="247" spans="1:6" x14ac:dyDescent="0.2">
      <c r="A247" s="105" t="s">
        <v>365</v>
      </c>
      <c r="B247" s="112">
        <v>1392</v>
      </c>
      <c r="C247" s="57">
        <v>39.323309999999999</v>
      </c>
      <c r="D247" s="57">
        <v>-76.533529999999999</v>
      </c>
      <c r="E247" s="57">
        <v>39.323900000000002</v>
      </c>
      <c r="F247" s="57">
        <v>-76.533190000000005</v>
      </c>
    </row>
    <row r="248" spans="1:6" x14ac:dyDescent="0.2">
      <c r="A248" s="103" t="s">
        <v>365</v>
      </c>
      <c r="B248" s="101">
        <v>1392</v>
      </c>
      <c r="C248" s="57">
        <v>39.323309999999999</v>
      </c>
      <c r="D248" s="57">
        <v>-76.533529999999999</v>
      </c>
      <c r="E248" s="57">
        <v>39.323900000000002</v>
      </c>
      <c r="F248" s="57">
        <v>-76.533190000000005</v>
      </c>
    </row>
    <row r="249" spans="1:6" x14ac:dyDescent="0.2">
      <c r="A249" s="103" t="s">
        <v>365</v>
      </c>
      <c r="B249" s="101">
        <v>1392</v>
      </c>
      <c r="C249" s="57">
        <v>39.323309999999999</v>
      </c>
      <c r="D249" s="57">
        <v>-76.533529999999999</v>
      </c>
      <c r="E249" s="57">
        <v>39.323900000000002</v>
      </c>
      <c r="F249" s="57">
        <v>-76.533190000000005</v>
      </c>
    </row>
    <row r="250" spans="1:6" x14ac:dyDescent="0.2">
      <c r="A250" s="103" t="s">
        <v>365</v>
      </c>
      <c r="B250" s="101">
        <v>1392</v>
      </c>
      <c r="C250" s="57">
        <v>39.323309999999999</v>
      </c>
      <c r="D250" s="57">
        <v>-76.533529999999999</v>
      </c>
      <c r="E250" s="57">
        <v>39.323900000000002</v>
      </c>
      <c r="F250" s="57">
        <v>-76.533190000000005</v>
      </c>
    </row>
    <row r="251" spans="1:6" x14ac:dyDescent="0.2">
      <c r="A251" s="103" t="s">
        <v>365</v>
      </c>
      <c r="B251" s="101">
        <v>1392</v>
      </c>
      <c r="C251" s="57">
        <v>39.323309999999999</v>
      </c>
      <c r="D251" s="57">
        <v>-76.533529999999999</v>
      </c>
      <c r="E251" s="57">
        <v>39.323900000000002</v>
      </c>
      <c r="F251" s="57">
        <v>-76.533190000000005</v>
      </c>
    </row>
    <row r="252" spans="1:6" x14ac:dyDescent="0.2">
      <c r="A252" s="103" t="s">
        <v>365</v>
      </c>
      <c r="B252" s="101">
        <v>1392</v>
      </c>
      <c r="C252" s="57">
        <v>39.323309999999999</v>
      </c>
      <c r="D252" s="57">
        <v>-76.533529999999999</v>
      </c>
      <c r="E252" s="57">
        <v>39.323900000000002</v>
      </c>
      <c r="F252" s="57">
        <v>-76.533190000000005</v>
      </c>
    </row>
    <row r="253" spans="1:6" x14ac:dyDescent="0.2">
      <c r="A253" s="103" t="s">
        <v>428</v>
      </c>
      <c r="B253" s="101">
        <v>1513</v>
      </c>
      <c r="C253" s="57">
        <v>39.314430000000002</v>
      </c>
      <c r="D253" s="57">
        <v>-76.533479999999997</v>
      </c>
      <c r="E253" s="57">
        <v>39.314810000000001</v>
      </c>
      <c r="F253" s="57">
        <v>-76.534189999999995</v>
      </c>
    </row>
    <row r="254" spans="1:6" x14ac:dyDescent="0.2">
      <c r="A254" s="103" t="s">
        <v>429</v>
      </c>
      <c r="B254" s="101">
        <v>1306</v>
      </c>
      <c r="C254" s="57">
        <v>39.319929999999999</v>
      </c>
      <c r="D254" s="57">
        <v>-76.535039999999995</v>
      </c>
      <c r="E254" s="57">
        <v>39.320410000000003</v>
      </c>
      <c r="F254" s="57">
        <v>-76.534639999999996</v>
      </c>
    </row>
    <row r="255" spans="1:6" x14ac:dyDescent="0.2">
      <c r="A255" s="103" t="s">
        <v>430</v>
      </c>
      <c r="B255" s="101">
        <v>1630</v>
      </c>
      <c r="C255" s="57">
        <v>39.334850000000003</v>
      </c>
      <c r="D255" s="57">
        <v>-76.537840000000003</v>
      </c>
      <c r="E255" s="57">
        <v>39.335369999999998</v>
      </c>
      <c r="F255" s="57">
        <v>-76.538380000000004</v>
      </c>
    </row>
    <row r="256" spans="1:6" x14ac:dyDescent="0.2">
      <c r="A256" s="103" t="s">
        <v>431</v>
      </c>
      <c r="B256" s="101">
        <v>1388</v>
      </c>
      <c r="C256" s="57">
        <v>39.319499999999998</v>
      </c>
      <c r="D256" s="57">
        <v>-76.535679999999999</v>
      </c>
      <c r="E256" s="57">
        <v>39.319929999999999</v>
      </c>
      <c r="F256" s="57">
        <v>-76.535039999999995</v>
      </c>
    </row>
    <row r="257" spans="1:6" x14ac:dyDescent="0.2">
      <c r="A257" s="103" t="s">
        <v>432</v>
      </c>
      <c r="B257" s="101">
        <v>1594</v>
      </c>
      <c r="C257" s="57">
        <v>39.332630000000002</v>
      </c>
      <c r="D257" s="57">
        <v>-76.535970000000006</v>
      </c>
      <c r="E257" s="57">
        <v>39.333170000000003</v>
      </c>
      <c r="F257" s="57">
        <v>-76.536490000000001</v>
      </c>
    </row>
    <row r="258" spans="1:6" x14ac:dyDescent="0.2">
      <c r="A258" s="103" t="s">
        <v>435</v>
      </c>
      <c r="B258" s="101">
        <v>566</v>
      </c>
      <c r="C258" s="57">
        <v>39.334620000000001</v>
      </c>
      <c r="D258" s="57">
        <v>-76.711410000000001</v>
      </c>
      <c r="E258" s="57">
        <v>39.335160000000002</v>
      </c>
      <c r="F258" s="57">
        <v>-76.710899999999995</v>
      </c>
    </row>
    <row r="259" spans="1:6" x14ac:dyDescent="0.2">
      <c r="A259" s="103" t="s">
        <v>435</v>
      </c>
      <c r="B259" s="101">
        <v>566</v>
      </c>
      <c r="C259" s="57">
        <v>39.334620000000001</v>
      </c>
      <c r="D259" s="57">
        <v>-76.711410000000001</v>
      </c>
      <c r="E259" s="57">
        <v>39.335160000000002</v>
      </c>
      <c r="F259" s="57">
        <v>-76.710899999999995</v>
      </c>
    </row>
    <row r="260" spans="1:6" x14ac:dyDescent="0.2">
      <c r="A260" s="105" t="s">
        <v>369</v>
      </c>
      <c r="B260" s="106">
        <v>425</v>
      </c>
      <c r="C260" s="57">
        <v>39.338889999999999</v>
      </c>
      <c r="D260" s="57">
        <v>-76.710189999999997</v>
      </c>
      <c r="E260" s="57">
        <v>39.339509999999997</v>
      </c>
      <c r="F260" s="57">
        <v>-76.710149999999999</v>
      </c>
    </row>
    <row r="261" spans="1:6" x14ac:dyDescent="0.2">
      <c r="A261" s="103" t="s">
        <v>370</v>
      </c>
      <c r="B261" s="104">
        <v>302</v>
      </c>
      <c r="C261" s="57">
        <v>39.342010000000002</v>
      </c>
      <c r="D261" s="57">
        <v>-76.71163</v>
      </c>
      <c r="E261" s="57">
        <v>39.342480000000002</v>
      </c>
      <c r="F261" s="57">
        <v>-76.711240000000004</v>
      </c>
    </row>
    <row r="262" spans="1:6" x14ac:dyDescent="0.2">
      <c r="A262" s="103" t="s">
        <v>371</v>
      </c>
      <c r="B262" s="104">
        <v>614</v>
      </c>
      <c r="C262" s="57">
        <v>39.340649999999997</v>
      </c>
      <c r="D262" s="57">
        <v>-76.707300000000004</v>
      </c>
      <c r="E262" s="57">
        <v>39.341209999999997</v>
      </c>
      <c r="F262" s="57">
        <v>-76.706819999999993</v>
      </c>
    </row>
    <row r="263" spans="1:6" x14ac:dyDescent="0.2">
      <c r="A263" s="103" t="s">
        <v>372</v>
      </c>
      <c r="B263" s="104">
        <v>467</v>
      </c>
      <c r="C263" s="57">
        <v>39.341209999999997</v>
      </c>
      <c r="D263" s="57">
        <v>-76.706819999999993</v>
      </c>
      <c r="E263" s="57">
        <v>39.341709999999999</v>
      </c>
      <c r="F263" s="57">
        <v>-76.706339999999997</v>
      </c>
    </row>
    <row r="264" spans="1:6" x14ac:dyDescent="0.2">
      <c r="A264" s="103" t="s">
        <v>452</v>
      </c>
      <c r="B264" s="101">
        <v>954</v>
      </c>
      <c r="C264" s="57">
        <v>39.32743</v>
      </c>
      <c r="D264" s="57">
        <v>-76.625119999999995</v>
      </c>
      <c r="E264" s="57">
        <v>39.32808</v>
      </c>
      <c r="F264" s="57">
        <v>-76.624989999999997</v>
      </c>
    </row>
    <row r="265" spans="1:6" x14ac:dyDescent="0.2">
      <c r="A265" s="103" t="s">
        <v>443</v>
      </c>
      <c r="B265" s="101">
        <v>700</v>
      </c>
      <c r="C265" s="57">
        <v>39.350160000000002</v>
      </c>
      <c r="D265" s="57">
        <v>-76.628479999999996</v>
      </c>
      <c r="E265" s="57">
        <v>39.350670000000001</v>
      </c>
      <c r="F265" s="57">
        <v>-76.628659999999996</v>
      </c>
    </row>
    <row r="266" spans="1:6" x14ac:dyDescent="0.2">
      <c r="A266" s="103" t="s">
        <v>444</v>
      </c>
      <c r="B266" s="101">
        <v>701</v>
      </c>
      <c r="C266" s="57">
        <v>39.354509999999998</v>
      </c>
      <c r="D266" s="57">
        <v>-76.629689999999997</v>
      </c>
      <c r="E266" s="57">
        <v>39.355179999999997</v>
      </c>
      <c r="F266" s="57">
        <v>-76.629729999999995</v>
      </c>
    </row>
    <row r="267" spans="1:6" x14ac:dyDescent="0.2">
      <c r="A267" s="103" t="s">
        <v>445</v>
      </c>
      <c r="B267" s="101">
        <v>729</v>
      </c>
      <c r="C267" s="57">
        <v>39.333120000000001</v>
      </c>
      <c r="D267" s="57">
        <v>-76.623800000000003</v>
      </c>
      <c r="E267" s="57">
        <v>39.333620000000003</v>
      </c>
      <c r="F267" s="57">
        <v>-76.623220000000003</v>
      </c>
    </row>
    <row r="268" spans="1:6" x14ac:dyDescent="0.2">
      <c r="A268" s="103" t="s">
        <v>446</v>
      </c>
      <c r="B268" s="101">
        <v>753</v>
      </c>
      <c r="C268" s="57">
        <v>39.324550000000002</v>
      </c>
      <c r="D268" s="57">
        <v>-76.626230000000007</v>
      </c>
      <c r="E268" s="57">
        <v>39.325180000000003</v>
      </c>
      <c r="F268" s="57">
        <v>-76.626509999999996</v>
      </c>
    </row>
    <row r="269" spans="1:6" x14ac:dyDescent="0.2">
      <c r="A269" s="103" t="s">
        <v>447</v>
      </c>
      <c r="B269" s="101">
        <v>800</v>
      </c>
      <c r="C269" s="57">
        <v>39.344760000000001</v>
      </c>
      <c r="D269" s="57">
        <v>-76.626270000000005</v>
      </c>
      <c r="E269" s="57">
        <v>39.345370000000003</v>
      </c>
      <c r="F269" s="57">
        <v>-76.626599999999996</v>
      </c>
    </row>
    <row r="270" spans="1:6" x14ac:dyDescent="0.2">
      <c r="A270" s="103" t="s">
        <v>448</v>
      </c>
      <c r="B270" s="101">
        <v>801</v>
      </c>
      <c r="C270" s="57">
        <v>39.348860000000002</v>
      </c>
      <c r="D270" s="57">
        <v>-76.628140000000002</v>
      </c>
      <c r="E270" s="57">
        <v>39.349510000000002</v>
      </c>
      <c r="F270" s="57">
        <v>-76.628309999999999</v>
      </c>
    </row>
    <row r="271" spans="1:6" x14ac:dyDescent="0.2">
      <c r="A271" s="103" t="s">
        <v>449</v>
      </c>
      <c r="B271" s="101">
        <v>856</v>
      </c>
      <c r="C271" s="57">
        <v>39.32808</v>
      </c>
      <c r="D271" s="57">
        <v>-76.624989999999997</v>
      </c>
      <c r="E271" s="57">
        <v>39.328699999999998</v>
      </c>
      <c r="F271" s="57">
        <v>-76.625240000000005</v>
      </c>
    </row>
    <row r="272" spans="1:6" x14ac:dyDescent="0.2">
      <c r="A272" s="103" t="s">
        <v>450</v>
      </c>
      <c r="B272" s="101">
        <v>857</v>
      </c>
      <c r="C272" s="57">
        <v>39.331899999999997</v>
      </c>
      <c r="D272" s="57">
        <v>-76.624470000000002</v>
      </c>
      <c r="E272" s="57">
        <v>39.332509999999999</v>
      </c>
      <c r="F272" s="57">
        <v>-76.624170000000007</v>
      </c>
    </row>
    <row r="273" spans="1:6" x14ac:dyDescent="0.2">
      <c r="A273" s="103" t="s">
        <v>451</v>
      </c>
      <c r="B273" s="101">
        <v>886</v>
      </c>
      <c r="C273" s="57">
        <v>39.322740000000003</v>
      </c>
      <c r="D273" s="57">
        <v>-76.625680000000003</v>
      </c>
      <c r="E273" s="57">
        <v>39.323340000000002</v>
      </c>
      <c r="F273" s="57">
        <v>-76.62603</v>
      </c>
    </row>
    <row r="274" spans="1:6" x14ac:dyDescent="0.2">
      <c r="A274" s="103" t="s">
        <v>441</v>
      </c>
      <c r="B274" s="101">
        <v>947</v>
      </c>
      <c r="C274" s="57">
        <v>39.363570000000003</v>
      </c>
      <c r="D274" s="57">
        <v>-76.689310000000006</v>
      </c>
      <c r="E274" s="57">
        <v>39.364139999999999</v>
      </c>
      <c r="F274" s="57">
        <v>-76.689769999999996</v>
      </c>
    </row>
    <row r="275" spans="1:6" x14ac:dyDescent="0.2">
      <c r="A275" s="103" t="s">
        <v>442</v>
      </c>
      <c r="B275" s="101">
        <v>972</v>
      </c>
      <c r="C275" s="57">
        <v>39.367759999999997</v>
      </c>
      <c r="D275" s="57">
        <v>-76.649990000000003</v>
      </c>
      <c r="E275" s="57">
        <v>39.367800000000003</v>
      </c>
      <c r="F275" s="57">
        <v>-76.650859999999994</v>
      </c>
    </row>
    <row r="276" spans="1:6" x14ac:dyDescent="0.2">
      <c r="A276" s="103" t="s">
        <v>436</v>
      </c>
      <c r="B276" s="101">
        <v>742</v>
      </c>
      <c r="C276" s="57">
        <v>39.364719999999998</v>
      </c>
      <c r="D276" s="57">
        <v>-76.690200000000004</v>
      </c>
      <c r="E276" s="57">
        <v>39.365319999999997</v>
      </c>
      <c r="F276" s="57">
        <v>-76.690610000000007</v>
      </c>
    </row>
    <row r="277" spans="1:6" x14ac:dyDescent="0.2">
      <c r="A277" s="103" t="s">
        <v>437</v>
      </c>
      <c r="B277" s="101">
        <v>764</v>
      </c>
      <c r="C277" s="57">
        <v>39.364510000000003</v>
      </c>
      <c r="D277" s="57">
        <v>-76.673119999999997</v>
      </c>
      <c r="E277" s="57">
        <v>39.36412</v>
      </c>
      <c r="F277" s="57">
        <v>-76.6738</v>
      </c>
    </row>
    <row r="278" spans="1:6" x14ac:dyDescent="0.2">
      <c r="A278" s="103" t="s">
        <v>438</v>
      </c>
      <c r="B278" s="101">
        <v>773</v>
      </c>
      <c r="C278" s="57">
        <v>39.36551</v>
      </c>
      <c r="D278" s="57">
        <v>-76.692930000000004</v>
      </c>
      <c r="E278" s="57">
        <v>39.365220000000001</v>
      </c>
      <c r="F278" s="57">
        <v>-76.693709999999996</v>
      </c>
    </row>
    <row r="279" spans="1:6" x14ac:dyDescent="0.2">
      <c r="A279" s="103" t="s">
        <v>439</v>
      </c>
      <c r="B279" s="101">
        <v>841</v>
      </c>
      <c r="C279" s="57">
        <v>39.367379999999997</v>
      </c>
      <c r="D279" s="57">
        <v>-76.668880000000001</v>
      </c>
      <c r="E279" s="57">
        <v>39.366840000000003</v>
      </c>
      <c r="F279" s="57">
        <v>-76.669210000000007</v>
      </c>
    </row>
    <row r="280" spans="1:6" x14ac:dyDescent="0.2">
      <c r="A280" s="103" t="s">
        <v>440</v>
      </c>
      <c r="B280" s="101">
        <v>894</v>
      </c>
      <c r="C280" s="57">
        <v>39.36786</v>
      </c>
      <c r="D280" s="57">
        <v>-76.668890000000005</v>
      </c>
      <c r="E280" s="57">
        <v>39.367379999999997</v>
      </c>
      <c r="F280" s="57">
        <v>-76.668880000000001</v>
      </c>
    </row>
    <row r="281" spans="1:6" x14ac:dyDescent="0.2">
      <c r="B281" s="101">
        <v>250</v>
      </c>
      <c r="C281" s="103">
        <v>39.305109999999999</v>
      </c>
      <c r="D281" s="103">
        <v>-76.687340000000006</v>
      </c>
      <c r="E281" s="102">
        <v>39.305129999999998</v>
      </c>
      <c r="F281" s="102">
        <v>-76.688130000000001</v>
      </c>
    </row>
    <row r="282" spans="1:6" x14ac:dyDescent="0.2">
      <c r="B282" s="101">
        <v>430</v>
      </c>
      <c r="C282" s="102">
        <v>39.278849999999998</v>
      </c>
      <c r="D282" s="59">
        <v>-76.692729999999997</v>
      </c>
      <c r="E282" s="57">
        <v>39.279319999999998</v>
      </c>
      <c r="F282" s="57">
        <v>-76.693309999999997</v>
      </c>
    </row>
    <row r="283" spans="1:6" x14ac:dyDescent="0.2">
      <c r="B283" s="101">
        <v>702</v>
      </c>
      <c r="C283" s="39">
        <v>39.337350000000001</v>
      </c>
      <c r="D283" s="39">
        <v>-76.624030000000005</v>
      </c>
      <c r="E283" s="39">
        <v>39.337899999999998</v>
      </c>
      <c r="F283" s="39">
        <v>-76.624520000000004</v>
      </c>
    </row>
    <row r="284" spans="1:6" x14ac:dyDescent="0.2">
      <c r="B284" s="101">
        <v>716</v>
      </c>
      <c r="C284" s="57">
        <v>39.313720000000004</v>
      </c>
      <c r="D284" s="57">
        <v>-76.624080000000006</v>
      </c>
      <c r="E284" s="57">
        <v>39.31427</v>
      </c>
      <c r="F284" s="57">
        <v>-76.624579999999995</v>
      </c>
    </row>
    <row r="285" spans="1:6" x14ac:dyDescent="0.2">
      <c r="B285" s="101">
        <v>753</v>
      </c>
      <c r="C285" s="57">
        <v>39.324550000000002</v>
      </c>
      <c r="D285" s="57">
        <v>-76.626230000000007</v>
      </c>
      <c r="E285" s="57">
        <v>39.325180000000003</v>
      </c>
      <c r="F285" s="57">
        <v>-76.626509999999996</v>
      </c>
    </row>
    <row r="286" spans="1:6" x14ac:dyDescent="0.2">
      <c r="B286" s="101">
        <v>769</v>
      </c>
      <c r="C286" s="57">
        <v>39.368740000000003</v>
      </c>
      <c r="D286" s="57">
        <v>-76.648750000000007</v>
      </c>
      <c r="E286" s="57">
        <v>39.369250000000001</v>
      </c>
      <c r="F286" s="57">
        <v>-76.64922</v>
      </c>
    </row>
    <row r="287" spans="1:6" x14ac:dyDescent="0.2">
      <c r="B287" s="101">
        <v>791</v>
      </c>
      <c r="C287" s="39">
        <v>39.362909999999999</v>
      </c>
      <c r="D287" s="39">
        <v>-76.687820000000002</v>
      </c>
      <c r="E287" s="39">
        <v>39.363210000000002</v>
      </c>
      <c r="F287" s="39">
        <v>-76.688590000000005</v>
      </c>
    </row>
    <row r="288" spans="1:6" x14ac:dyDescent="0.2">
      <c r="B288" s="101">
        <v>823</v>
      </c>
      <c r="C288" s="39">
        <v>39.364800000000002</v>
      </c>
      <c r="D288" s="39">
        <v>-76.697130000000001</v>
      </c>
      <c r="E288" s="39">
        <v>39.364719999999998</v>
      </c>
      <c r="F288" s="39">
        <v>-76.697999999999993</v>
      </c>
    </row>
    <row r="289" spans="2:6" x14ac:dyDescent="0.2">
      <c r="B289" s="101">
        <v>844</v>
      </c>
      <c r="C289" s="57">
        <v>39.33381</v>
      </c>
      <c r="D289" s="57">
        <v>-76.643940000000001</v>
      </c>
      <c r="E289" s="57">
        <v>39.334150000000001</v>
      </c>
      <c r="F289" s="57">
        <v>-76.6447</v>
      </c>
    </row>
    <row r="290" spans="2:6" x14ac:dyDescent="0.2">
      <c r="B290" s="101">
        <v>857</v>
      </c>
      <c r="C290" s="39">
        <v>39.331899999999997</v>
      </c>
      <c r="D290" s="39">
        <v>-76.624470000000002</v>
      </c>
      <c r="E290" s="39">
        <v>39.332509999999999</v>
      </c>
      <c r="F290" s="39">
        <v>-76.624170000000007</v>
      </c>
    </row>
    <row r="291" spans="2:6" x14ac:dyDescent="0.2">
      <c r="B291" s="101">
        <v>874</v>
      </c>
      <c r="C291" s="39">
        <v>39.365769999999998</v>
      </c>
      <c r="D291" s="39">
        <v>-76.692130000000006</v>
      </c>
      <c r="E291" s="39">
        <v>39.36551</v>
      </c>
      <c r="F291" s="39">
        <v>-76.692930000000004</v>
      </c>
    </row>
    <row r="292" spans="2:6" x14ac:dyDescent="0.2">
      <c r="B292" s="101">
        <v>880</v>
      </c>
      <c r="C292" s="57">
        <v>39.339599999999997</v>
      </c>
      <c r="D292" s="57">
        <v>-76.625749999999996</v>
      </c>
      <c r="E292" s="57">
        <v>39.34028</v>
      </c>
      <c r="F292" s="57">
        <v>-76.625780000000006</v>
      </c>
    </row>
    <row r="293" spans="2:6" x14ac:dyDescent="0.2">
      <c r="B293" s="101">
        <v>886</v>
      </c>
      <c r="C293" s="39">
        <v>39.322740000000003</v>
      </c>
      <c r="D293" s="39">
        <v>-76.625680000000003</v>
      </c>
      <c r="E293" s="39">
        <v>39.323340000000002</v>
      </c>
      <c r="F293" s="39">
        <v>-76.62603</v>
      </c>
    </row>
    <row r="294" spans="2:6" x14ac:dyDescent="0.2">
      <c r="B294" s="101">
        <v>894</v>
      </c>
      <c r="C294" s="39">
        <v>39.36786</v>
      </c>
      <c r="D294" s="39">
        <v>-76.668890000000005</v>
      </c>
      <c r="E294" s="39">
        <v>39.367379999999997</v>
      </c>
      <c r="F294" s="39">
        <v>-76.668880000000001</v>
      </c>
    </row>
    <row r="295" spans="2:6" x14ac:dyDescent="0.2">
      <c r="B295" s="101">
        <v>919</v>
      </c>
      <c r="C295" s="39">
        <v>39.366840000000003</v>
      </c>
      <c r="D295" s="39">
        <v>-76.669210000000007</v>
      </c>
      <c r="E295" s="39">
        <v>39.366500000000002</v>
      </c>
      <c r="F295" s="39">
        <v>-76.669899999999998</v>
      </c>
    </row>
    <row r="296" spans="2:6" x14ac:dyDescent="0.2">
      <c r="B296" s="101">
        <v>932</v>
      </c>
      <c r="C296" s="39">
        <v>39.364170000000001</v>
      </c>
      <c r="D296" s="39">
        <v>-76.628320000000002</v>
      </c>
      <c r="E296" s="39">
        <v>39.364820000000002</v>
      </c>
      <c r="F296" s="39">
        <v>-76.628399999999999</v>
      </c>
    </row>
    <row r="297" spans="2:6" x14ac:dyDescent="0.2">
      <c r="B297" s="101">
        <v>940</v>
      </c>
      <c r="C297" s="57">
        <v>39.336559999999999</v>
      </c>
      <c r="D297" s="57">
        <v>-76.645889999999994</v>
      </c>
      <c r="E297" s="57">
        <v>39.337159999999997</v>
      </c>
      <c r="F297" s="57">
        <v>-76.646280000000004</v>
      </c>
    </row>
    <row r="298" spans="2:6" x14ac:dyDescent="0.2">
      <c r="B298" s="101">
        <v>949</v>
      </c>
      <c r="C298" s="57">
        <v>39.351939999999999</v>
      </c>
      <c r="D298" s="57">
        <v>-76.629009999999994</v>
      </c>
      <c r="E298" s="57">
        <v>39.352559999999997</v>
      </c>
      <c r="F298" s="57">
        <v>-76.629249999999999</v>
      </c>
    </row>
    <row r="299" spans="2:6" x14ac:dyDescent="0.2">
      <c r="B299" s="101">
        <v>984</v>
      </c>
      <c r="C299" s="57">
        <v>39.327910000000003</v>
      </c>
      <c r="D299" s="57">
        <v>-76.641180000000006</v>
      </c>
      <c r="E299" s="57">
        <v>39.328429999999997</v>
      </c>
      <c r="F299" s="57">
        <v>-76.641729999999995</v>
      </c>
    </row>
    <row r="300" spans="2:6" x14ac:dyDescent="0.2">
      <c r="B300" s="101">
        <v>1007</v>
      </c>
      <c r="C300" s="39">
        <v>39.37115</v>
      </c>
      <c r="D300" s="39">
        <v>-76.676929999999999</v>
      </c>
      <c r="E300" s="39">
        <v>39.371569999999998</v>
      </c>
      <c r="F300" s="39">
        <v>-76.677570000000003</v>
      </c>
    </row>
    <row r="301" spans="2:6" x14ac:dyDescent="0.2">
      <c r="B301" s="101">
        <v>1038</v>
      </c>
      <c r="C301" s="57">
        <v>39.365699999999997</v>
      </c>
      <c r="D301" s="57">
        <v>-76.671239999999997</v>
      </c>
      <c r="E301" s="57">
        <v>39.36524</v>
      </c>
      <c r="F301" s="57">
        <v>-76.671779999999998</v>
      </c>
    </row>
    <row r="302" spans="2:6" x14ac:dyDescent="0.2">
      <c r="B302" s="101">
        <v>1053</v>
      </c>
      <c r="C302" s="57">
        <v>39.326770000000003</v>
      </c>
      <c r="D302" s="57">
        <v>-76.625200000000007</v>
      </c>
      <c r="E302" s="57">
        <v>39.32743</v>
      </c>
      <c r="F302" s="57">
        <v>-76.625119999999995</v>
      </c>
    </row>
    <row r="303" spans="2:6" x14ac:dyDescent="0.2">
      <c r="B303" s="101">
        <v>1075</v>
      </c>
      <c r="C303" s="39">
        <v>39.350670000000001</v>
      </c>
      <c r="D303" s="39">
        <v>-76.628659999999996</v>
      </c>
      <c r="E303" s="39">
        <v>39.351280000000003</v>
      </c>
      <c r="F303" s="39">
        <v>-76.628960000000006</v>
      </c>
    </row>
    <row r="304" spans="2:6" x14ac:dyDescent="0.2">
      <c r="B304" s="101">
        <v>1118</v>
      </c>
      <c r="C304" s="39">
        <v>39.371679999999998</v>
      </c>
      <c r="D304" s="39">
        <v>-76.683239999999998</v>
      </c>
      <c r="E304" s="39">
        <v>39.371180000000003</v>
      </c>
      <c r="F304" s="39">
        <v>-76.683800000000005</v>
      </c>
    </row>
    <row r="305" spans="2:6" x14ac:dyDescent="0.2">
      <c r="B305" s="101">
        <v>1132</v>
      </c>
      <c r="C305" s="39">
        <v>39.347430000000003</v>
      </c>
      <c r="D305" s="39">
        <v>-76.622259999999997</v>
      </c>
      <c r="E305" s="39">
        <v>39.347020000000001</v>
      </c>
      <c r="F305" s="39">
        <v>-76.621750000000006</v>
      </c>
    </row>
    <row r="306" spans="2:6" x14ac:dyDescent="0.2">
      <c r="B306" s="101">
        <v>1235</v>
      </c>
      <c r="C306" s="60">
        <v>39.312350000000002</v>
      </c>
      <c r="D306" s="60">
        <v>-76.554590000000005</v>
      </c>
      <c r="E306" s="39">
        <v>39.312640000000002</v>
      </c>
      <c r="F306" s="39">
        <v>-76.543909999999997</v>
      </c>
    </row>
    <row r="307" spans="2:6" x14ac:dyDescent="0.2">
      <c r="B307" s="101">
        <v>1367</v>
      </c>
      <c r="C307" s="103">
        <v>39.330759999999998</v>
      </c>
      <c r="D307" s="103">
        <v>-76.535079999999994</v>
      </c>
      <c r="E307" s="57">
        <v>39.33137</v>
      </c>
      <c r="F307" s="57">
        <v>-76.535430000000005</v>
      </c>
    </row>
    <row r="308" spans="2:6" x14ac:dyDescent="0.2">
      <c r="B308" s="101">
        <v>1659</v>
      </c>
      <c r="C308" s="103">
        <v>39.336779999999997</v>
      </c>
      <c r="D308" s="103">
        <v>-76.539709999999999</v>
      </c>
      <c r="E308" s="103">
        <v>39.336790000000001</v>
      </c>
      <c r="F308" s="103">
        <v>-76.540509999999998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6"/>
  <sheetViews>
    <sheetView zoomScale="85" zoomScaleNormal="85" workbookViewId="0">
      <pane xSplit="4" ySplit="9" topLeftCell="GZ280" activePane="bottomRight" state="frozen"/>
      <selection pane="topRight" activeCell="E1" sqref="E1"/>
      <selection pane="bottomLeft" activeCell="A10" sqref="A10"/>
      <selection pane="bottomRight" activeCell="I1" sqref="I1:HM8"/>
    </sheetView>
  </sheetViews>
  <sheetFormatPr defaultColWidth="30"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5" style="1" bestFit="1" customWidth="1"/>
    <col min="5" max="5" width="14.42578125" style="1" bestFit="1" customWidth="1"/>
    <col min="6" max="6" width="14.85546875" style="1" bestFit="1" customWidth="1"/>
    <col min="7" max="7" width="11.5703125" bestFit="1" customWidth="1"/>
    <col min="8" max="8" width="12" bestFit="1" customWidth="1"/>
    <col min="9" max="9" width="14.28515625" bestFit="1" customWidth="1"/>
    <col min="10" max="11" width="12.5703125" customWidth="1"/>
    <col min="12" max="12" width="16" bestFit="1" customWidth="1"/>
    <col min="13" max="14" width="16" customWidth="1"/>
    <col min="15" max="15" width="9.7109375" bestFit="1" customWidth="1"/>
    <col min="16" max="16" width="10.85546875" bestFit="1" customWidth="1"/>
    <col min="17" max="17" width="12.85546875" bestFit="1" customWidth="1"/>
    <col min="18" max="18" width="12.85546875" customWidth="1"/>
    <col min="19" max="19" width="10.85546875" bestFit="1" customWidth="1"/>
    <col min="20" max="20" width="11.7109375" bestFit="1" customWidth="1"/>
    <col min="21" max="21" width="12.42578125" bestFit="1" customWidth="1"/>
    <col min="22" max="23" width="10.85546875" customWidth="1"/>
    <col min="24" max="26" width="15.28515625" bestFit="1" customWidth="1"/>
    <col min="27" max="33" width="15.28515625" customWidth="1"/>
    <col min="34" max="34" width="15.7109375" bestFit="1" customWidth="1"/>
    <col min="35" max="35" width="15.7109375" customWidth="1"/>
    <col min="36" max="37" width="15.7109375" bestFit="1" customWidth="1"/>
    <col min="38" max="39" width="15.7109375" customWidth="1"/>
    <col min="40" max="40" width="15.140625" bestFit="1" customWidth="1"/>
    <col min="41" max="41" width="15.140625" customWidth="1"/>
    <col min="42" max="42" width="11.140625" bestFit="1" customWidth="1"/>
    <col min="43" max="44" width="10.7109375" bestFit="1" customWidth="1"/>
    <col min="45" max="46" width="14" bestFit="1" customWidth="1"/>
    <col min="47" max="47" width="14" customWidth="1"/>
    <col min="48" max="49" width="12.140625" bestFit="1" customWidth="1"/>
    <col min="50" max="50" width="12.140625" customWidth="1"/>
    <col min="51" max="51" width="12.140625" bestFit="1" customWidth="1"/>
    <col min="52" max="52" width="12.140625" customWidth="1"/>
    <col min="53" max="53" width="12.140625" bestFit="1" customWidth="1"/>
    <col min="54" max="56" width="12.140625" customWidth="1"/>
    <col min="57" max="57" width="11.5703125" bestFit="1" customWidth="1"/>
    <col min="58" max="58" width="11.85546875" bestFit="1" customWidth="1"/>
    <col min="59" max="61" width="13.7109375" bestFit="1" customWidth="1"/>
    <col min="62" max="67" width="13.7109375" customWidth="1"/>
    <col min="68" max="68" width="13.7109375" bestFit="1" customWidth="1"/>
    <col min="69" max="69" width="13.7109375" customWidth="1"/>
    <col min="70" max="70" width="13.7109375" bestFit="1" customWidth="1"/>
    <col min="71" max="71" width="13.7109375" customWidth="1"/>
    <col min="72" max="73" width="9.7109375" bestFit="1" customWidth="1"/>
    <col min="74" max="74" width="13.42578125" bestFit="1" customWidth="1"/>
    <col min="75" max="75" width="13.42578125" customWidth="1"/>
    <col min="76" max="79" width="13.85546875" bestFit="1" customWidth="1"/>
    <col min="80" max="81" width="13.85546875" customWidth="1"/>
    <col min="82" max="82" width="12.42578125" bestFit="1" customWidth="1"/>
    <col min="83" max="83" width="12.85546875" bestFit="1" customWidth="1"/>
    <col min="84" max="84" width="12.85546875" customWidth="1"/>
    <col min="85" max="85" width="9.42578125" bestFit="1" customWidth="1"/>
    <col min="86" max="86" width="12.28515625" bestFit="1" customWidth="1"/>
    <col min="87" max="87" width="12.140625" bestFit="1" customWidth="1"/>
    <col min="88" max="88" width="12.140625" customWidth="1"/>
    <col min="89" max="90" width="10.5703125" bestFit="1" customWidth="1"/>
    <col min="91" max="92" width="10.5703125" customWidth="1"/>
    <col min="93" max="94" width="11.140625" bestFit="1" customWidth="1"/>
    <col min="95" max="96" width="14.42578125" bestFit="1" customWidth="1"/>
    <col min="97" max="97" width="15.5703125" bestFit="1" customWidth="1"/>
    <col min="98" max="98" width="15.5703125" customWidth="1"/>
    <col min="99" max="100" width="14.42578125" bestFit="1" customWidth="1"/>
    <col min="101" max="101" width="14.42578125" customWidth="1"/>
    <col min="102" max="102" width="11.7109375" bestFit="1" customWidth="1"/>
    <col min="103" max="104" width="11.7109375" customWidth="1"/>
    <col min="105" max="105" width="14" bestFit="1" customWidth="1"/>
    <col min="106" max="106" width="13.85546875" bestFit="1" customWidth="1"/>
    <col min="107" max="107" width="9.85546875" bestFit="1" customWidth="1"/>
    <col min="108" max="108" width="9.85546875" customWidth="1"/>
    <col min="109" max="110" width="9.85546875" bestFit="1" customWidth="1"/>
    <col min="111" max="111" width="9.85546875" customWidth="1"/>
    <col min="112" max="112" width="12.5703125" bestFit="1" customWidth="1"/>
    <col min="113" max="113" width="12.7109375" bestFit="1" customWidth="1"/>
    <col min="114" max="114" width="12.7109375" customWidth="1"/>
    <col min="115" max="115" width="9.85546875" bestFit="1" customWidth="1"/>
    <col min="116" max="116" width="9.85546875" customWidth="1"/>
    <col min="117" max="117" width="12.140625" bestFit="1" customWidth="1"/>
    <col min="118" max="118" width="12.85546875" bestFit="1" customWidth="1"/>
    <col min="119" max="120" width="9.85546875" bestFit="1" customWidth="1"/>
    <col min="121" max="121" width="12.140625" bestFit="1" customWidth="1"/>
    <col min="122" max="122" width="12.140625" customWidth="1"/>
    <col min="123" max="123" width="12.140625" bestFit="1" customWidth="1"/>
    <col min="124" max="124" width="11.7109375" bestFit="1" customWidth="1"/>
    <col min="125" max="125" width="13.28515625" bestFit="1" customWidth="1"/>
    <col min="126" max="126" width="10.28515625" bestFit="1" customWidth="1"/>
    <col min="127" max="128" width="13.28515625" customWidth="1"/>
    <col min="129" max="129" width="11.7109375" customWidth="1"/>
    <col min="130" max="131" width="15" bestFit="1" customWidth="1"/>
    <col min="132" max="133" width="15" customWidth="1"/>
    <col min="134" max="134" width="16" bestFit="1" customWidth="1"/>
    <col min="135" max="135" width="16" customWidth="1"/>
    <col min="136" max="136" width="15" bestFit="1" customWidth="1"/>
    <col min="137" max="137" width="12.28515625" bestFit="1" customWidth="1"/>
    <col min="138" max="138" width="12.28515625" customWidth="1"/>
    <col min="139" max="139" width="16.85546875" bestFit="1" customWidth="1"/>
    <col min="140" max="140" width="12.28515625" bestFit="1" customWidth="1"/>
    <col min="141" max="141" width="13.42578125" bestFit="1" customWidth="1"/>
    <col min="142" max="142" width="12.28515625" bestFit="1" customWidth="1"/>
    <col min="143" max="143" width="12.28515625" customWidth="1"/>
    <col min="144" max="144" width="12.28515625" bestFit="1" customWidth="1"/>
    <col min="145" max="145" width="13.28515625" bestFit="1" customWidth="1"/>
    <col min="146" max="146" width="13.28515625" customWidth="1"/>
    <col min="147" max="147" width="12.28515625" bestFit="1" customWidth="1"/>
    <col min="148" max="148" width="21.140625" bestFit="1" customWidth="1"/>
    <col min="149" max="150" width="12.28515625" bestFit="1" customWidth="1"/>
    <col min="151" max="151" width="12.28515625" customWidth="1"/>
    <col min="152" max="152" width="17.140625" bestFit="1" customWidth="1"/>
    <col min="153" max="153" width="12.28515625" bestFit="1" customWidth="1"/>
    <col min="154" max="154" width="18.28515625" bestFit="1" customWidth="1"/>
    <col min="155" max="156" width="12.28515625" customWidth="1"/>
    <col min="157" max="158" width="12.28515625" bestFit="1" customWidth="1"/>
    <col min="159" max="159" width="12.28515625" customWidth="1"/>
    <col min="160" max="160" width="12.28515625" bestFit="1" customWidth="1"/>
    <col min="161" max="161" width="12.5703125" bestFit="1" customWidth="1"/>
    <col min="162" max="163" width="12.28515625" bestFit="1" customWidth="1"/>
    <col min="164" max="164" width="12.28515625" customWidth="1"/>
    <col min="165" max="165" width="12.28515625" bestFit="1" customWidth="1"/>
    <col min="166" max="166" width="14.5703125" bestFit="1" customWidth="1"/>
    <col min="167" max="167" width="13.5703125" bestFit="1" customWidth="1"/>
    <col min="168" max="168" width="13.140625" bestFit="1" customWidth="1"/>
    <col min="169" max="169" width="16.7109375" customWidth="1"/>
    <col min="170" max="170" width="16.7109375" bestFit="1" customWidth="1"/>
    <col min="171" max="171" width="16.85546875" bestFit="1" customWidth="1"/>
    <col min="172" max="172" width="12.28515625" bestFit="1" customWidth="1"/>
    <col min="173" max="173" width="13.7109375" bestFit="1" customWidth="1"/>
    <col min="174" max="175" width="13.7109375" customWidth="1"/>
    <col min="176" max="176" width="12.28515625" bestFit="1" customWidth="1"/>
    <col min="177" max="178" width="12.28515625" customWidth="1"/>
    <col min="179" max="179" width="15.42578125" bestFit="1" customWidth="1"/>
    <col min="180" max="180" width="15.42578125" customWidth="1"/>
    <col min="181" max="181" width="15" bestFit="1" customWidth="1"/>
    <col min="182" max="182" width="14" bestFit="1" customWidth="1"/>
    <col min="183" max="183" width="12.28515625" bestFit="1" customWidth="1"/>
    <col min="184" max="184" width="14.140625" bestFit="1" customWidth="1"/>
    <col min="185" max="185" width="12.28515625" bestFit="1" customWidth="1"/>
    <col min="186" max="186" width="15.5703125" bestFit="1" customWidth="1"/>
    <col min="187" max="187" width="15.5703125" customWidth="1"/>
    <col min="188" max="188" width="12.28515625" bestFit="1" customWidth="1"/>
    <col min="189" max="189" width="12.28515625" customWidth="1"/>
    <col min="190" max="190" width="17.85546875" bestFit="1" customWidth="1"/>
    <col min="191" max="191" width="21.5703125" bestFit="1" customWidth="1"/>
    <col min="192" max="194" width="12.28515625" bestFit="1" customWidth="1"/>
    <col min="195" max="195" width="12.28515625" customWidth="1"/>
    <col min="196" max="196" width="12.28515625" bestFit="1" customWidth="1"/>
    <col min="197" max="198" width="12.28515625" customWidth="1"/>
    <col min="199" max="199" width="8.28515625" bestFit="1" customWidth="1"/>
    <col min="200" max="200" width="13.7109375" bestFit="1" customWidth="1"/>
    <col min="201" max="201" width="9.7109375" bestFit="1" customWidth="1"/>
    <col min="202" max="202" width="15.42578125" bestFit="1" customWidth="1"/>
    <col min="203" max="204" width="13.140625" customWidth="1"/>
    <col min="205" max="206" width="11.7109375" bestFit="1" customWidth="1"/>
    <col min="207" max="207" width="11.7109375" customWidth="1"/>
    <col min="208" max="208" width="9.5703125" bestFit="1" customWidth="1"/>
    <col min="209" max="209" width="12.7109375" bestFit="1" customWidth="1"/>
    <col min="210" max="210" width="9.5703125" bestFit="1" customWidth="1"/>
    <col min="211" max="211" width="12.85546875" bestFit="1" customWidth="1"/>
    <col min="212" max="214" width="9.5703125" customWidth="1"/>
    <col min="215" max="215" width="8.28515625" bestFit="1" customWidth="1"/>
    <col min="216" max="216" width="12.140625" bestFit="1" customWidth="1"/>
    <col min="217" max="217" width="8.85546875" bestFit="1" customWidth="1"/>
    <col min="218" max="219" width="8.42578125" bestFit="1" customWidth="1"/>
    <col min="220" max="220" width="8.42578125" customWidth="1"/>
    <col min="221" max="221" width="8.42578125" bestFit="1" customWidth="1"/>
    <col min="222" max="222" width="7.42578125" style="27" bestFit="1" customWidth="1"/>
    <col min="223" max="224" width="9.140625" customWidth="1"/>
    <col min="225" max="225" width="8.7109375" bestFit="1" customWidth="1"/>
    <col min="226" max="226" width="6" bestFit="1" customWidth="1"/>
    <col min="227" max="227" width="18" bestFit="1" customWidth="1"/>
    <col min="228" max="228" width="8.85546875" bestFit="1" customWidth="1"/>
    <col min="229" max="229" width="11" bestFit="1" customWidth="1"/>
    <col min="230" max="230" width="11" customWidth="1"/>
    <col min="231" max="231" width="16" bestFit="1" customWidth="1"/>
    <col min="232" max="232" width="6" style="27" bestFit="1" customWidth="1"/>
    <col min="233" max="233" width="26.7109375" bestFit="1" customWidth="1"/>
    <col min="234" max="234" width="7.140625" style="27" bestFit="1" customWidth="1"/>
    <col min="235" max="235" width="12.7109375" bestFit="1" customWidth="1"/>
    <col min="236" max="236" width="12.7109375" customWidth="1"/>
    <col min="237" max="237" width="13.7109375" bestFit="1" customWidth="1"/>
    <col min="238" max="238" width="13.7109375" customWidth="1"/>
    <col min="239" max="239" width="11.5703125" bestFit="1" customWidth="1"/>
    <col min="240" max="240" width="11.28515625" style="27" customWidth="1"/>
    <col min="241" max="241" width="17.28515625" bestFit="1" customWidth="1"/>
    <col min="242" max="242" width="17" customWidth="1"/>
    <col min="243" max="243" width="20.85546875" bestFit="1" customWidth="1"/>
    <col min="244" max="244" width="6" bestFit="1" customWidth="1"/>
    <col min="245" max="245" width="9.7109375" bestFit="1" customWidth="1"/>
    <col min="246" max="246" width="6" bestFit="1" customWidth="1"/>
    <col min="247" max="247" width="16.5703125" bestFit="1" customWidth="1"/>
    <col min="248" max="248" width="6" style="48" bestFit="1" customWidth="1"/>
    <col min="249" max="249" width="14.85546875" bestFit="1" customWidth="1"/>
    <col min="250" max="250" width="6" style="48" bestFit="1" customWidth="1"/>
    <col min="251" max="251" width="11.5703125" bestFit="1" customWidth="1"/>
    <col min="252" max="252" width="6" style="48" bestFit="1" customWidth="1"/>
    <col min="253" max="253" width="10.5703125" style="9" bestFit="1" customWidth="1"/>
    <col min="254" max="254" width="11.140625" bestFit="1" customWidth="1"/>
    <col min="255" max="255" width="9.140625" customWidth="1"/>
  </cols>
  <sheetData>
    <row r="1" spans="1:256" ht="25.5" x14ac:dyDescent="0.2">
      <c r="I1" s="2" t="s">
        <v>0</v>
      </c>
      <c r="J1" s="3" t="s">
        <v>1</v>
      </c>
      <c r="K1" s="4" t="s">
        <v>2</v>
      </c>
      <c r="L1" s="5" t="s">
        <v>3</v>
      </c>
      <c r="M1" s="6" t="s">
        <v>4</v>
      </c>
      <c r="N1" s="6" t="s">
        <v>4</v>
      </c>
      <c r="O1" s="6" t="s">
        <v>4</v>
      </c>
      <c r="P1" s="6" t="s">
        <v>5</v>
      </c>
      <c r="Q1" s="6" t="s">
        <v>5</v>
      </c>
      <c r="R1" s="6" t="s">
        <v>5</v>
      </c>
      <c r="S1" s="6" t="s">
        <v>5</v>
      </c>
      <c r="T1" s="6" t="s">
        <v>5</v>
      </c>
      <c r="U1" s="6" t="s">
        <v>5</v>
      </c>
      <c r="V1" s="6" t="s">
        <v>6</v>
      </c>
      <c r="W1" s="6" t="s">
        <v>6</v>
      </c>
      <c r="X1" s="6" t="s">
        <v>6</v>
      </c>
      <c r="Y1" s="6" t="s">
        <v>6</v>
      </c>
      <c r="Z1" s="6" t="s">
        <v>6</v>
      </c>
      <c r="AA1" s="6" t="s">
        <v>6</v>
      </c>
      <c r="AB1" s="6" t="s">
        <v>6</v>
      </c>
      <c r="AC1" s="6" t="s">
        <v>6</v>
      </c>
      <c r="AD1" s="6" t="s">
        <v>7</v>
      </c>
      <c r="AE1" s="6" t="s">
        <v>8</v>
      </c>
      <c r="AF1" s="6" t="s">
        <v>8</v>
      </c>
      <c r="AG1" s="6" t="s">
        <v>8</v>
      </c>
      <c r="AH1" s="6" t="s">
        <v>8</v>
      </c>
      <c r="AI1" s="6" t="s">
        <v>8</v>
      </c>
      <c r="AJ1" s="6" t="s">
        <v>8</v>
      </c>
      <c r="AK1" s="6" t="s">
        <v>8</v>
      </c>
      <c r="AL1" s="6" t="s">
        <v>8</v>
      </c>
      <c r="AM1" s="6" t="s">
        <v>8</v>
      </c>
      <c r="AN1" s="6" t="s">
        <v>8</v>
      </c>
      <c r="AO1" s="6" t="s">
        <v>8</v>
      </c>
      <c r="AP1" s="6" t="s">
        <v>9</v>
      </c>
      <c r="AQ1" s="6" t="s">
        <v>9</v>
      </c>
      <c r="AR1" s="6" t="s">
        <v>9</v>
      </c>
      <c r="AS1" s="6" t="s">
        <v>10</v>
      </c>
      <c r="AT1" s="6" t="s">
        <v>10</v>
      </c>
      <c r="AU1" s="6" t="s">
        <v>10</v>
      </c>
      <c r="AV1" s="6" t="s">
        <v>10</v>
      </c>
      <c r="AW1" s="6" t="s">
        <v>10</v>
      </c>
      <c r="AX1" s="6" t="s">
        <v>10</v>
      </c>
      <c r="AY1" s="6" t="s">
        <v>10</v>
      </c>
      <c r="AZ1" s="6" t="s">
        <v>10</v>
      </c>
      <c r="BA1" s="6" t="s">
        <v>10</v>
      </c>
      <c r="BB1" s="6" t="s">
        <v>10</v>
      </c>
      <c r="BC1" s="6"/>
      <c r="BD1" s="6" t="s">
        <v>11</v>
      </c>
      <c r="BE1" s="6" t="s">
        <v>11</v>
      </c>
      <c r="BF1" s="6" t="s">
        <v>11</v>
      </c>
      <c r="BG1" s="6" t="s">
        <v>11</v>
      </c>
      <c r="BH1" s="6" t="s">
        <v>11</v>
      </c>
      <c r="BI1" s="6" t="s">
        <v>11</v>
      </c>
      <c r="BJ1" s="6" t="s">
        <v>11</v>
      </c>
      <c r="BK1" s="6" t="s">
        <v>11</v>
      </c>
      <c r="BL1" s="6" t="s">
        <v>11</v>
      </c>
      <c r="BM1" s="6" t="s">
        <v>11</v>
      </c>
      <c r="BN1" s="6" t="s">
        <v>11</v>
      </c>
      <c r="BO1" s="6" t="s">
        <v>11</v>
      </c>
      <c r="BP1" s="6" t="s">
        <v>11</v>
      </c>
      <c r="BQ1" s="6" t="s">
        <v>11</v>
      </c>
      <c r="BR1" s="6" t="s">
        <v>11</v>
      </c>
      <c r="BS1" s="6" t="s">
        <v>11</v>
      </c>
      <c r="BT1" s="6" t="s">
        <v>11</v>
      </c>
      <c r="BU1" s="6" t="s">
        <v>11</v>
      </c>
      <c r="BV1" s="6" t="s">
        <v>11</v>
      </c>
      <c r="BW1" s="6" t="s">
        <v>11</v>
      </c>
      <c r="BX1" s="6" t="s">
        <v>11</v>
      </c>
      <c r="BY1" s="6" t="s">
        <v>11</v>
      </c>
      <c r="BZ1" s="6" t="s">
        <v>11</v>
      </c>
      <c r="CA1" s="6" t="s">
        <v>11</v>
      </c>
      <c r="CB1" s="6" t="s">
        <v>11</v>
      </c>
      <c r="CC1" s="6" t="s">
        <v>11</v>
      </c>
      <c r="CD1" s="6" t="s">
        <v>11</v>
      </c>
      <c r="CE1" s="6" t="s">
        <v>11</v>
      </c>
      <c r="CF1" s="6" t="s">
        <v>11</v>
      </c>
      <c r="CG1" s="6" t="s">
        <v>11</v>
      </c>
      <c r="CH1" s="6" t="s">
        <v>11</v>
      </c>
      <c r="CI1" s="6" t="s">
        <v>11</v>
      </c>
      <c r="CJ1" s="6" t="s">
        <v>11</v>
      </c>
      <c r="CK1" s="6" t="s">
        <v>11</v>
      </c>
      <c r="CL1" s="6" t="s">
        <v>11</v>
      </c>
      <c r="CM1" s="6" t="s">
        <v>11</v>
      </c>
      <c r="CN1" s="6" t="s">
        <v>11</v>
      </c>
      <c r="CO1" s="6" t="s">
        <v>11</v>
      </c>
      <c r="CP1" s="6" t="s">
        <v>11</v>
      </c>
      <c r="CQ1" s="6" t="s">
        <v>11</v>
      </c>
      <c r="CR1" s="6" t="s">
        <v>11</v>
      </c>
      <c r="CS1" s="6" t="s">
        <v>11</v>
      </c>
      <c r="CT1" s="6" t="s">
        <v>11</v>
      </c>
      <c r="CU1" s="6" t="s">
        <v>11</v>
      </c>
      <c r="CV1" s="6" t="s">
        <v>11</v>
      </c>
      <c r="CW1" s="6" t="s">
        <v>11</v>
      </c>
      <c r="CX1" s="6" t="s">
        <v>11</v>
      </c>
      <c r="CY1" s="6" t="s">
        <v>11</v>
      </c>
      <c r="CZ1" s="6" t="s">
        <v>11</v>
      </c>
      <c r="DA1" s="6" t="s">
        <v>11</v>
      </c>
      <c r="DB1" s="6" t="s">
        <v>11</v>
      </c>
      <c r="DC1" s="6" t="s">
        <v>11</v>
      </c>
      <c r="DD1" s="6" t="s">
        <v>11</v>
      </c>
      <c r="DE1" s="6" t="s">
        <v>11</v>
      </c>
      <c r="DF1" s="6" t="s">
        <v>11</v>
      </c>
      <c r="DG1" s="6" t="s">
        <v>11</v>
      </c>
      <c r="DH1" s="6" t="s">
        <v>11</v>
      </c>
      <c r="DI1" s="6" t="s">
        <v>11</v>
      </c>
      <c r="DJ1" s="6" t="s">
        <v>11</v>
      </c>
      <c r="DK1" s="6" t="s">
        <v>11</v>
      </c>
      <c r="DL1" s="6" t="s">
        <v>11</v>
      </c>
      <c r="DM1" s="6" t="s">
        <v>11</v>
      </c>
      <c r="DN1" s="6" t="s">
        <v>11</v>
      </c>
      <c r="DO1" s="6" t="s">
        <v>11</v>
      </c>
      <c r="DP1" s="6" t="s">
        <v>11</v>
      </c>
      <c r="DQ1" s="6" t="s">
        <v>11</v>
      </c>
      <c r="DR1" s="6" t="s">
        <v>11</v>
      </c>
      <c r="DS1" s="6" t="s">
        <v>11</v>
      </c>
      <c r="DT1" s="6" t="s">
        <v>11</v>
      </c>
      <c r="DU1" s="6" t="s">
        <v>11</v>
      </c>
      <c r="DV1" s="6" t="s">
        <v>11</v>
      </c>
      <c r="DW1" s="6" t="s">
        <v>11</v>
      </c>
      <c r="DX1" s="6" t="s">
        <v>11</v>
      </c>
      <c r="DY1" s="6" t="s">
        <v>11</v>
      </c>
      <c r="DZ1" s="6" t="s">
        <v>11</v>
      </c>
      <c r="EA1" s="6" t="s">
        <v>11</v>
      </c>
      <c r="EB1" s="6" t="s">
        <v>11</v>
      </c>
      <c r="EC1" s="6" t="s">
        <v>11</v>
      </c>
      <c r="ED1" s="6" t="s">
        <v>11</v>
      </c>
      <c r="EE1" s="6" t="s">
        <v>11</v>
      </c>
      <c r="EF1" s="6" t="s">
        <v>11</v>
      </c>
      <c r="EG1" s="6" t="s">
        <v>11</v>
      </c>
      <c r="EH1" s="6" t="s">
        <v>11</v>
      </c>
      <c r="EI1" s="6" t="s">
        <v>11</v>
      </c>
      <c r="EJ1" s="6" t="s">
        <v>11</v>
      </c>
      <c r="EK1" s="6" t="s">
        <v>11</v>
      </c>
      <c r="EL1" s="6" t="s">
        <v>11</v>
      </c>
      <c r="EM1" s="6" t="s">
        <v>11</v>
      </c>
      <c r="EN1" s="6" t="s">
        <v>11</v>
      </c>
      <c r="EO1" s="6" t="s">
        <v>11</v>
      </c>
      <c r="EP1" s="6" t="s">
        <v>11</v>
      </c>
      <c r="EQ1" s="6" t="s">
        <v>11</v>
      </c>
      <c r="ER1" s="6" t="s">
        <v>11</v>
      </c>
      <c r="ES1" s="6" t="s">
        <v>11</v>
      </c>
      <c r="ET1" s="6" t="s">
        <v>11</v>
      </c>
      <c r="EU1" s="6" t="s">
        <v>11</v>
      </c>
      <c r="EV1" s="6" t="s">
        <v>11</v>
      </c>
      <c r="EW1" s="6" t="s">
        <v>11</v>
      </c>
      <c r="EX1" s="6" t="s">
        <v>11</v>
      </c>
      <c r="EY1" s="6" t="s">
        <v>11</v>
      </c>
      <c r="EZ1" s="6" t="s">
        <v>11</v>
      </c>
      <c r="FA1" s="6" t="s">
        <v>11</v>
      </c>
      <c r="FB1" s="6" t="s">
        <v>11</v>
      </c>
      <c r="FC1" s="6" t="s">
        <v>11</v>
      </c>
      <c r="FD1" s="6" t="s">
        <v>11</v>
      </c>
      <c r="FE1" s="6" t="s">
        <v>11</v>
      </c>
      <c r="FF1" s="6" t="s">
        <v>11</v>
      </c>
      <c r="FG1" s="6" t="s">
        <v>11</v>
      </c>
      <c r="FH1" s="6" t="s">
        <v>11</v>
      </c>
      <c r="FI1" s="6" t="s">
        <v>11</v>
      </c>
      <c r="FJ1" s="6" t="s">
        <v>11</v>
      </c>
      <c r="FK1" s="6" t="s">
        <v>11</v>
      </c>
      <c r="FL1" s="6" t="s">
        <v>11</v>
      </c>
      <c r="FM1" s="6" t="s">
        <v>11</v>
      </c>
      <c r="FN1" s="6" t="s">
        <v>11</v>
      </c>
      <c r="FO1" s="6" t="s">
        <v>11</v>
      </c>
      <c r="FP1" s="6" t="s">
        <v>11</v>
      </c>
      <c r="FQ1" s="6" t="s">
        <v>11</v>
      </c>
      <c r="FR1" s="6" t="s">
        <v>11</v>
      </c>
      <c r="FS1" s="6" t="s">
        <v>11</v>
      </c>
      <c r="FT1" s="6" t="s">
        <v>11</v>
      </c>
      <c r="FU1" s="6" t="s">
        <v>11</v>
      </c>
      <c r="FV1" s="6" t="s">
        <v>11</v>
      </c>
      <c r="FW1" s="6" t="s">
        <v>11</v>
      </c>
      <c r="FX1" s="6" t="s">
        <v>11</v>
      </c>
      <c r="FY1" s="6" t="s">
        <v>11</v>
      </c>
      <c r="FZ1" s="6" t="s">
        <v>11</v>
      </c>
      <c r="GA1" s="6" t="s">
        <v>11</v>
      </c>
      <c r="GB1" s="6" t="s">
        <v>11</v>
      </c>
      <c r="GC1" s="6" t="s">
        <v>11</v>
      </c>
      <c r="GD1" s="6" t="s">
        <v>11</v>
      </c>
      <c r="GE1" s="6" t="s">
        <v>11</v>
      </c>
      <c r="GF1" s="6" t="s">
        <v>11</v>
      </c>
      <c r="GG1" s="6" t="s">
        <v>11</v>
      </c>
      <c r="GH1" s="6" t="s">
        <v>11</v>
      </c>
      <c r="GI1" s="6" t="s">
        <v>11</v>
      </c>
      <c r="GJ1" s="6" t="s">
        <v>11</v>
      </c>
      <c r="GK1" s="6" t="s">
        <v>11</v>
      </c>
      <c r="GL1" s="6" t="s">
        <v>11</v>
      </c>
      <c r="GM1" s="6" t="s">
        <v>11</v>
      </c>
      <c r="GN1" s="6" t="s">
        <v>11</v>
      </c>
      <c r="GO1" s="6" t="s">
        <v>11</v>
      </c>
      <c r="GP1" s="6" t="s">
        <v>11</v>
      </c>
      <c r="GQ1" s="6" t="s">
        <v>11</v>
      </c>
      <c r="GR1" s="6" t="s">
        <v>11</v>
      </c>
      <c r="GS1" s="6" t="s">
        <v>11</v>
      </c>
      <c r="GT1" s="6" t="s">
        <v>11</v>
      </c>
      <c r="GU1" s="6" t="s">
        <v>11</v>
      </c>
      <c r="GV1" s="6" t="s">
        <v>11</v>
      </c>
      <c r="GW1" s="6" t="s">
        <v>11</v>
      </c>
      <c r="GX1" s="6" t="s">
        <v>11</v>
      </c>
      <c r="GY1" s="6" t="s">
        <v>11</v>
      </c>
      <c r="GZ1" s="6" t="s">
        <v>11</v>
      </c>
      <c r="HA1" s="6" t="s">
        <v>11</v>
      </c>
      <c r="HB1" s="6" t="s">
        <v>11</v>
      </c>
      <c r="HC1" s="6" t="s">
        <v>11</v>
      </c>
      <c r="HD1" s="6" t="s">
        <v>11</v>
      </c>
      <c r="HE1" s="6" t="s">
        <v>11</v>
      </c>
      <c r="HF1" s="6" t="s">
        <v>11</v>
      </c>
      <c r="HG1" s="6" t="s">
        <v>11</v>
      </c>
      <c r="HH1" s="6" t="s">
        <v>11</v>
      </c>
      <c r="HI1" s="6" t="s">
        <v>11</v>
      </c>
      <c r="HJ1" s="6" t="s">
        <v>11</v>
      </c>
      <c r="HK1" s="6" t="s">
        <v>11</v>
      </c>
      <c r="HL1" s="6" t="s">
        <v>11</v>
      </c>
      <c r="HM1" s="6" t="s">
        <v>11</v>
      </c>
      <c r="HN1" s="7"/>
      <c r="HO1" s="116"/>
      <c r="HP1" s="8"/>
      <c r="HQ1" s="116"/>
      <c r="HR1" s="8"/>
      <c r="HS1" s="116"/>
      <c r="HT1" s="8"/>
      <c r="HU1" s="118"/>
      <c r="HV1" s="8"/>
      <c r="HW1" s="116"/>
      <c r="HX1" s="7"/>
      <c r="HY1" s="118"/>
      <c r="HZ1" s="7"/>
      <c r="IA1" s="118"/>
      <c r="IB1" s="8"/>
      <c r="IC1" s="118"/>
      <c r="ID1" s="8"/>
      <c r="IE1" s="118"/>
      <c r="IF1" s="7"/>
      <c r="IG1" s="119"/>
      <c r="IH1" s="8"/>
      <c r="II1" s="116"/>
      <c r="IJ1" s="8"/>
      <c r="IK1" s="116"/>
      <c r="IL1" s="8"/>
      <c r="IM1" s="116"/>
      <c r="IN1" s="8"/>
      <c r="IO1" s="116"/>
      <c r="IP1" s="8"/>
      <c r="IQ1" s="116"/>
      <c r="IR1" s="8"/>
    </row>
    <row r="2" spans="1:256" ht="12.75" customHeight="1" x14ac:dyDescent="0.2">
      <c r="I2" s="2" t="s">
        <v>12</v>
      </c>
      <c r="J2" s="3"/>
      <c r="K2" s="3" t="s">
        <v>13</v>
      </c>
      <c r="L2" s="3" t="s">
        <v>14</v>
      </c>
      <c r="M2" s="3"/>
      <c r="N2" s="6" t="s">
        <v>15</v>
      </c>
      <c r="O2" s="6" t="s">
        <v>15</v>
      </c>
      <c r="P2" s="10"/>
      <c r="Q2" s="6" t="s">
        <v>16</v>
      </c>
      <c r="R2" s="6" t="s">
        <v>16</v>
      </c>
      <c r="S2" s="6" t="s">
        <v>16</v>
      </c>
      <c r="T2" s="6" t="s">
        <v>17</v>
      </c>
      <c r="U2" s="6" t="s">
        <v>18</v>
      </c>
      <c r="V2" s="6"/>
      <c r="W2" s="6" t="s">
        <v>19</v>
      </c>
      <c r="X2" s="6" t="s">
        <v>19</v>
      </c>
      <c r="Y2" s="6" t="s">
        <v>19</v>
      </c>
      <c r="Z2" s="6" t="s">
        <v>19</v>
      </c>
      <c r="AA2" s="6" t="s">
        <v>20</v>
      </c>
      <c r="AB2" s="6" t="s">
        <v>20</v>
      </c>
      <c r="AC2" s="6" t="s">
        <v>20</v>
      </c>
      <c r="AD2" s="6"/>
      <c r="AE2" s="6" t="s">
        <v>21</v>
      </c>
      <c r="AF2" s="6" t="s">
        <v>21</v>
      </c>
      <c r="AG2" s="6" t="s">
        <v>21</v>
      </c>
      <c r="AH2" s="6" t="s">
        <v>21</v>
      </c>
      <c r="AI2" s="6" t="s">
        <v>21</v>
      </c>
      <c r="AJ2" s="6" t="s">
        <v>21</v>
      </c>
      <c r="AK2" s="6" t="s">
        <v>21</v>
      </c>
      <c r="AL2" s="6" t="s">
        <v>21</v>
      </c>
      <c r="AM2" s="6" t="s">
        <v>22</v>
      </c>
      <c r="AN2" s="6" t="s">
        <v>22</v>
      </c>
      <c r="AO2" s="6" t="s">
        <v>23</v>
      </c>
      <c r="AP2" s="6" t="s">
        <v>24</v>
      </c>
      <c r="AQ2" s="6" t="s">
        <v>24</v>
      </c>
      <c r="AR2" s="6" t="s">
        <v>24</v>
      </c>
      <c r="AS2" s="6" t="s">
        <v>25</v>
      </c>
      <c r="AT2" s="6" t="s">
        <v>25</v>
      </c>
      <c r="AU2" s="6" t="s">
        <v>25</v>
      </c>
      <c r="AV2" s="6" t="s">
        <v>25</v>
      </c>
      <c r="AW2" s="6" t="s">
        <v>25</v>
      </c>
      <c r="AX2" s="6" t="s">
        <v>26</v>
      </c>
      <c r="AY2" s="6" t="s">
        <v>26</v>
      </c>
      <c r="AZ2" s="6" t="s">
        <v>27</v>
      </c>
      <c r="BA2" s="6" t="s">
        <v>27</v>
      </c>
      <c r="BB2" s="6" t="s">
        <v>27</v>
      </c>
      <c r="BC2" s="6" t="s">
        <v>28</v>
      </c>
      <c r="BD2" s="6" t="s">
        <v>29</v>
      </c>
      <c r="BE2" s="6" t="s">
        <v>29</v>
      </c>
      <c r="BF2" s="6" t="s">
        <v>29</v>
      </c>
      <c r="BG2" s="6" t="s">
        <v>30</v>
      </c>
      <c r="BH2" s="6" t="s">
        <v>30</v>
      </c>
      <c r="BI2" s="6" t="s">
        <v>30</v>
      </c>
      <c r="BJ2" s="6" t="s">
        <v>30</v>
      </c>
      <c r="BK2" s="6" t="s">
        <v>30</v>
      </c>
      <c r="BL2" s="6" t="s">
        <v>30</v>
      </c>
      <c r="BM2" s="6" t="s">
        <v>30</v>
      </c>
      <c r="BN2" s="6" t="s">
        <v>30</v>
      </c>
      <c r="BO2" s="6" t="s">
        <v>30</v>
      </c>
      <c r="BP2" s="6" t="s">
        <v>30</v>
      </c>
      <c r="BQ2" s="6" t="s">
        <v>30</v>
      </c>
      <c r="BR2" s="6" t="s">
        <v>30</v>
      </c>
      <c r="BS2" s="6" t="s">
        <v>31</v>
      </c>
      <c r="BT2" s="6" t="s">
        <v>31</v>
      </c>
      <c r="BU2" s="6" t="s">
        <v>31</v>
      </c>
      <c r="BV2" s="6" t="s">
        <v>31</v>
      </c>
      <c r="BW2" s="6" t="s">
        <v>31</v>
      </c>
      <c r="BX2" s="6" t="s">
        <v>31</v>
      </c>
      <c r="BY2" s="6" t="s">
        <v>31</v>
      </c>
      <c r="BZ2" s="6" t="s">
        <v>31</v>
      </c>
      <c r="CA2" s="6" t="s">
        <v>31</v>
      </c>
      <c r="CB2" s="6" t="s">
        <v>31</v>
      </c>
      <c r="CC2" s="6" t="s">
        <v>31</v>
      </c>
      <c r="CD2" s="6" t="s">
        <v>32</v>
      </c>
      <c r="CE2" s="6" t="s">
        <v>33</v>
      </c>
      <c r="CF2" s="6" t="s">
        <v>33</v>
      </c>
      <c r="CG2" s="6" t="s">
        <v>33</v>
      </c>
      <c r="CH2" s="6" t="s">
        <v>33</v>
      </c>
      <c r="CI2" s="6" t="s">
        <v>33</v>
      </c>
      <c r="CJ2" s="6" t="s">
        <v>33</v>
      </c>
      <c r="CK2" s="6" t="s">
        <v>34</v>
      </c>
      <c r="CL2" s="6" t="s">
        <v>34</v>
      </c>
      <c r="CM2" s="6" t="s">
        <v>34</v>
      </c>
      <c r="CN2" s="6" t="s">
        <v>34</v>
      </c>
      <c r="CO2" s="6" t="s">
        <v>35</v>
      </c>
      <c r="CP2" s="6" t="s">
        <v>35</v>
      </c>
      <c r="CQ2" s="6" t="s">
        <v>36</v>
      </c>
      <c r="CR2" s="6" t="s">
        <v>36</v>
      </c>
      <c r="CS2" s="6" t="s">
        <v>36</v>
      </c>
      <c r="CT2" s="6" t="s">
        <v>36</v>
      </c>
      <c r="CU2" s="6" t="s">
        <v>36</v>
      </c>
      <c r="CV2" s="6" t="s">
        <v>36</v>
      </c>
      <c r="CW2" s="6" t="s">
        <v>36</v>
      </c>
      <c r="CX2" s="6" t="s">
        <v>36</v>
      </c>
      <c r="CY2" s="6" t="s">
        <v>36</v>
      </c>
      <c r="CZ2" s="6" t="s">
        <v>36</v>
      </c>
      <c r="DA2" s="6" t="s">
        <v>36</v>
      </c>
      <c r="DB2" s="6" t="s">
        <v>36</v>
      </c>
      <c r="DC2" s="6" t="s">
        <v>37</v>
      </c>
      <c r="DD2" s="6" t="s">
        <v>37</v>
      </c>
      <c r="DE2" s="6" t="s">
        <v>37</v>
      </c>
      <c r="DF2" s="6" t="s">
        <v>37</v>
      </c>
      <c r="DG2" s="6" t="s">
        <v>37</v>
      </c>
      <c r="DH2" s="6" t="s">
        <v>37</v>
      </c>
      <c r="DI2" s="6" t="s">
        <v>37</v>
      </c>
      <c r="DJ2" s="6" t="s">
        <v>37</v>
      </c>
      <c r="DK2" s="6" t="s">
        <v>37</v>
      </c>
      <c r="DL2" s="6" t="s">
        <v>37</v>
      </c>
      <c r="DM2" s="6" t="s">
        <v>37</v>
      </c>
      <c r="DN2" s="6" t="s">
        <v>37</v>
      </c>
      <c r="DO2" s="6" t="s">
        <v>37</v>
      </c>
      <c r="DP2" s="6" t="s">
        <v>37</v>
      </c>
      <c r="DQ2" s="6" t="s">
        <v>37</v>
      </c>
      <c r="DR2" s="6" t="s">
        <v>37</v>
      </c>
      <c r="DS2" s="6" t="s">
        <v>37</v>
      </c>
      <c r="DT2" s="6" t="s">
        <v>37</v>
      </c>
      <c r="DU2" s="6" t="s">
        <v>37</v>
      </c>
      <c r="DV2" s="6" t="s">
        <v>37</v>
      </c>
      <c r="DW2" s="6" t="s">
        <v>37</v>
      </c>
      <c r="DX2" s="6" t="s">
        <v>38</v>
      </c>
      <c r="DY2" s="6" t="s">
        <v>38</v>
      </c>
      <c r="DZ2" s="6" t="s">
        <v>38</v>
      </c>
      <c r="EA2" s="6" t="s">
        <v>38</v>
      </c>
      <c r="EB2" s="6" t="s">
        <v>38</v>
      </c>
      <c r="EC2" s="6" t="s">
        <v>38</v>
      </c>
      <c r="ED2" s="6" t="s">
        <v>38</v>
      </c>
      <c r="EE2" s="6" t="s">
        <v>38</v>
      </c>
      <c r="EF2" s="6" t="s">
        <v>38</v>
      </c>
      <c r="EG2" s="6" t="s">
        <v>38</v>
      </c>
      <c r="EH2" s="6" t="s">
        <v>38</v>
      </c>
      <c r="EI2" s="6" t="s">
        <v>38</v>
      </c>
      <c r="EJ2" s="6" t="s">
        <v>38</v>
      </c>
      <c r="EK2" s="6" t="s">
        <v>38</v>
      </c>
      <c r="EL2" s="6" t="s">
        <v>38</v>
      </c>
      <c r="EM2" s="6" t="s">
        <v>38</v>
      </c>
      <c r="EN2" s="6" t="s">
        <v>38</v>
      </c>
      <c r="EO2" s="6" t="s">
        <v>38</v>
      </c>
      <c r="EP2" s="6" t="s">
        <v>38</v>
      </c>
      <c r="EQ2" s="6" t="s">
        <v>38</v>
      </c>
      <c r="ER2" s="6" t="s">
        <v>38</v>
      </c>
      <c r="ES2" s="6" t="s">
        <v>38</v>
      </c>
      <c r="ET2" s="6" t="s">
        <v>38</v>
      </c>
      <c r="EU2" s="6" t="s">
        <v>38</v>
      </c>
      <c r="EV2" s="6" t="s">
        <v>38</v>
      </c>
      <c r="EW2" s="6" t="s">
        <v>38</v>
      </c>
      <c r="EX2" s="6" t="s">
        <v>38</v>
      </c>
      <c r="EY2" s="6" t="s">
        <v>38</v>
      </c>
      <c r="EZ2" s="6" t="s">
        <v>38</v>
      </c>
      <c r="FA2" s="6" t="s">
        <v>38</v>
      </c>
      <c r="FB2" s="6" t="s">
        <v>38</v>
      </c>
      <c r="FC2" s="6" t="s">
        <v>38</v>
      </c>
      <c r="FD2" s="6" t="s">
        <v>38</v>
      </c>
      <c r="FE2" s="6" t="s">
        <v>38</v>
      </c>
      <c r="FF2" s="6" t="s">
        <v>38</v>
      </c>
      <c r="FG2" s="6" t="s">
        <v>38</v>
      </c>
      <c r="FH2" s="6" t="s">
        <v>38</v>
      </c>
      <c r="FI2" s="6" t="s">
        <v>38</v>
      </c>
      <c r="FJ2" s="6" t="s">
        <v>38</v>
      </c>
      <c r="FK2" s="6" t="s">
        <v>38</v>
      </c>
      <c r="FL2" s="6" t="s">
        <v>38</v>
      </c>
      <c r="FM2" s="6" t="s">
        <v>38</v>
      </c>
      <c r="FN2" s="6" t="s">
        <v>38</v>
      </c>
      <c r="FO2" s="6" t="s">
        <v>38</v>
      </c>
      <c r="FP2" s="6" t="s">
        <v>38</v>
      </c>
      <c r="FQ2" s="6" t="s">
        <v>38</v>
      </c>
      <c r="FR2" s="6" t="s">
        <v>38</v>
      </c>
      <c r="FS2" s="6" t="s">
        <v>38</v>
      </c>
      <c r="FT2" s="6" t="s">
        <v>38</v>
      </c>
      <c r="FU2" s="6" t="s">
        <v>38</v>
      </c>
      <c r="FV2" s="6" t="s">
        <v>38</v>
      </c>
      <c r="FW2" s="6" t="s">
        <v>38</v>
      </c>
      <c r="FX2" s="6" t="s">
        <v>38</v>
      </c>
      <c r="FY2" s="6" t="s">
        <v>38</v>
      </c>
      <c r="FZ2" s="6" t="s">
        <v>38</v>
      </c>
      <c r="GA2" s="6" t="s">
        <v>38</v>
      </c>
      <c r="GB2" s="6" t="s">
        <v>38</v>
      </c>
      <c r="GC2" s="6" t="s">
        <v>38</v>
      </c>
      <c r="GD2" s="6" t="s">
        <v>38</v>
      </c>
      <c r="GE2" s="6" t="s">
        <v>38</v>
      </c>
      <c r="GF2" s="6" t="s">
        <v>38</v>
      </c>
      <c r="GG2" s="6" t="s">
        <v>38</v>
      </c>
      <c r="GH2" s="6" t="s">
        <v>38</v>
      </c>
      <c r="GI2" s="6" t="s">
        <v>38</v>
      </c>
      <c r="GJ2" s="6" t="s">
        <v>38</v>
      </c>
      <c r="GK2" s="6" t="s">
        <v>38</v>
      </c>
      <c r="GL2" s="6" t="s">
        <v>38</v>
      </c>
      <c r="GM2" s="6" t="s">
        <v>38</v>
      </c>
      <c r="GN2" s="6" t="s">
        <v>38</v>
      </c>
      <c r="GO2" s="6" t="s">
        <v>38</v>
      </c>
      <c r="GP2" s="6" t="s">
        <v>38</v>
      </c>
      <c r="GQ2" s="6" t="s">
        <v>38</v>
      </c>
      <c r="GR2" s="6" t="s">
        <v>38</v>
      </c>
      <c r="GS2" s="6" t="s">
        <v>38</v>
      </c>
      <c r="GT2" s="6" t="s">
        <v>38</v>
      </c>
      <c r="GU2" s="6" t="s">
        <v>38</v>
      </c>
      <c r="GV2" s="6" t="s">
        <v>38</v>
      </c>
      <c r="GW2" s="6" t="s">
        <v>38</v>
      </c>
      <c r="GX2" s="6" t="s">
        <v>38</v>
      </c>
      <c r="GY2" s="6" t="s">
        <v>38</v>
      </c>
      <c r="GZ2" s="6" t="s">
        <v>38</v>
      </c>
      <c r="HA2" s="6" t="s">
        <v>38</v>
      </c>
      <c r="HB2" s="6" t="s">
        <v>38</v>
      </c>
      <c r="HC2" s="6" t="s">
        <v>38</v>
      </c>
      <c r="HD2" s="6" t="s">
        <v>38</v>
      </c>
      <c r="HE2" s="6" t="s">
        <v>38</v>
      </c>
      <c r="HF2" s="6" t="s">
        <v>38</v>
      </c>
      <c r="HG2" s="6" t="s">
        <v>38</v>
      </c>
      <c r="HH2" s="6" t="s">
        <v>38</v>
      </c>
      <c r="HI2" s="6" t="s">
        <v>38</v>
      </c>
      <c r="HJ2" s="6" t="s">
        <v>38</v>
      </c>
      <c r="HK2" s="6" t="s">
        <v>38</v>
      </c>
      <c r="HL2" s="6" t="s">
        <v>38</v>
      </c>
      <c r="HM2" s="6" t="s">
        <v>38</v>
      </c>
      <c r="HN2" s="7"/>
      <c r="HO2" s="8"/>
      <c r="HP2" s="8"/>
      <c r="HQ2" s="8"/>
      <c r="HR2" s="8"/>
      <c r="HS2" s="8"/>
      <c r="HT2" s="8"/>
      <c r="HU2" s="8"/>
      <c r="HV2" s="8"/>
      <c r="HW2" s="8"/>
      <c r="HX2" s="7"/>
      <c r="HY2" s="8"/>
      <c r="HZ2" s="7"/>
      <c r="IA2" s="8"/>
      <c r="IB2" s="8"/>
      <c r="IC2" s="8"/>
      <c r="ID2" s="8"/>
      <c r="IE2" s="8"/>
      <c r="IF2" s="7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</row>
    <row r="3" spans="1:256" ht="12.75" customHeight="1" x14ac:dyDescent="0.2">
      <c r="I3" s="2" t="s">
        <v>39</v>
      </c>
      <c r="J3" s="3"/>
      <c r="K3" s="3" t="s">
        <v>40</v>
      </c>
      <c r="L3" s="3" t="s">
        <v>41</v>
      </c>
      <c r="M3" s="3"/>
      <c r="N3" s="6" t="s">
        <v>42</v>
      </c>
      <c r="O3" s="6" t="s">
        <v>42</v>
      </c>
      <c r="P3" s="6"/>
      <c r="Q3" s="6" t="s">
        <v>43</v>
      </c>
      <c r="R3" s="6" t="s">
        <v>44</v>
      </c>
      <c r="S3" s="6" t="s">
        <v>45</v>
      </c>
      <c r="T3" s="6" t="s">
        <v>46</v>
      </c>
      <c r="U3" s="6" t="s">
        <v>47</v>
      </c>
      <c r="V3" s="6"/>
      <c r="W3" s="6" t="s">
        <v>48</v>
      </c>
      <c r="X3" s="6" t="s">
        <v>48</v>
      </c>
      <c r="Y3" s="6" t="s">
        <v>48</v>
      </c>
      <c r="Z3" s="6" t="s">
        <v>49</v>
      </c>
      <c r="AA3" s="6" t="s">
        <v>50</v>
      </c>
      <c r="AB3" s="6" t="s">
        <v>50</v>
      </c>
      <c r="AC3" s="6" t="s">
        <v>50</v>
      </c>
      <c r="AD3" s="6"/>
      <c r="AE3" s="6" t="s">
        <v>51</v>
      </c>
      <c r="AF3" s="6" t="s">
        <v>52</v>
      </c>
      <c r="AG3" s="6" t="s">
        <v>52</v>
      </c>
      <c r="AH3" s="6" t="s">
        <v>53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/>
      <c r="AP3" s="6" t="s">
        <v>55</v>
      </c>
      <c r="AQ3" s="6" t="s">
        <v>56</v>
      </c>
      <c r="AR3" s="6" t="s">
        <v>56</v>
      </c>
      <c r="AS3" s="6" t="s">
        <v>57</v>
      </c>
      <c r="AT3" s="6" t="s">
        <v>57</v>
      </c>
      <c r="AU3" s="6" t="s">
        <v>57</v>
      </c>
      <c r="AV3" s="6" t="s">
        <v>58</v>
      </c>
      <c r="AW3" s="6" t="s">
        <v>58</v>
      </c>
      <c r="AX3" s="6" t="s">
        <v>59</v>
      </c>
      <c r="AY3" s="6" t="s">
        <v>59</v>
      </c>
      <c r="AZ3" s="6" t="s">
        <v>60</v>
      </c>
      <c r="BA3" s="6" t="s">
        <v>60</v>
      </c>
      <c r="BB3" s="6" t="s">
        <v>60</v>
      </c>
      <c r="BC3" s="6"/>
      <c r="BD3" s="6"/>
      <c r="BE3" s="6" t="s">
        <v>61</v>
      </c>
      <c r="BF3" s="6" t="s">
        <v>62</v>
      </c>
      <c r="BG3" s="6"/>
      <c r="BH3" s="6" t="s">
        <v>63</v>
      </c>
      <c r="BI3" s="6" t="s">
        <v>63</v>
      </c>
      <c r="BJ3" s="6" t="s">
        <v>63</v>
      </c>
      <c r="BK3" s="6" t="s">
        <v>63</v>
      </c>
      <c r="BL3" s="6"/>
      <c r="BM3" s="6" t="s">
        <v>64</v>
      </c>
      <c r="BN3" s="6" t="s">
        <v>65</v>
      </c>
      <c r="BO3" s="6" t="s">
        <v>66</v>
      </c>
      <c r="BP3" s="6" t="s">
        <v>66</v>
      </c>
      <c r="BQ3" s="6" t="s">
        <v>66</v>
      </c>
      <c r="BR3" s="6" t="s">
        <v>66</v>
      </c>
      <c r="BS3" s="6" t="s">
        <v>67</v>
      </c>
      <c r="BT3" s="6" t="s">
        <v>67</v>
      </c>
      <c r="BU3" s="6" t="s">
        <v>67</v>
      </c>
      <c r="BV3" s="6" t="s">
        <v>68</v>
      </c>
      <c r="BW3" s="6" t="s">
        <v>69</v>
      </c>
      <c r="BX3" s="6" t="s">
        <v>69</v>
      </c>
      <c r="BY3" s="6" t="s">
        <v>69</v>
      </c>
      <c r="BZ3" s="6" t="s">
        <v>69</v>
      </c>
      <c r="CA3" s="6" t="s">
        <v>69</v>
      </c>
      <c r="CB3" s="6" t="s">
        <v>70</v>
      </c>
      <c r="CC3" s="6" t="s">
        <v>71</v>
      </c>
      <c r="CD3" s="6" t="s">
        <v>72</v>
      </c>
      <c r="CE3" s="6" t="s">
        <v>73</v>
      </c>
      <c r="CF3" s="6" t="s">
        <v>73</v>
      </c>
      <c r="CG3" s="6" t="s">
        <v>74</v>
      </c>
      <c r="CH3" s="6" t="s">
        <v>74</v>
      </c>
      <c r="CI3" s="6" t="s">
        <v>324</v>
      </c>
      <c r="CJ3" s="6" t="s">
        <v>338</v>
      </c>
      <c r="CK3" s="6"/>
      <c r="CL3" s="6" t="s">
        <v>75</v>
      </c>
      <c r="CM3" s="6" t="s">
        <v>76</v>
      </c>
      <c r="CN3" s="6" t="s">
        <v>76</v>
      </c>
      <c r="CO3" s="6" t="s">
        <v>77</v>
      </c>
      <c r="CP3" s="6" t="s">
        <v>78</v>
      </c>
      <c r="CQ3" s="6" t="s">
        <v>79</v>
      </c>
      <c r="CR3" s="6" t="s">
        <v>79</v>
      </c>
      <c r="CS3" s="6" t="s">
        <v>79</v>
      </c>
      <c r="CT3" s="6" t="s">
        <v>79</v>
      </c>
      <c r="CU3" s="6" t="s">
        <v>79</v>
      </c>
      <c r="CV3" s="6" t="s">
        <v>79</v>
      </c>
      <c r="CW3" s="6" t="s">
        <v>80</v>
      </c>
      <c r="CX3" s="6" t="s">
        <v>80</v>
      </c>
      <c r="CY3" s="6" t="s">
        <v>80</v>
      </c>
      <c r="CZ3" s="6" t="s">
        <v>81</v>
      </c>
      <c r="DA3" s="6" t="s">
        <v>82</v>
      </c>
      <c r="DB3" s="6" t="s">
        <v>82</v>
      </c>
      <c r="DC3" s="6"/>
      <c r="DD3" s="6" t="s">
        <v>481</v>
      </c>
      <c r="DE3" s="6" t="s">
        <v>83</v>
      </c>
      <c r="DF3" s="6" t="s">
        <v>83</v>
      </c>
      <c r="DG3" s="6" t="s">
        <v>83</v>
      </c>
      <c r="DH3" s="6" t="s">
        <v>83</v>
      </c>
      <c r="DI3" s="6" t="s">
        <v>83</v>
      </c>
      <c r="DJ3" s="6" t="s">
        <v>84</v>
      </c>
      <c r="DK3" s="6" t="s">
        <v>84</v>
      </c>
      <c r="DL3" s="6" t="s">
        <v>84</v>
      </c>
      <c r="DM3" s="6" t="s">
        <v>84</v>
      </c>
      <c r="DN3" s="6" t="s">
        <v>84</v>
      </c>
      <c r="DO3" s="6" t="s">
        <v>84</v>
      </c>
      <c r="DP3" s="6" t="s">
        <v>85</v>
      </c>
      <c r="DQ3" s="6" t="s">
        <v>86</v>
      </c>
      <c r="DR3" s="6" t="s">
        <v>86</v>
      </c>
      <c r="DS3" s="6" t="s">
        <v>86</v>
      </c>
      <c r="DT3" s="6" t="s">
        <v>87</v>
      </c>
      <c r="DU3" s="6" t="s">
        <v>88</v>
      </c>
      <c r="DV3" s="6" t="s">
        <v>321</v>
      </c>
      <c r="DW3" s="6" t="s">
        <v>89</v>
      </c>
      <c r="DX3" s="6"/>
      <c r="DY3" s="6" t="s">
        <v>90</v>
      </c>
      <c r="DZ3" s="6" t="s">
        <v>91</v>
      </c>
      <c r="EA3" s="6" t="s">
        <v>91</v>
      </c>
      <c r="EB3" s="6" t="s">
        <v>92</v>
      </c>
      <c r="EC3" s="6" t="s">
        <v>92</v>
      </c>
      <c r="ED3" s="6" t="s">
        <v>92</v>
      </c>
      <c r="EE3" s="6" t="s">
        <v>92</v>
      </c>
      <c r="EF3" s="6" t="s">
        <v>92</v>
      </c>
      <c r="EG3" s="6" t="s">
        <v>92</v>
      </c>
      <c r="EH3" s="6" t="s">
        <v>92</v>
      </c>
      <c r="EI3" s="6" t="s">
        <v>92</v>
      </c>
      <c r="EJ3" s="6" t="s">
        <v>92</v>
      </c>
      <c r="EK3" s="6" t="s">
        <v>92</v>
      </c>
      <c r="EL3" s="6" t="s">
        <v>92</v>
      </c>
      <c r="EM3" s="6" t="s">
        <v>92</v>
      </c>
      <c r="EN3" s="6" t="s">
        <v>92</v>
      </c>
      <c r="EO3" s="6" t="s">
        <v>92</v>
      </c>
      <c r="EP3" s="6" t="s">
        <v>92</v>
      </c>
      <c r="EQ3" s="6" t="s">
        <v>92</v>
      </c>
      <c r="ER3" s="6" t="s">
        <v>92</v>
      </c>
      <c r="ES3" s="6" t="s">
        <v>92</v>
      </c>
      <c r="ET3" s="6" t="s">
        <v>92</v>
      </c>
      <c r="EU3" s="6" t="s">
        <v>92</v>
      </c>
      <c r="EV3" s="6" t="s">
        <v>92</v>
      </c>
      <c r="EW3" s="6" t="s">
        <v>92</v>
      </c>
      <c r="EX3" s="6" t="s">
        <v>92</v>
      </c>
      <c r="EY3" s="6" t="s">
        <v>92</v>
      </c>
      <c r="EZ3" s="6" t="s">
        <v>92</v>
      </c>
      <c r="FA3" s="6" t="s">
        <v>92</v>
      </c>
      <c r="FB3" s="6" t="s">
        <v>92</v>
      </c>
      <c r="FC3" s="6" t="s">
        <v>92</v>
      </c>
      <c r="FD3" s="6" t="s">
        <v>92</v>
      </c>
      <c r="FE3" s="6" t="s">
        <v>92</v>
      </c>
      <c r="FF3" s="6" t="s">
        <v>92</v>
      </c>
      <c r="FG3" s="6" t="s">
        <v>92</v>
      </c>
      <c r="FH3" s="6" t="s">
        <v>92</v>
      </c>
      <c r="FI3" s="6" t="s">
        <v>92</v>
      </c>
      <c r="FJ3" s="6" t="s">
        <v>92</v>
      </c>
      <c r="FK3" s="6" t="s">
        <v>92</v>
      </c>
      <c r="FL3" s="6" t="s">
        <v>92</v>
      </c>
      <c r="FM3" s="6" t="s">
        <v>92</v>
      </c>
      <c r="FN3" s="6" t="s">
        <v>92</v>
      </c>
      <c r="FO3" s="6" t="s">
        <v>92</v>
      </c>
      <c r="FP3" s="6" t="s">
        <v>92</v>
      </c>
      <c r="FQ3" s="6" t="s">
        <v>92</v>
      </c>
      <c r="FR3" s="6" t="s">
        <v>92</v>
      </c>
      <c r="FS3" s="6" t="s">
        <v>92</v>
      </c>
      <c r="FT3" s="6" t="s">
        <v>92</v>
      </c>
      <c r="FU3" s="6" t="s">
        <v>92</v>
      </c>
      <c r="FV3" s="6" t="s">
        <v>92</v>
      </c>
      <c r="FW3" s="6" t="s">
        <v>92</v>
      </c>
      <c r="FX3" s="6" t="s">
        <v>92</v>
      </c>
      <c r="FY3" s="6" t="s">
        <v>92</v>
      </c>
      <c r="FZ3" s="6" t="s">
        <v>92</v>
      </c>
      <c r="GA3" s="6" t="s">
        <v>92</v>
      </c>
      <c r="GB3" s="6" t="s">
        <v>92</v>
      </c>
      <c r="GC3" s="6" t="s">
        <v>92</v>
      </c>
      <c r="GD3" s="6" t="s">
        <v>92</v>
      </c>
      <c r="GE3" s="6" t="s">
        <v>92</v>
      </c>
      <c r="GF3" s="6" t="s">
        <v>92</v>
      </c>
      <c r="GG3" s="6" t="s">
        <v>92</v>
      </c>
      <c r="GH3" s="6" t="s">
        <v>92</v>
      </c>
      <c r="GI3" s="6" t="s">
        <v>92</v>
      </c>
      <c r="GJ3" s="6" t="s">
        <v>92</v>
      </c>
      <c r="GK3" s="6" t="s">
        <v>92</v>
      </c>
      <c r="GL3" s="6" t="s">
        <v>92</v>
      </c>
      <c r="GM3" s="6" t="s">
        <v>92</v>
      </c>
      <c r="GN3" s="6" t="s">
        <v>92</v>
      </c>
      <c r="GO3" s="6" t="s">
        <v>93</v>
      </c>
      <c r="GP3" s="6" t="s">
        <v>93</v>
      </c>
      <c r="GQ3" s="6" t="s">
        <v>94</v>
      </c>
      <c r="GR3" s="6" t="s">
        <v>95</v>
      </c>
      <c r="GS3" s="6" t="s">
        <v>96</v>
      </c>
      <c r="GT3" s="6" t="s">
        <v>96</v>
      </c>
      <c r="GU3" s="6" t="s">
        <v>97</v>
      </c>
      <c r="GV3" s="6" t="s">
        <v>98</v>
      </c>
      <c r="GW3" s="6" t="s">
        <v>98</v>
      </c>
      <c r="GX3" s="6" t="s">
        <v>98</v>
      </c>
      <c r="GY3" s="6" t="s">
        <v>99</v>
      </c>
      <c r="GZ3" s="6" t="s">
        <v>99</v>
      </c>
      <c r="HA3" s="6" t="s">
        <v>99</v>
      </c>
      <c r="HB3" s="6" t="s">
        <v>99</v>
      </c>
      <c r="HC3" s="6" t="s">
        <v>99</v>
      </c>
      <c r="HD3" s="6" t="s">
        <v>100</v>
      </c>
      <c r="HE3" s="6" t="s">
        <v>101</v>
      </c>
      <c r="HF3" s="6" t="s">
        <v>102</v>
      </c>
      <c r="HG3" s="6" t="s">
        <v>102</v>
      </c>
      <c r="HH3" s="6" t="s">
        <v>102</v>
      </c>
      <c r="HI3" s="6" t="s">
        <v>102</v>
      </c>
      <c r="HJ3" s="6" t="s">
        <v>102</v>
      </c>
      <c r="HK3" s="6" t="s">
        <v>102</v>
      </c>
      <c r="HL3" s="6" t="s">
        <v>102</v>
      </c>
      <c r="HM3" s="6" t="s">
        <v>102</v>
      </c>
      <c r="HN3" s="7"/>
      <c r="HO3" s="8"/>
      <c r="HP3" s="8"/>
      <c r="HQ3" s="8"/>
      <c r="HR3" s="8"/>
      <c r="HS3" s="8"/>
      <c r="HT3" s="8"/>
      <c r="HU3" s="8"/>
      <c r="HV3" s="8"/>
      <c r="HW3" s="8"/>
      <c r="HX3" s="7"/>
      <c r="HY3" s="8"/>
      <c r="HZ3" s="7"/>
      <c r="IA3" s="8"/>
      <c r="IB3" s="8"/>
      <c r="IC3" s="8"/>
      <c r="ID3" s="8"/>
      <c r="IE3" s="8"/>
      <c r="IF3" s="7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</row>
    <row r="4" spans="1:256" x14ac:dyDescent="0.2">
      <c r="I4" s="2" t="s">
        <v>103</v>
      </c>
      <c r="J4" s="3"/>
      <c r="K4" s="11" t="s">
        <v>104</v>
      </c>
      <c r="L4" s="11" t="s">
        <v>105</v>
      </c>
      <c r="M4" s="11"/>
      <c r="N4" s="11"/>
      <c r="O4" s="12" t="s">
        <v>106</v>
      </c>
      <c r="P4" s="12"/>
      <c r="Q4" s="12"/>
      <c r="R4" s="12"/>
      <c r="S4" s="12"/>
      <c r="T4" s="12"/>
      <c r="U4" s="12"/>
      <c r="V4" s="12"/>
      <c r="W4" s="12"/>
      <c r="X4" s="12" t="s">
        <v>107</v>
      </c>
      <c r="Y4" s="12" t="s">
        <v>108</v>
      </c>
      <c r="Z4" s="12" t="s">
        <v>109</v>
      </c>
      <c r="AA4" s="12"/>
      <c r="AB4" s="12" t="s">
        <v>340</v>
      </c>
      <c r="AC4" s="12" t="s">
        <v>337</v>
      </c>
      <c r="AD4" s="12"/>
      <c r="AE4" s="12" t="s">
        <v>110</v>
      </c>
      <c r="AF4" s="12" t="s">
        <v>111</v>
      </c>
      <c r="AG4" s="12" t="s">
        <v>483</v>
      </c>
      <c r="AH4" s="12" t="s">
        <v>112</v>
      </c>
      <c r="AI4" s="12"/>
      <c r="AJ4" s="12" t="s">
        <v>113</v>
      </c>
      <c r="AK4" s="12" t="s">
        <v>114</v>
      </c>
      <c r="AL4" s="12" t="s">
        <v>115</v>
      </c>
      <c r="AM4" s="12" t="s">
        <v>116</v>
      </c>
      <c r="AN4" s="12" t="s">
        <v>117</v>
      </c>
      <c r="AO4" s="12"/>
      <c r="AP4" s="12" t="s">
        <v>118</v>
      </c>
      <c r="AQ4" s="12" t="s">
        <v>119</v>
      </c>
      <c r="AR4" s="12" t="s">
        <v>120</v>
      </c>
      <c r="AS4" s="12"/>
      <c r="AT4" s="12" t="s">
        <v>121</v>
      </c>
      <c r="AU4" s="12" t="s">
        <v>122</v>
      </c>
      <c r="AV4" s="12" t="s">
        <v>123</v>
      </c>
      <c r="AW4" s="12" t="s">
        <v>124</v>
      </c>
      <c r="AX4" s="12"/>
      <c r="AY4" s="12" t="s">
        <v>125</v>
      </c>
      <c r="AZ4" s="12"/>
      <c r="BA4" s="12" t="s">
        <v>126</v>
      </c>
      <c r="BB4" s="12" t="s">
        <v>127</v>
      </c>
      <c r="BC4" s="12"/>
      <c r="BD4" s="12"/>
      <c r="BE4" s="12" t="s">
        <v>128</v>
      </c>
      <c r="BF4" s="12" t="s">
        <v>129</v>
      </c>
      <c r="BG4" s="12"/>
      <c r="BH4" s="12"/>
      <c r="BI4" s="12" t="s">
        <v>130</v>
      </c>
      <c r="BJ4" s="12" t="s">
        <v>316</v>
      </c>
      <c r="BK4" s="12" t="s">
        <v>317</v>
      </c>
      <c r="BL4" s="12"/>
      <c r="BM4" s="12" t="s">
        <v>131</v>
      </c>
      <c r="BN4" s="12"/>
      <c r="BO4" s="12"/>
      <c r="BP4" s="12" t="s">
        <v>132</v>
      </c>
      <c r="BQ4" s="12" t="s">
        <v>133</v>
      </c>
      <c r="BR4" s="12" t="s">
        <v>134</v>
      </c>
      <c r="BS4" s="12"/>
      <c r="BT4" s="12" t="s">
        <v>135</v>
      </c>
      <c r="BU4" s="12" t="s">
        <v>136</v>
      </c>
      <c r="BV4" s="12" t="s">
        <v>137</v>
      </c>
      <c r="BW4" s="12"/>
      <c r="BX4" s="12" t="s">
        <v>138</v>
      </c>
      <c r="BY4" s="12" t="s">
        <v>139</v>
      </c>
      <c r="BZ4" s="12" t="s">
        <v>140</v>
      </c>
      <c r="CA4" s="12" t="s">
        <v>141</v>
      </c>
      <c r="CB4" s="12"/>
      <c r="CC4" s="12" t="s">
        <v>142</v>
      </c>
      <c r="CD4" s="12" t="s">
        <v>143</v>
      </c>
      <c r="CE4" s="12" t="s">
        <v>144</v>
      </c>
      <c r="CF4" s="12" t="s">
        <v>323</v>
      </c>
      <c r="CG4" s="12" t="s">
        <v>145</v>
      </c>
      <c r="CH4" s="12" t="s">
        <v>336</v>
      </c>
      <c r="CI4" s="12" t="s">
        <v>325</v>
      </c>
      <c r="CJ4" s="12" t="s">
        <v>339</v>
      </c>
      <c r="CK4" s="12"/>
      <c r="CL4" s="12"/>
      <c r="CM4" s="12"/>
      <c r="CN4" s="12" t="s">
        <v>146</v>
      </c>
      <c r="CO4" s="12" t="s">
        <v>147</v>
      </c>
      <c r="CP4" s="12" t="s">
        <v>148</v>
      </c>
      <c r="CQ4" s="12"/>
      <c r="CR4" s="12" t="s">
        <v>149</v>
      </c>
      <c r="CS4" s="12" t="s">
        <v>150</v>
      </c>
      <c r="CT4" s="12" t="s">
        <v>330</v>
      </c>
      <c r="CU4" s="12" t="s">
        <v>151</v>
      </c>
      <c r="CV4" s="12" t="s">
        <v>152</v>
      </c>
      <c r="CW4" s="12" t="s">
        <v>153</v>
      </c>
      <c r="CX4" s="12" t="s">
        <v>154</v>
      </c>
      <c r="CY4" s="12" t="s">
        <v>335</v>
      </c>
      <c r="CZ4" s="12" t="s">
        <v>155</v>
      </c>
      <c r="DA4" s="12" t="s">
        <v>484</v>
      </c>
      <c r="DB4" s="12" t="s">
        <v>156</v>
      </c>
      <c r="DC4" s="12"/>
      <c r="DD4" s="12" t="s">
        <v>482</v>
      </c>
      <c r="DE4" s="12" t="s">
        <v>157</v>
      </c>
      <c r="DF4" s="12" t="s">
        <v>158</v>
      </c>
      <c r="DG4" s="12" t="s">
        <v>159</v>
      </c>
      <c r="DH4" s="12" t="s">
        <v>318</v>
      </c>
      <c r="DI4" s="12" t="s">
        <v>320</v>
      </c>
      <c r="DJ4" s="12"/>
      <c r="DK4" s="12" t="s">
        <v>160</v>
      </c>
      <c r="DL4" s="12" t="s">
        <v>161</v>
      </c>
      <c r="DM4" s="12" t="s">
        <v>162</v>
      </c>
      <c r="DN4" s="12" t="s">
        <v>163</v>
      </c>
      <c r="DO4" s="12" t="s">
        <v>164</v>
      </c>
      <c r="DP4" s="12" t="s">
        <v>165</v>
      </c>
      <c r="DQ4" s="12" t="s">
        <v>166</v>
      </c>
      <c r="DR4" s="12" t="s">
        <v>485</v>
      </c>
      <c r="DS4" s="12" t="s">
        <v>167</v>
      </c>
      <c r="DT4" s="12" t="s">
        <v>168</v>
      </c>
      <c r="DU4" s="12" t="s">
        <v>169</v>
      </c>
      <c r="DV4" s="12" t="s">
        <v>322</v>
      </c>
      <c r="DW4" s="12"/>
      <c r="DX4" s="12"/>
      <c r="DY4" s="12"/>
      <c r="DZ4" s="12"/>
      <c r="EA4" s="12" t="s">
        <v>170</v>
      </c>
      <c r="EB4" s="12"/>
      <c r="EC4" s="12" t="s">
        <v>489</v>
      </c>
      <c r="ED4" s="13" t="s">
        <v>171</v>
      </c>
      <c r="EE4" s="13" t="s">
        <v>172</v>
      </c>
      <c r="EF4" s="13" t="s">
        <v>173</v>
      </c>
      <c r="EG4" s="12" t="s">
        <v>174</v>
      </c>
      <c r="EH4" s="12" t="s">
        <v>175</v>
      </c>
      <c r="EI4" s="12" t="s">
        <v>176</v>
      </c>
      <c r="EJ4" s="12" t="s">
        <v>177</v>
      </c>
      <c r="EK4" s="12" t="s">
        <v>178</v>
      </c>
      <c r="EL4" s="12" t="s">
        <v>179</v>
      </c>
      <c r="EM4" s="12" t="s">
        <v>180</v>
      </c>
      <c r="EN4" s="12" t="s">
        <v>181</v>
      </c>
      <c r="EO4" s="12" t="s">
        <v>182</v>
      </c>
      <c r="EP4" s="12" t="s">
        <v>183</v>
      </c>
      <c r="EQ4" s="12" t="s">
        <v>184</v>
      </c>
      <c r="ER4" s="12" t="s">
        <v>185</v>
      </c>
      <c r="ES4" s="12" t="s">
        <v>186</v>
      </c>
      <c r="ET4" s="12" t="s">
        <v>187</v>
      </c>
      <c r="EU4" s="12" t="s">
        <v>487</v>
      </c>
      <c r="EV4" s="12" t="s">
        <v>188</v>
      </c>
      <c r="EW4" s="12" t="s">
        <v>490</v>
      </c>
      <c r="EX4" s="12" t="s">
        <v>189</v>
      </c>
      <c r="EY4" s="12" t="s">
        <v>190</v>
      </c>
      <c r="EZ4" s="12" t="s">
        <v>488</v>
      </c>
      <c r="FA4" s="12" t="s">
        <v>191</v>
      </c>
      <c r="FB4" s="12" t="s">
        <v>192</v>
      </c>
      <c r="FC4" s="12" t="s">
        <v>343</v>
      </c>
      <c r="FD4" s="12" t="s">
        <v>193</v>
      </c>
      <c r="FE4" s="12" t="s">
        <v>194</v>
      </c>
      <c r="FF4" s="12" t="s">
        <v>195</v>
      </c>
      <c r="FG4" s="12" t="s">
        <v>196</v>
      </c>
      <c r="FH4" s="12" t="s">
        <v>503</v>
      </c>
      <c r="FI4" s="12" t="s">
        <v>197</v>
      </c>
      <c r="FJ4" s="12" t="s">
        <v>198</v>
      </c>
      <c r="FK4" s="12" t="s">
        <v>199</v>
      </c>
      <c r="FL4" s="12" t="s">
        <v>200</v>
      </c>
      <c r="FM4" s="12" t="s">
        <v>202</v>
      </c>
      <c r="FN4" s="12" t="s">
        <v>201</v>
      </c>
      <c r="FO4" s="12" t="s">
        <v>203</v>
      </c>
      <c r="FP4" s="12" t="s">
        <v>508</v>
      </c>
      <c r="FQ4" s="12" t="s">
        <v>204</v>
      </c>
      <c r="FR4" s="12" t="s">
        <v>205</v>
      </c>
      <c r="FS4" s="12" t="s">
        <v>506</v>
      </c>
      <c r="FT4" s="12" t="s">
        <v>206</v>
      </c>
      <c r="FU4" s="12" t="s">
        <v>344</v>
      </c>
      <c r="FV4" s="12" t="s">
        <v>207</v>
      </c>
      <c r="FW4" s="12" t="s">
        <v>333</v>
      </c>
      <c r="FX4" s="12" t="s">
        <v>491</v>
      </c>
      <c r="FY4" s="12" t="s">
        <v>208</v>
      </c>
      <c r="FZ4" s="12" t="s">
        <v>209</v>
      </c>
      <c r="GA4" s="12" t="s">
        <v>210</v>
      </c>
      <c r="GB4" s="12" t="s">
        <v>211</v>
      </c>
      <c r="GC4" s="12" t="s">
        <v>212</v>
      </c>
      <c r="GD4" s="12" t="s">
        <v>213</v>
      </c>
      <c r="GE4" s="12" t="s">
        <v>331</v>
      </c>
      <c r="GF4" s="12" t="s">
        <v>214</v>
      </c>
      <c r="GG4" s="12" t="s">
        <v>215</v>
      </c>
      <c r="GH4" s="12" t="s">
        <v>216</v>
      </c>
      <c r="GI4" s="12" t="s">
        <v>217</v>
      </c>
      <c r="GJ4" s="12" t="s">
        <v>218</v>
      </c>
      <c r="GK4" s="12" t="s">
        <v>219</v>
      </c>
      <c r="GL4" s="12" t="s">
        <v>220</v>
      </c>
      <c r="GM4" s="12" t="s">
        <v>221</v>
      </c>
      <c r="GN4" s="12" t="s">
        <v>222</v>
      </c>
      <c r="GO4" s="12" t="s">
        <v>486</v>
      </c>
      <c r="GP4" s="12" t="s">
        <v>223</v>
      </c>
      <c r="GQ4" s="12" t="s">
        <v>224</v>
      </c>
      <c r="GR4" s="12"/>
      <c r="GS4" s="12"/>
      <c r="GT4" s="12" t="s">
        <v>225</v>
      </c>
      <c r="GU4" s="12"/>
      <c r="GV4" s="12"/>
      <c r="GW4" s="12" t="s">
        <v>226</v>
      </c>
      <c r="GX4" s="12" t="s">
        <v>227</v>
      </c>
      <c r="GY4" s="12"/>
      <c r="GZ4" s="12" t="s">
        <v>228</v>
      </c>
      <c r="HA4" s="12" t="s">
        <v>332</v>
      </c>
      <c r="HB4" s="12" t="s">
        <v>229</v>
      </c>
      <c r="HC4" s="12" t="s">
        <v>334</v>
      </c>
      <c r="HD4" s="12"/>
      <c r="HE4" s="12"/>
      <c r="HF4" s="12"/>
      <c r="HG4" s="12" t="s">
        <v>230</v>
      </c>
      <c r="HH4" s="12" t="s">
        <v>480</v>
      </c>
      <c r="HI4" s="12" t="s">
        <v>231</v>
      </c>
      <c r="HJ4" s="12" t="s">
        <v>232</v>
      </c>
      <c r="HK4" s="12" t="s">
        <v>233</v>
      </c>
      <c r="HL4" s="12" t="s">
        <v>507</v>
      </c>
      <c r="HM4" s="12" t="s">
        <v>234</v>
      </c>
      <c r="HN4" s="14"/>
      <c r="HO4" s="15"/>
      <c r="HP4" s="15"/>
      <c r="HQ4" s="15"/>
      <c r="HR4" s="15"/>
      <c r="HS4" s="15"/>
      <c r="HT4" s="15"/>
      <c r="HU4" s="15"/>
      <c r="HV4" s="15"/>
      <c r="HW4" s="15"/>
      <c r="HX4" s="14"/>
      <c r="HY4" s="15"/>
      <c r="HZ4" s="14"/>
      <c r="IA4" s="15"/>
      <c r="IB4" s="15"/>
      <c r="IC4" s="15"/>
      <c r="ID4" s="15"/>
      <c r="IE4" s="15"/>
      <c r="IF4" s="14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</row>
    <row r="5" spans="1:256" x14ac:dyDescent="0.2">
      <c r="I5" s="16" t="s">
        <v>235</v>
      </c>
      <c r="J5" s="17"/>
      <c r="K5" s="17"/>
      <c r="L5" s="17"/>
      <c r="M5" s="17">
        <v>4</v>
      </c>
      <c r="N5" s="17"/>
      <c r="O5" s="18"/>
      <c r="P5" s="18">
        <v>10</v>
      </c>
      <c r="Q5" s="18">
        <v>10</v>
      </c>
      <c r="R5" s="18">
        <v>10</v>
      </c>
      <c r="S5" s="18">
        <v>10</v>
      </c>
      <c r="T5" s="18">
        <v>10</v>
      </c>
      <c r="U5" s="18">
        <v>10</v>
      </c>
      <c r="V5" s="18"/>
      <c r="W5" s="18"/>
      <c r="X5" s="18"/>
      <c r="Y5" s="18">
        <v>8</v>
      </c>
      <c r="Z5" s="18"/>
      <c r="AA5" s="18"/>
      <c r="AB5" s="18"/>
      <c r="AC5" s="18"/>
      <c r="AD5" s="18"/>
      <c r="AE5" s="18">
        <v>7</v>
      </c>
      <c r="AF5" s="18">
        <v>8</v>
      </c>
      <c r="AG5" s="18"/>
      <c r="AH5" s="18">
        <v>8</v>
      </c>
      <c r="AI5" s="18">
        <v>7</v>
      </c>
      <c r="AJ5" s="18">
        <v>8</v>
      </c>
      <c r="AK5" s="18">
        <v>6</v>
      </c>
      <c r="AL5" s="18">
        <v>8</v>
      </c>
      <c r="AM5" s="18">
        <v>7</v>
      </c>
      <c r="AN5" s="18">
        <v>7</v>
      </c>
      <c r="AO5" s="18"/>
      <c r="AP5" s="18">
        <v>6</v>
      </c>
      <c r="AQ5" s="18">
        <v>8</v>
      </c>
      <c r="AR5" s="18">
        <v>8</v>
      </c>
      <c r="AS5" s="18"/>
      <c r="AT5" s="18">
        <v>4</v>
      </c>
      <c r="AU5" s="18"/>
      <c r="AV5" s="18">
        <v>6</v>
      </c>
      <c r="AW5" s="18">
        <v>6</v>
      </c>
      <c r="AX5" s="18">
        <v>6</v>
      </c>
      <c r="AY5" s="18">
        <v>6</v>
      </c>
      <c r="AZ5" s="18"/>
      <c r="BA5" s="18">
        <v>8</v>
      </c>
      <c r="BB5" s="18">
        <v>8</v>
      </c>
      <c r="BC5" s="18"/>
      <c r="BD5" s="18"/>
      <c r="BE5" s="18"/>
      <c r="BF5" s="18"/>
      <c r="BG5" s="18"/>
      <c r="BH5" s="18"/>
      <c r="BI5" s="18">
        <v>6</v>
      </c>
      <c r="BJ5" s="18"/>
      <c r="BK5" s="18"/>
      <c r="BL5" s="18"/>
      <c r="BM5" s="18">
        <v>7</v>
      </c>
      <c r="BN5" s="18"/>
      <c r="BO5" s="18"/>
      <c r="BP5" s="18">
        <v>4</v>
      </c>
      <c r="BQ5" s="18">
        <v>4</v>
      </c>
      <c r="BR5" s="18">
        <v>4</v>
      </c>
      <c r="BS5" s="18"/>
      <c r="BT5" s="18"/>
      <c r="BU5" s="18">
        <v>2</v>
      </c>
      <c r="BV5" s="18">
        <v>6</v>
      </c>
      <c r="BW5" s="18"/>
      <c r="BX5" s="18">
        <v>8</v>
      </c>
      <c r="BY5" s="18">
        <v>8</v>
      </c>
      <c r="BZ5" s="18">
        <v>9</v>
      </c>
      <c r="CA5" s="18"/>
      <c r="CB5" s="18"/>
      <c r="CC5" s="18"/>
      <c r="CD5" s="18">
        <v>3</v>
      </c>
      <c r="CE5" s="18"/>
      <c r="CF5" s="18"/>
      <c r="CG5" s="18"/>
      <c r="CH5" s="18"/>
      <c r="CI5" s="18"/>
      <c r="CJ5" s="18"/>
      <c r="CK5" s="18">
        <v>6</v>
      </c>
      <c r="CL5" s="18"/>
      <c r="CM5" s="18"/>
      <c r="CN5" s="18"/>
      <c r="CO5" s="18">
        <v>5</v>
      </c>
      <c r="CP5" s="18">
        <v>4</v>
      </c>
      <c r="CQ5" s="18"/>
      <c r="CR5" s="18"/>
      <c r="CS5" s="18">
        <v>5</v>
      </c>
      <c r="CT5" s="18"/>
      <c r="CU5" s="18">
        <v>6</v>
      </c>
      <c r="CV5" s="18"/>
      <c r="CW5" s="18">
        <v>6</v>
      </c>
      <c r="CX5" s="18"/>
      <c r="CY5" s="18"/>
      <c r="CZ5" s="18">
        <v>3</v>
      </c>
      <c r="DA5" s="18"/>
      <c r="DB5" s="18">
        <v>0</v>
      </c>
      <c r="DC5" s="18"/>
      <c r="DD5" s="18"/>
      <c r="DE5" s="18">
        <v>5</v>
      </c>
      <c r="DF5" s="18"/>
      <c r="DG5" s="18"/>
      <c r="DH5" s="18"/>
      <c r="DI5" s="18"/>
      <c r="DJ5" s="18"/>
      <c r="DK5" s="18">
        <v>2</v>
      </c>
      <c r="DL5" s="18">
        <v>6</v>
      </c>
      <c r="DM5" s="18">
        <v>4</v>
      </c>
      <c r="DN5" s="18">
        <v>4</v>
      </c>
      <c r="DO5" s="18">
        <v>6</v>
      </c>
      <c r="DP5" s="18">
        <v>5</v>
      </c>
      <c r="DQ5" s="18">
        <v>5</v>
      </c>
      <c r="DR5" s="18"/>
      <c r="DS5" s="18">
        <v>10</v>
      </c>
      <c r="DT5" s="18">
        <v>4</v>
      </c>
      <c r="DU5" s="18">
        <v>4</v>
      </c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>
        <v>8</v>
      </c>
      <c r="EH5" s="18"/>
      <c r="EI5" s="18">
        <v>5</v>
      </c>
      <c r="EJ5" s="18">
        <v>5</v>
      </c>
      <c r="EK5" s="18"/>
      <c r="EL5" s="18">
        <v>6</v>
      </c>
      <c r="EM5" s="18">
        <v>6</v>
      </c>
      <c r="EN5" s="18">
        <v>10</v>
      </c>
      <c r="EO5" s="18">
        <v>6</v>
      </c>
      <c r="EP5" s="18">
        <v>7</v>
      </c>
      <c r="EQ5" s="18">
        <v>7</v>
      </c>
      <c r="ER5" s="18"/>
      <c r="ES5" s="18">
        <v>5</v>
      </c>
      <c r="ET5" s="18">
        <v>10</v>
      </c>
      <c r="EU5" s="18"/>
      <c r="EV5" s="18">
        <v>10</v>
      </c>
      <c r="EW5" s="18">
        <v>8</v>
      </c>
      <c r="EX5" s="18"/>
      <c r="EY5" s="18">
        <v>8</v>
      </c>
      <c r="EZ5" s="18"/>
      <c r="FA5" s="18">
        <v>6</v>
      </c>
      <c r="FB5" s="18"/>
      <c r="FC5" s="18"/>
      <c r="FD5" s="18">
        <v>7</v>
      </c>
      <c r="FE5" s="18">
        <v>6</v>
      </c>
      <c r="FF5" s="18">
        <v>3</v>
      </c>
      <c r="FG5" s="18">
        <v>8</v>
      </c>
      <c r="FH5" s="18"/>
      <c r="FI5" s="18">
        <v>6</v>
      </c>
      <c r="FJ5" s="18">
        <v>10</v>
      </c>
      <c r="FK5" s="18"/>
      <c r="FL5" s="18">
        <v>4</v>
      </c>
      <c r="FM5" s="18">
        <v>4</v>
      </c>
      <c r="FN5" s="18">
        <v>5</v>
      </c>
      <c r="FO5" s="18">
        <v>4</v>
      </c>
      <c r="FP5" s="18"/>
      <c r="FQ5" s="18">
        <v>6</v>
      </c>
      <c r="FR5" s="18">
        <v>7</v>
      </c>
      <c r="FS5" s="18"/>
      <c r="FT5" s="18">
        <v>6</v>
      </c>
      <c r="FU5" s="18"/>
      <c r="FV5" s="18">
        <v>3</v>
      </c>
      <c r="FW5" s="18"/>
      <c r="FX5" s="18"/>
      <c r="FY5" s="18"/>
      <c r="FZ5" s="18">
        <v>6</v>
      </c>
      <c r="GA5" s="18">
        <v>4</v>
      </c>
      <c r="GB5" s="18">
        <v>6</v>
      </c>
      <c r="GC5" s="18"/>
      <c r="GD5" s="18">
        <v>5</v>
      </c>
      <c r="GE5" s="18"/>
      <c r="GF5" s="18">
        <v>6</v>
      </c>
      <c r="GG5" s="18"/>
      <c r="GH5" s="18">
        <v>6</v>
      </c>
      <c r="GI5" s="18"/>
      <c r="GJ5" s="18">
        <v>5</v>
      </c>
      <c r="GK5" s="18"/>
      <c r="GL5" s="18">
        <v>5</v>
      </c>
      <c r="GM5" s="18"/>
      <c r="GN5" s="18">
        <v>8</v>
      </c>
      <c r="GO5" s="18"/>
      <c r="GP5" s="18"/>
      <c r="GQ5" s="18"/>
      <c r="GR5" s="18"/>
      <c r="GS5" s="18"/>
      <c r="GT5" s="18">
        <v>6</v>
      </c>
      <c r="GU5" s="18"/>
      <c r="GV5" s="18"/>
      <c r="GW5" s="18">
        <v>4</v>
      </c>
      <c r="GX5" s="18"/>
      <c r="GY5" s="18">
        <v>7</v>
      </c>
      <c r="GZ5" s="18">
        <v>4</v>
      </c>
      <c r="HA5" s="18"/>
      <c r="HB5" s="18">
        <v>7</v>
      </c>
      <c r="HC5" s="18"/>
      <c r="HD5" s="18"/>
      <c r="HE5" s="18">
        <v>8</v>
      </c>
      <c r="HF5" s="18"/>
      <c r="HG5" s="18">
        <v>5</v>
      </c>
      <c r="HH5" s="18"/>
      <c r="HI5" s="18">
        <v>4</v>
      </c>
      <c r="HJ5" s="18">
        <v>7</v>
      </c>
      <c r="HK5" s="18">
        <v>6</v>
      </c>
      <c r="HL5" s="18"/>
      <c r="HM5" s="18">
        <v>4</v>
      </c>
      <c r="HN5" s="14"/>
      <c r="HO5" s="15"/>
      <c r="HP5" s="15"/>
      <c r="HQ5" s="15"/>
      <c r="HR5" s="15"/>
      <c r="HS5" s="15"/>
      <c r="HT5" s="15"/>
      <c r="HU5" s="15"/>
      <c r="HV5" s="15"/>
      <c r="HW5" s="15"/>
      <c r="HX5" s="14"/>
      <c r="HY5" s="15"/>
      <c r="HZ5" s="14"/>
      <c r="IA5" s="15"/>
      <c r="IB5" s="15"/>
      <c r="IC5" s="15"/>
      <c r="ID5" s="15"/>
      <c r="IE5" s="15"/>
      <c r="IF5" s="14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</row>
    <row r="6" spans="1:256" s="19" customFormat="1" ht="12.75" customHeight="1" x14ac:dyDescent="0.2">
      <c r="D6" s="20"/>
      <c r="E6" s="20"/>
      <c r="F6" s="20"/>
      <c r="I6" s="2" t="s">
        <v>236</v>
      </c>
      <c r="J6" s="3"/>
      <c r="K6" s="3"/>
      <c r="L6" s="3">
        <v>7.3</v>
      </c>
      <c r="M6" s="3">
        <v>4</v>
      </c>
      <c r="N6" s="3">
        <v>8.4</v>
      </c>
      <c r="O6" s="10">
        <v>6.5</v>
      </c>
      <c r="P6" s="10">
        <v>10</v>
      </c>
      <c r="Q6" s="10">
        <v>9.1</v>
      </c>
      <c r="R6" s="10"/>
      <c r="S6" s="10">
        <v>8.5</v>
      </c>
      <c r="T6" s="10">
        <v>8.4</v>
      </c>
      <c r="U6" s="10">
        <v>6.6</v>
      </c>
      <c r="V6" s="10"/>
      <c r="W6" s="10">
        <v>10</v>
      </c>
      <c r="X6" s="10"/>
      <c r="Y6" s="10">
        <v>8</v>
      </c>
      <c r="Z6" s="10"/>
      <c r="AA6" s="10">
        <v>6</v>
      </c>
      <c r="AB6" s="10">
        <v>6</v>
      </c>
      <c r="AC6" s="10">
        <v>6</v>
      </c>
      <c r="AD6" s="10"/>
      <c r="AE6" s="10">
        <v>7</v>
      </c>
      <c r="AF6" s="10">
        <v>6.9</v>
      </c>
      <c r="AG6" s="10">
        <v>6.9</v>
      </c>
      <c r="AH6" s="10">
        <v>7</v>
      </c>
      <c r="AI6" s="10">
        <v>7.6</v>
      </c>
      <c r="AJ6" s="10">
        <v>7.6</v>
      </c>
      <c r="AK6" s="10">
        <v>7.6</v>
      </c>
      <c r="AL6" s="10">
        <v>7.6</v>
      </c>
      <c r="AM6" s="10">
        <v>7.6</v>
      </c>
      <c r="AN6" s="10">
        <v>7.6</v>
      </c>
      <c r="AO6" s="10"/>
      <c r="AP6" s="10">
        <v>6</v>
      </c>
      <c r="AQ6" s="10">
        <v>5.7</v>
      </c>
      <c r="AR6" s="10">
        <v>5.5</v>
      </c>
      <c r="AS6" s="10">
        <v>6.5</v>
      </c>
      <c r="AT6" s="10">
        <v>6.7</v>
      </c>
      <c r="AU6" s="10"/>
      <c r="AV6" s="10">
        <v>6.7</v>
      </c>
      <c r="AW6" s="10">
        <v>9.3000000000000007</v>
      </c>
      <c r="AX6" s="10">
        <v>2.8</v>
      </c>
      <c r="AY6" s="10">
        <v>2.8</v>
      </c>
      <c r="AZ6" s="10">
        <v>3.3</v>
      </c>
      <c r="BA6" s="10">
        <v>2.6</v>
      </c>
      <c r="BB6" s="10">
        <v>3.3</v>
      </c>
      <c r="BC6" s="10"/>
      <c r="BD6" s="10">
        <v>6</v>
      </c>
      <c r="BE6" s="10">
        <v>4.8</v>
      </c>
      <c r="BF6" s="10"/>
      <c r="BG6" s="10">
        <v>2.9</v>
      </c>
      <c r="BH6" s="10">
        <v>2.2999999999999998</v>
      </c>
      <c r="BI6" s="10">
        <v>3.9</v>
      </c>
      <c r="BJ6" s="10">
        <v>2.2999999999999998</v>
      </c>
      <c r="BK6" s="10">
        <v>2.2999999999999998</v>
      </c>
      <c r="BL6" s="10">
        <v>2.9</v>
      </c>
      <c r="BM6" s="10">
        <v>2.1</v>
      </c>
      <c r="BN6" s="10">
        <v>2.6</v>
      </c>
      <c r="BO6" s="10">
        <v>2.6</v>
      </c>
      <c r="BP6" s="10">
        <v>2.6</v>
      </c>
      <c r="BQ6" s="10">
        <v>2</v>
      </c>
      <c r="BR6" s="10">
        <v>4.5999999999999996</v>
      </c>
      <c r="BS6" s="10">
        <v>6.2</v>
      </c>
      <c r="BT6" s="10"/>
      <c r="BU6" s="10">
        <v>6.3</v>
      </c>
      <c r="BV6" s="10">
        <v>8.3000000000000007</v>
      </c>
      <c r="BW6" s="10">
        <v>9</v>
      </c>
      <c r="BX6" s="10">
        <v>9.3000000000000007</v>
      </c>
      <c r="BY6" s="10">
        <v>9</v>
      </c>
      <c r="BZ6" s="10">
        <v>9</v>
      </c>
      <c r="CA6" s="10">
        <v>9</v>
      </c>
      <c r="CB6" s="10">
        <v>2.2000000000000002</v>
      </c>
      <c r="CC6" s="10">
        <v>8</v>
      </c>
      <c r="CD6" s="10">
        <v>3</v>
      </c>
      <c r="CE6" s="10">
        <v>5.6</v>
      </c>
      <c r="CF6" s="10">
        <v>5.6</v>
      </c>
      <c r="CG6" s="10">
        <v>6</v>
      </c>
      <c r="CH6" s="10">
        <v>6</v>
      </c>
      <c r="CI6" s="10">
        <v>10</v>
      </c>
      <c r="CJ6" s="10">
        <v>6</v>
      </c>
      <c r="CK6" s="10">
        <v>6.7</v>
      </c>
      <c r="CL6" s="10">
        <v>6.7</v>
      </c>
      <c r="CM6" s="10">
        <v>6.7</v>
      </c>
      <c r="CN6" s="10">
        <v>5</v>
      </c>
      <c r="CO6" s="10">
        <v>1.4</v>
      </c>
      <c r="CP6" s="10">
        <v>1.9</v>
      </c>
      <c r="CQ6" s="10">
        <v>5.7</v>
      </c>
      <c r="CR6" s="10"/>
      <c r="CS6" s="10">
        <v>6.5</v>
      </c>
      <c r="CT6" s="10">
        <v>2.7</v>
      </c>
      <c r="CU6" s="10">
        <v>7.5</v>
      </c>
      <c r="CV6" s="10">
        <v>5.7</v>
      </c>
      <c r="CW6" s="10">
        <v>6</v>
      </c>
      <c r="CX6" s="10">
        <v>5</v>
      </c>
      <c r="CY6" s="10">
        <v>4</v>
      </c>
      <c r="CZ6" s="10">
        <v>4.0999999999999996</v>
      </c>
      <c r="DA6" s="10">
        <v>4.4000000000000004</v>
      </c>
      <c r="DB6" s="10">
        <v>1.7</v>
      </c>
      <c r="DC6" s="10">
        <v>4.0999999999999996</v>
      </c>
      <c r="DD6" s="10">
        <v>6.4</v>
      </c>
      <c r="DE6" s="10">
        <v>5.4</v>
      </c>
      <c r="DF6" s="10"/>
      <c r="DG6" s="10"/>
      <c r="DH6" s="10">
        <v>4.5999999999999996</v>
      </c>
      <c r="DI6" s="10">
        <v>5.4</v>
      </c>
      <c r="DJ6" s="10">
        <v>4.8</v>
      </c>
      <c r="DK6" s="10">
        <v>7.8</v>
      </c>
      <c r="DL6" s="10">
        <v>5.7</v>
      </c>
      <c r="DM6" s="10">
        <v>6.8</v>
      </c>
      <c r="DN6" s="10">
        <v>5.4</v>
      </c>
      <c r="DO6" s="10">
        <v>7.1</v>
      </c>
      <c r="DP6" s="10">
        <v>9</v>
      </c>
      <c r="DQ6" s="10">
        <v>4.0999999999999996</v>
      </c>
      <c r="DR6" s="10">
        <v>4.0999999999999996</v>
      </c>
      <c r="DS6" s="10">
        <v>4.0999999999999996</v>
      </c>
      <c r="DT6" s="10">
        <v>4.4000000000000004</v>
      </c>
      <c r="DU6" s="10">
        <v>3.1</v>
      </c>
      <c r="DV6" s="10">
        <v>7</v>
      </c>
      <c r="DW6" s="10"/>
      <c r="DX6" s="10">
        <v>6</v>
      </c>
      <c r="DY6" s="10"/>
      <c r="DZ6" s="10">
        <v>3.6</v>
      </c>
      <c r="EA6" s="10">
        <v>3.6</v>
      </c>
      <c r="EB6" s="10">
        <v>6.6</v>
      </c>
      <c r="EC6" s="10">
        <v>6.6</v>
      </c>
      <c r="ED6" s="10">
        <v>7.6</v>
      </c>
      <c r="EE6" s="10">
        <v>7.5</v>
      </c>
      <c r="EF6" s="10">
        <v>5.9</v>
      </c>
      <c r="EG6" s="10">
        <v>8.1</v>
      </c>
      <c r="EH6" s="10">
        <v>6.6</v>
      </c>
      <c r="EI6" s="10">
        <v>6.6</v>
      </c>
      <c r="EJ6" s="10">
        <v>7.4</v>
      </c>
      <c r="EK6" s="10"/>
      <c r="EL6" s="10">
        <v>10</v>
      </c>
      <c r="EM6" s="10">
        <v>7</v>
      </c>
      <c r="EN6" s="10">
        <v>4.5999999999999996</v>
      </c>
      <c r="EO6" s="10">
        <v>6.1</v>
      </c>
      <c r="EP6" s="10">
        <v>4.0999999999999996</v>
      </c>
      <c r="EQ6" s="10">
        <v>9.6</v>
      </c>
      <c r="ER6" s="10">
        <v>7.7</v>
      </c>
      <c r="ES6" s="10">
        <v>8.5</v>
      </c>
      <c r="ET6" s="10">
        <v>9</v>
      </c>
      <c r="EU6" s="10">
        <v>6.6</v>
      </c>
      <c r="EV6" s="10">
        <v>6.2</v>
      </c>
      <c r="EW6" s="10">
        <v>6.1</v>
      </c>
      <c r="EX6" s="10">
        <v>2</v>
      </c>
      <c r="EY6" s="10">
        <v>7.2</v>
      </c>
      <c r="EZ6" s="10">
        <v>6.6</v>
      </c>
      <c r="FA6" s="10">
        <v>8.5</v>
      </c>
      <c r="FB6" s="10">
        <v>8.6</v>
      </c>
      <c r="FC6" s="10">
        <v>6.8</v>
      </c>
      <c r="FD6" s="10">
        <v>2.1</v>
      </c>
      <c r="FE6" s="10">
        <v>4.9000000000000004</v>
      </c>
      <c r="FF6" s="10">
        <v>7.6</v>
      </c>
      <c r="FG6" s="10">
        <v>6.6</v>
      </c>
      <c r="FH6" s="10">
        <v>6.6</v>
      </c>
      <c r="FI6" s="10">
        <v>9.1999999999999993</v>
      </c>
      <c r="FJ6" s="10">
        <v>6.6</v>
      </c>
      <c r="FK6" s="10"/>
      <c r="FL6" s="10">
        <v>2.1</v>
      </c>
      <c r="FM6" s="10">
        <v>6.6</v>
      </c>
      <c r="FN6" s="10">
        <v>4.5999999999999996</v>
      </c>
      <c r="FO6" s="10">
        <v>4</v>
      </c>
      <c r="FP6" s="10">
        <v>6.6</v>
      </c>
      <c r="FQ6" s="10">
        <v>7.7</v>
      </c>
      <c r="FR6" s="10">
        <v>8.6999999999999993</v>
      </c>
      <c r="FS6" s="10">
        <v>6.6</v>
      </c>
      <c r="FT6" s="10">
        <v>6.3</v>
      </c>
      <c r="FU6" s="10">
        <v>1.2</v>
      </c>
      <c r="FV6" s="10">
        <v>6.6</v>
      </c>
      <c r="FW6" s="10">
        <v>6.6</v>
      </c>
      <c r="FX6" s="10">
        <v>6.6</v>
      </c>
      <c r="FY6" s="10">
        <v>6.6</v>
      </c>
      <c r="FZ6" s="10">
        <v>6.2</v>
      </c>
      <c r="GA6" s="10">
        <v>6.6</v>
      </c>
      <c r="GB6" s="10">
        <v>7.2</v>
      </c>
      <c r="GC6" s="10">
        <v>6.6</v>
      </c>
      <c r="GD6" s="10">
        <v>7.9</v>
      </c>
      <c r="GE6" s="10">
        <v>8.1999999999999993</v>
      </c>
      <c r="GF6" s="10">
        <v>4.9000000000000004</v>
      </c>
      <c r="GG6" s="10"/>
      <c r="GH6" s="10">
        <v>5.0999999999999996</v>
      </c>
      <c r="GI6" s="10">
        <v>8.1999999999999993</v>
      </c>
      <c r="GJ6" s="10">
        <v>7</v>
      </c>
      <c r="GK6" s="10">
        <v>4.0999999999999996</v>
      </c>
      <c r="GL6" s="10">
        <v>5.0999999999999996</v>
      </c>
      <c r="GM6" s="10">
        <v>6.6</v>
      </c>
      <c r="GN6" s="10">
        <v>5.3</v>
      </c>
      <c r="GO6" s="10">
        <v>8</v>
      </c>
      <c r="GP6" s="10"/>
      <c r="GQ6" s="10">
        <v>5.8</v>
      </c>
      <c r="GR6" s="10">
        <v>7.5</v>
      </c>
      <c r="GS6" s="10">
        <v>7.5</v>
      </c>
      <c r="GT6" s="10">
        <v>7.9</v>
      </c>
      <c r="GU6" s="10"/>
      <c r="GV6" s="10">
        <v>4</v>
      </c>
      <c r="GW6" s="10">
        <v>4</v>
      </c>
      <c r="GX6" s="10">
        <v>4</v>
      </c>
      <c r="GY6" s="10">
        <v>3.2</v>
      </c>
      <c r="GZ6" s="10">
        <v>3.2</v>
      </c>
      <c r="HA6" s="10">
        <v>2.4</v>
      </c>
      <c r="HB6" s="10">
        <v>5.7</v>
      </c>
      <c r="HC6" s="10">
        <v>2.4</v>
      </c>
      <c r="HD6" s="10"/>
      <c r="HE6" s="10">
        <v>2.8</v>
      </c>
      <c r="HF6" s="10">
        <v>4.8</v>
      </c>
      <c r="HG6" s="10">
        <v>8</v>
      </c>
      <c r="HH6" s="10">
        <v>4.8</v>
      </c>
      <c r="HI6" s="10">
        <v>1.1000000000000001</v>
      </c>
      <c r="HJ6" s="10">
        <v>4.8</v>
      </c>
      <c r="HK6" s="10">
        <v>4.8</v>
      </c>
      <c r="HL6" s="10">
        <v>6.3</v>
      </c>
      <c r="HM6" s="10">
        <v>6.7</v>
      </c>
      <c r="HN6" s="21"/>
      <c r="HO6" s="22"/>
      <c r="HP6" s="22"/>
      <c r="HQ6" s="22"/>
      <c r="HR6" s="22"/>
      <c r="HS6" s="22"/>
      <c r="HT6" s="22"/>
      <c r="HU6" s="22"/>
      <c r="HV6" s="22"/>
      <c r="HW6" s="22"/>
      <c r="HX6" s="21"/>
      <c r="HY6" s="22"/>
      <c r="HZ6" s="21"/>
      <c r="IA6" s="22"/>
      <c r="IB6" s="22"/>
      <c r="IC6" s="22"/>
      <c r="ID6" s="22"/>
      <c r="IE6" s="22"/>
      <c r="IF6" s="21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3"/>
    </row>
    <row r="7" spans="1:256" x14ac:dyDescent="0.2">
      <c r="I7" s="2" t="s">
        <v>237</v>
      </c>
      <c r="J7" s="3"/>
      <c r="K7" s="3"/>
      <c r="L7" s="3" t="s">
        <v>238</v>
      </c>
      <c r="M7" s="3" t="s">
        <v>238</v>
      </c>
      <c r="N7" s="3" t="s">
        <v>238</v>
      </c>
      <c r="O7" s="6"/>
      <c r="P7" s="6" t="s">
        <v>239</v>
      </c>
      <c r="Q7" s="6" t="s">
        <v>239</v>
      </c>
      <c r="R7" s="6"/>
      <c r="S7" s="6" t="s">
        <v>239</v>
      </c>
      <c r="T7" s="6" t="s">
        <v>239</v>
      </c>
      <c r="U7" s="6" t="s">
        <v>239</v>
      </c>
      <c r="V7" s="6" t="s">
        <v>238</v>
      </c>
      <c r="W7" s="6" t="s">
        <v>238</v>
      </c>
      <c r="X7" s="6"/>
      <c r="Y7" s="6" t="s">
        <v>238</v>
      </c>
      <c r="Z7" s="6"/>
      <c r="AA7" s="6" t="s">
        <v>238</v>
      </c>
      <c r="AB7" s="6" t="s">
        <v>238</v>
      </c>
      <c r="AC7" s="6" t="s">
        <v>238</v>
      </c>
      <c r="AD7" s="6"/>
      <c r="AE7" s="6" t="s">
        <v>240</v>
      </c>
      <c r="AF7" s="6" t="s">
        <v>240</v>
      </c>
      <c r="AG7" s="6" t="s">
        <v>239</v>
      </c>
      <c r="AH7" s="6" t="s">
        <v>240</v>
      </c>
      <c r="AI7" s="6" t="s">
        <v>240</v>
      </c>
      <c r="AJ7" s="6" t="s">
        <v>240</v>
      </c>
      <c r="AK7" s="6" t="s">
        <v>240</v>
      </c>
      <c r="AL7" s="6" t="s">
        <v>240</v>
      </c>
      <c r="AM7" s="6" t="s">
        <v>240</v>
      </c>
      <c r="AN7" s="6" t="s">
        <v>240</v>
      </c>
      <c r="AO7" s="6"/>
      <c r="AP7" s="6" t="s">
        <v>241</v>
      </c>
      <c r="AQ7" s="6" t="s">
        <v>241</v>
      </c>
      <c r="AR7" s="6" t="s">
        <v>241</v>
      </c>
      <c r="AS7" s="6"/>
      <c r="AT7" s="6" t="s">
        <v>239</v>
      </c>
      <c r="AU7" s="6"/>
      <c r="AV7" s="6" t="s">
        <v>242</v>
      </c>
      <c r="AW7" s="6" t="s">
        <v>242</v>
      </c>
      <c r="AX7" s="6" t="s">
        <v>242</v>
      </c>
      <c r="AY7" s="6" t="s">
        <v>242</v>
      </c>
      <c r="AZ7" s="6"/>
      <c r="BA7" s="6" t="s">
        <v>239</v>
      </c>
      <c r="BB7" s="6" t="s">
        <v>239</v>
      </c>
      <c r="BC7" s="6"/>
      <c r="BD7" s="6"/>
      <c r="BE7" s="6"/>
      <c r="BF7" s="6"/>
      <c r="BG7" s="6" t="s">
        <v>239</v>
      </c>
      <c r="BH7" s="6" t="s">
        <v>239</v>
      </c>
      <c r="BI7" s="6" t="s">
        <v>239</v>
      </c>
      <c r="BJ7" s="6" t="s">
        <v>239</v>
      </c>
      <c r="BK7" s="6" t="s">
        <v>239</v>
      </c>
      <c r="BL7" s="6" t="s">
        <v>239</v>
      </c>
      <c r="BM7" s="6" t="s">
        <v>239</v>
      </c>
      <c r="BN7" s="6" t="s">
        <v>240</v>
      </c>
      <c r="BO7" s="6" t="s">
        <v>240</v>
      </c>
      <c r="BP7" s="6" t="s">
        <v>240</v>
      </c>
      <c r="BQ7" s="6" t="s">
        <v>239</v>
      </c>
      <c r="BR7" s="6" t="s">
        <v>240</v>
      </c>
      <c r="BS7" s="6" t="s">
        <v>238</v>
      </c>
      <c r="BT7" s="24"/>
      <c r="BU7" s="6" t="s">
        <v>238</v>
      </c>
      <c r="BV7" s="6" t="s">
        <v>238</v>
      </c>
      <c r="BW7" s="6" t="s">
        <v>238</v>
      </c>
      <c r="BX7" s="6" t="s">
        <v>238</v>
      </c>
      <c r="BY7" s="6" t="s">
        <v>238</v>
      </c>
      <c r="BZ7" s="6" t="s">
        <v>238</v>
      </c>
      <c r="CA7" s="6" t="s">
        <v>238</v>
      </c>
      <c r="CB7" s="6" t="s">
        <v>238</v>
      </c>
      <c r="CC7" s="6" t="s">
        <v>238</v>
      </c>
      <c r="CD7" s="6" t="s">
        <v>242</v>
      </c>
      <c r="CE7" s="25" t="s">
        <v>243</v>
      </c>
      <c r="CF7" s="6" t="s">
        <v>238</v>
      </c>
      <c r="CG7" s="6" t="s">
        <v>238</v>
      </c>
      <c r="CH7" s="6" t="s">
        <v>238</v>
      </c>
      <c r="CI7" s="6" t="s">
        <v>238</v>
      </c>
      <c r="CJ7" s="6" t="s">
        <v>238</v>
      </c>
      <c r="CK7" s="6"/>
      <c r="CL7" s="6" t="s">
        <v>242</v>
      </c>
      <c r="CM7" s="6" t="s">
        <v>242</v>
      </c>
      <c r="CN7" s="6"/>
      <c r="CO7" s="6" t="s">
        <v>238</v>
      </c>
      <c r="CP7" s="6" t="s">
        <v>238</v>
      </c>
      <c r="CQ7" s="6" t="s">
        <v>241</v>
      </c>
      <c r="CR7" s="24"/>
      <c r="CS7" s="6" t="s">
        <v>241</v>
      </c>
      <c r="CT7" s="6" t="s">
        <v>241</v>
      </c>
      <c r="CU7" s="6" t="s">
        <v>241</v>
      </c>
      <c r="CV7" s="25" t="s">
        <v>241</v>
      </c>
      <c r="CW7" s="25" t="s">
        <v>240</v>
      </c>
      <c r="CX7" s="6" t="s">
        <v>240</v>
      </c>
      <c r="CY7" s="6" t="s">
        <v>240</v>
      </c>
      <c r="CZ7" s="6" t="s">
        <v>239</v>
      </c>
      <c r="DA7" s="6" t="s">
        <v>241</v>
      </c>
      <c r="DB7" s="6" t="s">
        <v>241</v>
      </c>
      <c r="DC7" s="6"/>
      <c r="DD7" s="6" t="s">
        <v>240</v>
      </c>
      <c r="DE7" s="6" t="s">
        <v>238</v>
      </c>
      <c r="DF7" s="25" t="s">
        <v>238</v>
      </c>
      <c r="DG7" s="24"/>
      <c r="DH7" s="25" t="s">
        <v>238</v>
      </c>
      <c r="DI7" s="25" t="s">
        <v>238</v>
      </c>
      <c r="DJ7" s="25" t="s">
        <v>239</v>
      </c>
      <c r="DK7" s="6" t="s">
        <v>240</v>
      </c>
      <c r="DL7" s="6" t="s">
        <v>240</v>
      </c>
      <c r="DM7" s="6" t="s">
        <v>240</v>
      </c>
      <c r="DN7" s="6" t="s">
        <v>240</v>
      </c>
      <c r="DO7" s="6" t="s">
        <v>240</v>
      </c>
      <c r="DP7" s="6" t="s">
        <v>242</v>
      </c>
      <c r="DQ7" s="6" t="s">
        <v>239</v>
      </c>
      <c r="DR7" s="6" t="s">
        <v>242</v>
      </c>
      <c r="DS7" s="6" t="s">
        <v>239</v>
      </c>
      <c r="DT7" s="6" t="s">
        <v>240</v>
      </c>
      <c r="DU7" s="6" t="s">
        <v>242</v>
      </c>
      <c r="DV7" s="6" t="s">
        <v>240</v>
      </c>
      <c r="DW7" s="6"/>
      <c r="DX7" s="6"/>
      <c r="DY7" s="6"/>
      <c r="DZ7" s="6" t="s">
        <v>238</v>
      </c>
      <c r="EA7" s="25" t="s">
        <v>239</v>
      </c>
      <c r="EB7" s="25"/>
      <c r="EC7" s="25" t="s">
        <v>239</v>
      </c>
      <c r="ED7" s="6" t="s">
        <v>239</v>
      </c>
      <c r="EE7" s="6" t="s">
        <v>238</v>
      </c>
      <c r="EF7" s="24"/>
      <c r="EG7" s="6" t="s">
        <v>238</v>
      </c>
      <c r="EH7" s="6"/>
      <c r="EI7" s="6" t="s">
        <v>238</v>
      </c>
      <c r="EJ7" s="6" t="s">
        <v>242</v>
      </c>
      <c r="EK7" s="6"/>
      <c r="EL7" s="6" t="s">
        <v>238</v>
      </c>
      <c r="EM7" s="6" t="s">
        <v>239</v>
      </c>
      <c r="EN7" s="6" t="s">
        <v>239</v>
      </c>
      <c r="EO7" s="6" t="s">
        <v>238</v>
      </c>
      <c r="EP7" s="6" t="s">
        <v>239</v>
      </c>
      <c r="EQ7" s="6" t="s">
        <v>242</v>
      </c>
      <c r="ER7" s="6" t="s">
        <v>242</v>
      </c>
      <c r="ES7" s="6" t="s">
        <v>239</v>
      </c>
      <c r="ET7" s="6" t="s">
        <v>239</v>
      </c>
      <c r="EU7" s="6" t="s">
        <v>239</v>
      </c>
      <c r="EV7" s="6" t="s">
        <v>242</v>
      </c>
      <c r="EW7" s="6" t="s">
        <v>239</v>
      </c>
      <c r="EX7" s="6" t="s">
        <v>239</v>
      </c>
      <c r="EY7" s="6" t="s">
        <v>240</v>
      </c>
      <c r="EZ7" s="6" t="s">
        <v>238</v>
      </c>
      <c r="FA7" s="6" t="s">
        <v>238</v>
      </c>
      <c r="FB7" s="6" t="s">
        <v>239</v>
      </c>
      <c r="FC7" s="6"/>
      <c r="FD7" s="6" t="s">
        <v>239</v>
      </c>
      <c r="FE7" s="6" t="s">
        <v>241</v>
      </c>
      <c r="FF7" s="6" t="s">
        <v>239</v>
      </c>
      <c r="FG7" s="6" t="s">
        <v>238</v>
      </c>
      <c r="FH7" s="6" t="s">
        <v>238</v>
      </c>
      <c r="FI7" s="6" t="s">
        <v>239</v>
      </c>
      <c r="FJ7" s="6" t="s">
        <v>238</v>
      </c>
      <c r="FK7" s="24"/>
      <c r="FL7" s="6" t="s">
        <v>239</v>
      </c>
      <c r="FM7" s="6" t="s">
        <v>238</v>
      </c>
      <c r="FN7" s="6" t="s">
        <v>239</v>
      </c>
      <c r="FO7" s="6" t="s">
        <v>239</v>
      </c>
      <c r="FP7" s="6"/>
      <c r="FQ7" s="6" t="s">
        <v>239</v>
      </c>
      <c r="FR7" s="6" t="s">
        <v>239</v>
      </c>
      <c r="FS7" s="6"/>
      <c r="FT7" s="6" t="s">
        <v>242</v>
      </c>
      <c r="FU7" s="6" t="s">
        <v>238</v>
      </c>
      <c r="FV7" s="6" t="s">
        <v>239</v>
      </c>
      <c r="FW7" s="6" t="s">
        <v>242</v>
      </c>
      <c r="FX7" s="6" t="s">
        <v>238</v>
      </c>
      <c r="FY7" s="6" t="s">
        <v>239</v>
      </c>
      <c r="FZ7" s="6" t="s">
        <v>239</v>
      </c>
      <c r="GA7" s="6" t="s">
        <v>238</v>
      </c>
      <c r="GB7" s="6" t="s">
        <v>241</v>
      </c>
      <c r="GC7" s="25" t="s">
        <v>239</v>
      </c>
      <c r="GD7" s="6" t="s">
        <v>242</v>
      </c>
      <c r="GE7" s="6" t="s">
        <v>239</v>
      </c>
      <c r="GF7" s="6" t="s">
        <v>241</v>
      </c>
      <c r="GG7" s="6"/>
      <c r="GH7" s="6" t="s">
        <v>239</v>
      </c>
      <c r="GI7" s="25" t="s">
        <v>238</v>
      </c>
      <c r="GJ7" s="25" t="s">
        <v>239</v>
      </c>
      <c r="GK7" s="6" t="s">
        <v>238</v>
      </c>
      <c r="GL7" s="6" t="s">
        <v>239</v>
      </c>
      <c r="GM7" s="6" t="s">
        <v>242</v>
      </c>
      <c r="GN7" s="6" t="s">
        <v>238</v>
      </c>
      <c r="GO7" s="6" t="s">
        <v>241</v>
      </c>
      <c r="GP7" s="6" t="s">
        <v>239</v>
      </c>
      <c r="GQ7" s="25" t="s">
        <v>239</v>
      </c>
      <c r="GR7" s="25" t="s">
        <v>238</v>
      </c>
      <c r="GS7" s="6" t="s">
        <v>238</v>
      </c>
      <c r="GT7" s="6" t="s">
        <v>238</v>
      </c>
      <c r="GU7" s="6" t="s">
        <v>239</v>
      </c>
      <c r="GV7" s="6"/>
      <c r="GW7" s="6" t="s">
        <v>239</v>
      </c>
      <c r="GX7" s="6" t="s">
        <v>239</v>
      </c>
      <c r="GY7" s="6" t="s">
        <v>241</v>
      </c>
      <c r="GZ7" s="6" t="s">
        <v>241</v>
      </c>
      <c r="HA7" s="6" t="s">
        <v>241</v>
      </c>
      <c r="HB7" s="6" t="s">
        <v>241</v>
      </c>
      <c r="HC7" s="6" t="s">
        <v>241</v>
      </c>
      <c r="HD7" s="6" t="s">
        <v>239</v>
      </c>
      <c r="HE7" s="6" t="s">
        <v>238</v>
      </c>
      <c r="HF7" s="6" t="s">
        <v>238</v>
      </c>
      <c r="HG7" s="6" t="s">
        <v>239</v>
      </c>
      <c r="HH7" s="6"/>
      <c r="HI7" s="6" t="s">
        <v>238</v>
      </c>
      <c r="HJ7" s="6" t="s">
        <v>239</v>
      </c>
      <c r="HK7" s="6" t="s">
        <v>242</v>
      </c>
      <c r="HL7" s="6" t="s">
        <v>239</v>
      </c>
      <c r="HM7" s="6" t="s">
        <v>242</v>
      </c>
      <c r="HN7" s="7"/>
      <c r="HO7" s="8"/>
      <c r="HP7" s="8"/>
      <c r="HQ7" s="8"/>
      <c r="HR7" s="8"/>
      <c r="HS7" s="8"/>
      <c r="HT7" s="8"/>
      <c r="HU7" s="8"/>
      <c r="HV7" s="8"/>
      <c r="HW7" s="8"/>
      <c r="HX7" s="7"/>
      <c r="HY7" s="8"/>
      <c r="HZ7" s="7"/>
      <c r="IA7" s="8"/>
      <c r="IB7" s="8"/>
      <c r="IC7" s="8"/>
      <c r="ID7" s="8"/>
      <c r="IE7" s="8"/>
      <c r="IF7" s="7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</row>
    <row r="8" spans="1:256" x14ac:dyDescent="0.2">
      <c r="I8" s="2" t="s">
        <v>244</v>
      </c>
      <c r="J8" s="3"/>
      <c r="K8" s="3"/>
      <c r="L8" s="3"/>
      <c r="M8" s="3" t="s">
        <v>245</v>
      </c>
      <c r="N8" s="3" t="s">
        <v>245</v>
      </c>
      <c r="O8" s="6" t="s">
        <v>245</v>
      </c>
      <c r="P8" s="6" t="s">
        <v>246</v>
      </c>
      <c r="Q8" s="6" t="s">
        <v>246</v>
      </c>
      <c r="R8" s="6"/>
      <c r="S8" s="6" t="s">
        <v>246</v>
      </c>
      <c r="T8" s="6" t="s">
        <v>247</v>
      </c>
      <c r="U8" s="6" t="s">
        <v>246</v>
      </c>
      <c r="V8" s="6" t="s">
        <v>245</v>
      </c>
      <c r="W8" s="6"/>
      <c r="X8" s="6"/>
      <c r="Y8" s="6" t="s">
        <v>245</v>
      </c>
      <c r="Z8" s="6"/>
      <c r="AA8" s="6" t="s">
        <v>245</v>
      </c>
      <c r="AB8" s="6" t="s">
        <v>245</v>
      </c>
      <c r="AC8" s="6"/>
      <c r="AD8" s="6"/>
      <c r="AE8" s="6" t="s">
        <v>248</v>
      </c>
      <c r="AF8" s="6" t="s">
        <v>248</v>
      </c>
      <c r="AG8" s="6" t="s">
        <v>248</v>
      </c>
      <c r="AH8" s="6" t="s">
        <v>248</v>
      </c>
      <c r="AI8" s="6" t="s">
        <v>248</v>
      </c>
      <c r="AJ8" s="6" t="s">
        <v>248</v>
      </c>
      <c r="AK8" s="6" t="s">
        <v>248</v>
      </c>
      <c r="AL8" s="6" t="s">
        <v>248</v>
      </c>
      <c r="AM8" s="6" t="s">
        <v>248</v>
      </c>
      <c r="AN8" s="6" t="s">
        <v>248</v>
      </c>
      <c r="AO8" s="6"/>
      <c r="AP8" s="6" t="s">
        <v>246</v>
      </c>
      <c r="AQ8" s="6" t="s">
        <v>246</v>
      </c>
      <c r="AR8" s="6" t="s">
        <v>246</v>
      </c>
      <c r="AS8" s="6"/>
      <c r="AT8" s="6" t="s">
        <v>245</v>
      </c>
      <c r="AU8" s="6"/>
      <c r="AV8" s="6" t="s">
        <v>245</v>
      </c>
      <c r="AW8" s="6" t="s">
        <v>245</v>
      </c>
      <c r="AX8" s="6" t="s">
        <v>245</v>
      </c>
      <c r="AY8" s="6" t="s">
        <v>245</v>
      </c>
      <c r="AZ8" s="6"/>
      <c r="BA8" s="6" t="s">
        <v>245</v>
      </c>
      <c r="BB8" s="6" t="s">
        <v>245</v>
      </c>
      <c r="BC8" s="6"/>
      <c r="BD8" s="6"/>
      <c r="BE8" s="6"/>
      <c r="BF8" s="6"/>
      <c r="BG8" s="6"/>
      <c r="BH8" s="6" t="s">
        <v>249</v>
      </c>
      <c r="BI8" s="6" t="s">
        <v>250</v>
      </c>
      <c r="BJ8" s="6" t="s">
        <v>249</v>
      </c>
      <c r="BK8" s="6" t="s">
        <v>249</v>
      </c>
      <c r="BL8" s="6"/>
      <c r="BM8" s="6" t="s">
        <v>245</v>
      </c>
      <c r="BN8" s="6" t="s">
        <v>251</v>
      </c>
      <c r="BO8" s="6" t="s">
        <v>247</v>
      </c>
      <c r="BP8" s="6" t="s">
        <v>252</v>
      </c>
      <c r="BQ8" s="6" t="s">
        <v>247</v>
      </c>
      <c r="BR8" s="6" t="s">
        <v>247</v>
      </c>
      <c r="BS8" s="6" t="s">
        <v>248</v>
      </c>
      <c r="BT8" s="24"/>
      <c r="BU8" s="6" t="s">
        <v>253</v>
      </c>
      <c r="BV8" s="6" t="s">
        <v>248</v>
      </c>
      <c r="BW8" s="6" t="s">
        <v>248</v>
      </c>
      <c r="BX8" s="6" t="s">
        <v>254</v>
      </c>
      <c r="BY8" s="6" t="s">
        <v>248</v>
      </c>
      <c r="BZ8" s="6" t="s">
        <v>248</v>
      </c>
      <c r="CA8" s="6" t="s">
        <v>248</v>
      </c>
      <c r="CB8" s="6" t="s">
        <v>246</v>
      </c>
      <c r="CC8" s="6"/>
      <c r="CD8" s="6" t="s">
        <v>255</v>
      </c>
      <c r="CE8" s="25" t="s">
        <v>256</v>
      </c>
      <c r="CF8" s="25" t="s">
        <v>319</v>
      </c>
      <c r="CG8" s="6" t="s">
        <v>257</v>
      </c>
      <c r="CH8" s="6" t="s">
        <v>257</v>
      </c>
      <c r="CI8" s="6" t="s">
        <v>319</v>
      </c>
      <c r="CJ8" s="6" t="s">
        <v>257</v>
      </c>
      <c r="CK8" s="6"/>
      <c r="CL8" s="6" t="s">
        <v>246</v>
      </c>
      <c r="CM8" s="6" t="s">
        <v>248</v>
      </c>
      <c r="CN8" s="6"/>
      <c r="CO8" s="6" t="s">
        <v>258</v>
      </c>
      <c r="CP8" s="6" t="s">
        <v>259</v>
      </c>
      <c r="CQ8" s="6" t="s">
        <v>247</v>
      </c>
      <c r="CR8" s="24"/>
      <c r="CS8" s="6" t="s">
        <v>247</v>
      </c>
      <c r="CT8" s="6" t="s">
        <v>247</v>
      </c>
      <c r="CU8" s="6" t="s">
        <v>247</v>
      </c>
      <c r="CV8" s="25" t="s">
        <v>247</v>
      </c>
      <c r="CW8" s="25" t="s">
        <v>247</v>
      </c>
      <c r="CX8" s="6" t="s">
        <v>247</v>
      </c>
      <c r="CY8" s="6" t="s">
        <v>247</v>
      </c>
      <c r="CZ8" s="6" t="s">
        <v>260</v>
      </c>
      <c r="DA8" s="6" t="s">
        <v>247</v>
      </c>
      <c r="DB8" s="6" t="s">
        <v>247</v>
      </c>
      <c r="DC8" s="6"/>
      <c r="DD8" s="6" t="s">
        <v>247</v>
      </c>
      <c r="DE8" s="6" t="s">
        <v>261</v>
      </c>
      <c r="DF8" s="25" t="s">
        <v>256</v>
      </c>
      <c r="DG8" s="24"/>
      <c r="DH8" s="25" t="s">
        <v>319</v>
      </c>
      <c r="DI8" s="25" t="s">
        <v>261</v>
      </c>
      <c r="DJ8" s="25" t="s">
        <v>247</v>
      </c>
      <c r="DK8" s="6" t="s">
        <v>262</v>
      </c>
      <c r="DL8" s="6" t="s">
        <v>258</v>
      </c>
      <c r="DM8" s="6" t="s">
        <v>247</v>
      </c>
      <c r="DN8" s="6" t="s">
        <v>247</v>
      </c>
      <c r="DO8" s="6" t="s">
        <v>247</v>
      </c>
      <c r="DP8" s="6" t="s">
        <v>248</v>
      </c>
      <c r="DQ8" s="6" t="s">
        <v>263</v>
      </c>
      <c r="DR8" s="6" t="s">
        <v>248</v>
      </c>
      <c r="DS8" s="6" t="s">
        <v>248</v>
      </c>
      <c r="DT8" s="6" t="s">
        <v>247</v>
      </c>
      <c r="DU8" s="6" t="s">
        <v>247</v>
      </c>
      <c r="DV8" s="6" t="s">
        <v>248</v>
      </c>
      <c r="DW8" s="6"/>
      <c r="DX8" s="6"/>
      <c r="DY8" s="6" t="s">
        <v>264</v>
      </c>
      <c r="DZ8" s="6" t="s">
        <v>264</v>
      </c>
      <c r="EA8" s="25" t="s">
        <v>245</v>
      </c>
      <c r="EB8" s="25"/>
      <c r="EC8" s="25"/>
      <c r="ED8" s="6"/>
      <c r="EE8" s="6"/>
      <c r="EF8" s="24"/>
      <c r="EG8" s="6" t="s">
        <v>245</v>
      </c>
      <c r="EH8" s="6"/>
      <c r="EI8" s="6" t="s">
        <v>265</v>
      </c>
      <c r="EJ8" s="6" t="s">
        <v>266</v>
      </c>
      <c r="EK8" s="6"/>
      <c r="EL8" s="6" t="s">
        <v>267</v>
      </c>
      <c r="EM8" s="6" t="s">
        <v>245</v>
      </c>
      <c r="EN8" s="6" t="s">
        <v>246</v>
      </c>
      <c r="EO8" s="6" t="s">
        <v>245</v>
      </c>
      <c r="EP8" s="6" t="s">
        <v>245</v>
      </c>
      <c r="EQ8" s="6" t="s">
        <v>268</v>
      </c>
      <c r="ER8" s="6"/>
      <c r="ES8" s="6" t="s">
        <v>245</v>
      </c>
      <c r="ET8" s="6" t="s">
        <v>246</v>
      </c>
      <c r="EU8" s="6"/>
      <c r="EV8" s="6" t="s">
        <v>247</v>
      </c>
      <c r="EW8" s="6" t="s">
        <v>245</v>
      </c>
      <c r="EX8" s="6" t="s">
        <v>264</v>
      </c>
      <c r="EY8" s="6" t="s">
        <v>245</v>
      </c>
      <c r="EZ8" s="6" t="s">
        <v>245</v>
      </c>
      <c r="FA8" s="6" t="s">
        <v>245</v>
      </c>
      <c r="FB8" s="6" t="s">
        <v>245</v>
      </c>
      <c r="FC8" s="6"/>
      <c r="FD8" s="6" t="s">
        <v>253</v>
      </c>
      <c r="FE8" s="6" t="s">
        <v>247</v>
      </c>
      <c r="FF8" s="6" t="s">
        <v>245</v>
      </c>
      <c r="FG8" s="6" t="s">
        <v>245</v>
      </c>
      <c r="FH8" s="6" t="s">
        <v>245</v>
      </c>
      <c r="FI8" s="6" t="s">
        <v>264</v>
      </c>
      <c r="FJ8" s="6" t="s">
        <v>245</v>
      </c>
      <c r="FK8" s="24"/>
      <c r="FL8" s="6" t="s">
        <v>245</v>
      </c>
      <c r="FM8" s="6" t="s">
        <v>245</v>
      </c>
      <c r="FN8" s="6" t="s">
        <v>245</v>
      </c>
      <c r="FO8" s="6" t="s">
        <v>245</v>
      </c>
      <c r="FP8" s="6"/>
      <c r="FQ8" s="6" t="s">
        <v>245</v>
      </c>
      <c r="FR8" s="6" t="s">
        <v>247</v>
      </c>
      <c r="FS8" s="6"/>
      <c r="FT8" s="6" t="s">
        <v>269</v>
      </c>
      <c r="FU8" s="6" t="s">
        <v>245</v>
      </c>
      <c r="FV8" s="6" t="s">
        <v>266</v>
      </c>
      <c r="FW8" s="6" t="s">
        <v>264</v>
      </c>
      <c r="FX8" s="6" t="s">
        <v>246</v>
      </c>
      <c r="FY8" s="6" t="s">
        <v>245</v>
      </c>
      <c r="FZ8" s="6" t="s">
        <v>245</v>
      </c>
      <c r="GA8" s="6" t="s">
        <v>245</v>
      </c>
      <c r="GB8" s="6" t="s">
        <v>247</v>
      </c>
      <c r="GC8" s="25" t="s">
        <v>270</v>
      </c>
      <c r="GD8" s="6" t="s">
        <v>246</v>
      </c>
      <c r="GE8" s="6" t="s">
        <v>245</v>
      </c>
      <c r="GF8" s="6" t="s">
        <v>269</v>
      </c>
      <c r="GG8" s="6"/>
      <c r="GH8" s="6" t="s">
        <v>245</v>
      </c>
      <c r="GI8" s="6" t="s">
        <v>245</v>
      </c>
      <c r="GJ8" s="6" t="s">
        <v>246</v>
      </c>
      <c r="GK8" s="6" t="s">
        <v>245</v>
      </c>
      <c r="GL8" s="6" t="s">
        <v>245</v>
      </c>
      <c r="GM8" s="6"/>
      <c r="GN8" s="6" t="s">
        <v>245</v>
      </c>
      <c r="GO8" s="6" t="s">
        <v>256</v>
      </c>
      <c r="GP8" s="6" t="s">
        <v>256</v>
      </c>
      <c r="GQ8" s="24"/>
      <c r="GR8" s="25" t="s">
        <v>264</v>
      </c>
      <c r="GS8" s="6" t="s">
        <v>264</v>
      </c>
      <c r="GT8" s="6" t="s">
        <v>264</v>
      </c>
      <c r="GU8" s="6" t="s">
        <v>266</v>
      </c>
      <c r="GV8" s="6"/>
      <c r="GW8" s="24"/>
      <c r="GX8" s="25" t="s">
        <v>246</v>
      </c>
      <c r="GY8" s="6" t="s">
        <v>247</v>
      </c>
      <c r="GZ8" s="6" t="s">
        <v>247</v>
      </c>
      <c r="HA8" s="6" t="s">
        <v>247</v>
      </c>
      <c r="HB8" s="6" t="s">
        <v>247</v>
      </c>
      <c r="HC8" s="6" t="s">
        <v>247</v>
      </c>
      <c r="HD8" s="6"/>
      <c r="HE8" s="6"/>
      <c r="HF8" s="6" t="s">
        <v>266</v>
      </c>
      <c r="HG8" s="6" t="s">
        <v>247</v>
      </c>
      <c r="HH8" s="6" t="s">
        <v>246</v>
      </c>
      <c r="HI8" s="6" t="s">
        <v>264</v>
      </c>
      <c r="HJ8" s="6" t="s">
        <v>246</v>
      </c>
      <c r="HK8" s="6" t="s">
        <v>266</v>
      </c>
      <c r="HL8" s="6" t="s">
        <v>246</v>
      </c>
      <c r="HM8" s="6" t="s">
        <v>246</v>
      </c>
      <c r="HN8" s="7"/>
      <c r="HO8" s="8"/>
      <c r="HP8" s="8"/>
      <c r="HQ8" s="8"/>
      <c r="HR8" s="8"/>
      <c r="HS8" s="8"/>
      <c r="HT8" s="8"/>
      <c r="HU8" s="8"/>
      <c r="HV8" s="8"/>
      <c r="HW8" s="8"/>
      <c r="HX8" s="7"/>
      <c r="HY8" s="8"/>
      <c r="HZ8" s="7"/>
      <c r="IA8" s="8"/>
      <c r="IB8" s="8"/>
      <c r="IC8" s="8"/>
      <c r="ID8" s="8"/>
      <c r="IE8" s="8"/>
      <c r="IF8" s="7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</row>
    <row r="9" spans="1:256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HN9" s="27" t="s">
        <v>279</v>
      </c>
      <c r="HO9" s="50" t="s">
        <v>280</v>
      </c>
      <c r="HP9" s="29" t="s">
        <v>281</v>
      </c>
      <c r="HQ9" s="50" t="s">
        <v>282</v>
      </c>
      <c r="HR9" s="29" t="s">
        <v>281</v>
      </c>
      <c r="HS9" s="51" t="s">
        <v>283</v>
      </c>
      <c r="HT9" s="29" t="s">
        <v>281</v>
      </c>
      <c r="HU9" s="30" t="s">
        <v>284</v>
      </c>
      <c r="HV9" s="29" t="s">
        <v>281</v>
      </c>
      <c r="HW9" s="50" t="s">
        <v>285</v>
      </c>
      <c r="HX9" s="31" t="s">
        <v>281</v>
      </c>
      <c r="HY9" s="28" t="s">
        <v>286</v>
      </c>
      <c r="HZ9" s="31" t="s">
        <v>281</v>
      </c>
      <c r="IA9" s="30" t="s">
        <v>287</v>
      </c>
      <c r="IB9" s="29" t="s">
        <v>281</v>
      </c>
      <c r="IC9" s="30" t="s">
        <v>500</v>
      </c>
      <c r="ID9" s="29" t="s">
        <v>281</v>
      </c>
      <c r="IE9" s="30" t="s">
        <v>288</v>
      </c>
      <c r="IF9" s="31" t="s">
        <v>281</v>
      </c>
      <c r="IG9" s="32" t="s">
        <v>289</v>
      </c>
      <c r="IH9" s="29" t="s">
        <v>281</v>
      </c>
      <c r="II9" s="52" t="s">
        <v>290</v>
      </c>
      <c r="IJ9" s="29" t="s">
        <v>281</v>
      </c>
      <c r="IK9" s="54" t="s">
        <v>291</v>
      </c>
      <c r="IL9" s="29" t="s">
        <v>281</v>
      </c>
      <c r="IM9" s="53" t="s">
        <v>292</v>
      </c>
      <c r="IN9" s="47" t="s">
        <v>281</v>
      </c>
      <c r="IO9" s="53" t="s">
        <v>293</v>
      </c>
      <c r="IP9" s="47" t="s">
        <v>281</v>
      </c>
      <c r="IQ9" s="53" t="s">
        <v>294</v>
      </c>
      <c r="IR9" s="47" t="s">
        <v>281</v>
      </c>
      <c r="IS9" s="33" t="s">
        <v>295</v>
      </c>
      <c r="IT9" s="34" t="s">
        <v>296</v>
      </c>
      <c r="IU9" s="26" t="s">
        <v>297</v>
      </c>
      <c r="IV9" s="26" t="s">
        <v>298</v>
      </c>
    </row>
    <row r="10" spans="1:256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J10">
        <v>28</v>
      </c>
      <c r="P10">
        <v>196</v>
      </c>
      <c r="AT10">
        <v>28</v>
      </c>
      <c r="BA10">
        <v>168</v>
      </c>
      <c r="CS10">
        <v>56</v>
      </c>
      <c r="CU10">
        <v>280</v>
      </c>
      <c r="EQ10">
        <v>392</v>
      </c>
      <c r="ET10">
        <v>140</v>
      </c>
      <c r="EW10">
        <v>28</v>
      </c>
      <c r="FF10">
        <v>28</v>
      </c>
      <c r="FI10">
        <v>1316</v>
      </c>
      <c r="FT10">
        <v>84</v>
      </c>
      <c r="GI10">
        <v>28</v>
      </c>
      <c r="HB10">
        <v>56</v>
      </c>
      <c r="HG10">
        <v>28</v>
      </c>
      <c r="HN10" s="27">
        <f t="shared" ref="HN10:HN73" si="0">SUM(J10:HM10)</f>
        <v>2856</v>
      </c>
      <c r="HO10">
        <f t="shared" ref="HO10:HO73" si="1">COUNT(J10:HM10)</f>
        <v>15</v>
      </c>
      <c r="HP10">
        <f t="shared" ref="HP10:HP73" si="2">IF(AND($C10="NCP",HO10&gt;=25),5,IF(AND($C10="NCP",HO10&gt;=15),3,IF(AND($C10="CP",HO10&gt;=22),5,IF(AND($C10="CP",HO10&gt;=14),3,1))))</f>
        <v>3</v>
      </c>
      <c r="HQ10">
        <f>COUNT(BG10:BR10,CD10,CQ10:DB10)</f>
        <v>2</v>
      </c>
      <c r="HR10">
        <f t="shared" ref="HR10:HR73" si="3">IF(AND($C10="NCP",HQ10&gt;=11),5,IF(AND($C10="NCP",HQ10&gt;=5),3,IF(AND($C10="CP",HQ10&gt;=5),5,IF(AND($C10="CP",HQ10&gt;=2),3,1))))</f>
        <v>1</v>
      </c>
      <c r="HS10">
        <f t="shared" ref="HS10:HS73" si="4">COUNT(BG10:BR10)</f>
        <v>0</v>
      </c>
      <c r="HT10">
        <f t="shared" ref="HT10:HT73" si="5">IF(AND($C10="NCP",HS10&gt;=4),5,IF(AND($C10="NCP",HS10&gt;=2),3,IF(AND($C10="CP",HS10&gt;=2),5,IF(AND($C10="CP",HS10=1),3,1))))</f>
        <v>1</v>
      </c>
      <c r="HU10">
        <f t="shared" ref="HU10:HU73" si="6">COUNT(DX10:HM10)</f>
        <v>9</v>
      </c>
      <c r="HV10" s="38">
        <f>IF(AND($C10="NCP",HU10&gt;9),5,IF(AND($C10="NCP",HU10&gt;=6),3,IF(AND($C10="NCP",HU10&lt;6),1,"")))</f>
        <v>3</v>
      </c>
      <c r="HW10" s="9">
        <f t="shared" ref="HW10:HW73" si="7">SUM(BG10:BR10)/HN10*100</f>
        <v>0</v>
      </c>
      <c r="HX10" s="27">
        <f t="shared" ref="HX10:HX73" si="8">IF(HW10&gt;=11,5,IF(HW10&gt;=0.8,3,1))</f>
        <v>1</v>
      </c>
      <c r="HY10" s="9">
        <f t="shared" ref="HY10:HY73" si="9">IF(SUM(EB10:GN10)=0,0,SUM(FD10,FQ10,GB10,GF10)/SUM(EB10:GN10)*100)</f>
        <v>0</v>
      </c>
      <c r="HZ10" s="45">
        <f>IF(AND($C8="NCP",HY10&gt;4.8),5,IF(AND($C10="NCP",HY10&gt;0),3,IF(AND($C10="CP",HY10&gt;13),5,IF(AND($C10="CP",HY10&gt;0),3,1))))</f>
        <v>1</v>
      </c>
      <c r="IA10">
        <f>COUNT(AX10:BA10,BG10:BH10,BJ10:BM10:BQ10,CB10,CD10,CO10:CP10,CT10,DB10,EX10,FD10,FL10,HA10,HC10,HE10,HI10)</f>
        <v>1</v>
      </c>
      <c r="IB10" s="120">
        <f t="shared" ref="IB10:IB73" si="10">IF(AND($C10="NCP",IA10&gt;8),5,IF(AND($C10="NCP",IA10&gt;=3),3,IF(AND($C10="NCP",IA10&lt;3),1,"")))</f>
        <v>1</v>
      </c>
      <c r="IC10" s="37">
        <v>8</v>
      </c>
      <c r="ID10" s="38">
        <f>IF(AND($C10="NCP",IC10&lt;11.8),5,IF(AND($C10="NCP",IC10&lt;=48),3,IF(AND($C10="NCP",IC10&gt;48),1,"")))</f>
        <v>5</v>
      </c>
      <c r="IE10" s="9">
        <v>67.64705882352942</v>
      </c>
      <c r="IF10" s="46">
        <f>IF(AND($C10="NCP",IE10&gt;31),5,IF(AND($C10="NCP",IE10&gt;=13.5),3,IF(AND($C10="NCP",IE10&lt;13.5),1,"")))</f>
        <v>5</v>
      </c>
      <c r="IG10" s="38">
        <f>2*(COUNT(M10,AX10:BB10,BG10:BQ10,CB10,CD10,CO10:CP10,CT10, CY10,DB10,DU10, DZ10:EA10, EX10,FD10,FL10,FO10,FU10,GV10:HA10,HC10,HE10,HI10))</f>
        <v>2</v>
      </c>
      <c r="IH10" s="38" t="str">
        <f>IF(AND($C10="CP",IG10&gt;12),5,IF(AND($C10="CP",IG10&gt;=4),3,IF(AND($C10="CP",IG10&lt;4),1,"")))</f>
        <v/>
      </c>
      <c r="II10">
        <f>COUNT(AE10:AF10, AH10:AN10,BN10:BP10,BR10,CW10:CY10,DD10,DK10:DO10,DT10,DV10,EY10)</f>
        <v>0</v>
      </c>
      <c r="IJ10" t="str">
        <f t="shared" ref="IJ10:IJ73" si="11">IF(AND($C10="CP",II10&gt;=2),5,IF(AND($C10="CP",II10=1),3,IF(AND($C10="CP",II10&lt;1),1,"")))</f>
        <v/>
      </c>
      <c r="IK10" s="9">
        <f t="shared" ref="IK10:IK73" si="12">SUM(T10,BN10:BR10,BX10,CO10,CQ10,CS10:CY10,CX10,DA10,DB10,DD10,DJ10:DO10,DT10,DU10,EQ10,EV10,FE10, FR10,GB10,GY10:HC10,HG10)/HN10*100</f>
        <v>28.431372549019606</v>
      </c>
      <c r="IL10" s="27">
        <f t="shared" ref="IL10:IL73" si="13">IF(AND($C10="NCP",IK10&gt;=74),5,IF(AND($C10="NCP",IK10&gt;=31),3,IF(AND($C10="NCP",IK10&lt;31),1,"")))</f>
        <v>1</v>
      </c>
      <c r="IM10" s="9">
        <f>SUM(AX10:AY10,BA10,BG10:BH10,BJ10:BQ10,CB10,CD10,CO10:CP10,CT10,DB10,EX10,FD10,FL10,FU10,HA10,HC10,HE10,HI10)/HN10*100</f>
        <v>5.8823529411764701</v>
      </c>
      <c r="IN10" s="48">
        <f t="shared" ref="IN10:IN73" si="14">IF(AND($C10="NCP",IM10&gt;=51),5,IF(AND($C10="NCP",IM10&gt;=12),3,IF(AND($C10="CP",IM10&gt;=28),5,IF(AND($C10="CP",IM10&gt;=10),3,1))))</f>
        <v>1</v>
      </c>
      <c r="IO10" s="9">
        <f t="shared" ref="IO10:IO73" si="15">SUM(EB10:GN10)/HN10*100</f>
        <v>70.588235294117652</v>
      </c>
      <c r="IP10" s="49">
        <f t="shared" ref="IP10:IP73" si="16">IF(IO10&lt;=4.6,5,IF(IO10&lt;=63,3,1))</f>
        <v>1</v>
      </c>
      <c r="IQ10" s="9">
        <f t="shared" ref="IQ10:IQ73" si="17">SUM(AE10:AN10,BU10:BW10,BS10,BY10:CA10,CM10,DP10,DR10:DS10,DV10,FD10,FT10,GF10)/HN10*100</f>
        <v>2.9411764705882351</v>
      </c>
      <c r="IR10" s="49">
        <f t="shared" ref="IR10:IR73" si="18">IF(IQ10&gt;=8,5,IF(IQ10&gt;=0.9,3,1))</f>
        <v>3</v>
      </c>
      <c r="IS10" s="9">
        <f t="shared" ref="IS10:IS73" si="19">IF($C10="NCP",(SUM(HP10,HR10,HT10,IN10,IL10,IP10)/6),IF($C10="CP",(SUM(HP10,HR10,HT10,HX10,IJ10,IN10,IR10)/7),""))</f>
        <v>1.3333333333333333</v>
      </c>
      <c r="IT10" s="9" t="str">
        <f t="shared" ref="IT10:IT73" si="20">IF(IS10&gt;=4,"good",IF(IS10&gt;=3,"fair",IF(IS10&gt;=2,"poor",IF(IS10&gt;=1,"very poor",""))))</f>
        <v>very poor</v>
      </c>
      <c r="IU10" s="9">
        <f t="shared" ref="IU10:IU73" si="21">IS10/2.56*100</f>
        <v>52.083333333333329</v>
      </c>
      <c r="IV10" t="str">
        <f t="shared" ref="IV10:IV73" si="22">IF(IU10&gt;=78,"approaching attainable community","improvement needed")</f>
        <v>improvement needed</v>
      </c>
    </row>
    <row r="11" spans="1:256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P11">
        <v>2772</v>
      </c>
      <c r="AE11">
        <v>28</v>
      </c>
      <c r="BC11">
        <v>112</v>
      </c>
      <c r="CS11">
        <v>56</v>
      </c>
      <c r="CU11">
        <v>140</v>
      </c>
      <c r="DO11">
        <v>28</v>
      </c>
      <c r="EL11">
        <v>196</v>
      </c>
      <c r="EQ11">
        <v>2660</v>
      </c>
      <c r="EW11">
        <v>112</v>
      </c>
      <c r="FI11">
        <v>5908</v>
      </c>
      <c r="FT11">
        <v>112</v>
      </c>
      <c r="GF11">
        <v>112</v>
      </c>
      <c r="HG11">
        <v>28</v>
      </c>
      <c r="HN11" s="27">
        <f t="shared" si="0"/>
        <v>12264</v>
      </c>
      <c r="HO11">
        <f t="shared" si="1"/>
        <v>13</v>
      </c>
      <c r="HP11">
        <f t="shared" si="2"/>
        <v>1</v>
      </c>
      <c r="HQ11">
        <f t="shared" ref="HQ11:HQ74" si="23">COUNT(BG11:BR11,CD11,CQ11:DB11)</f>
        <v>2</v>
      </c>
      <c r="HR11">
        <f t="shared" si="3"/>
        <v>1</v>
      </c>
      <c r="HS11">
        <f t="shared" si="4"/>
        <v>0</v>
      </c>
      <c r="HT11">
        <f t="shared" si="5"/>
        <v>1</v>
      </c>
      <c r="HU11">
        <f t="shared" si="6"/>
        <v>7</v>
      </c>
      <c r="HV11" s="38">
        <f t="shared" ref="HV11:HV74" si="24">IF(AND($C11="NCP",HU11&gt;9),5,IF(AND($C11="NCP",HU11&gt;=6),3,IF(AND($C11="NCP",HU11&lt;6),1,"")))</f>
        <v>3</v>
      </c>
      <c r="HW11" s="9">
        <f t="shared" si="7"/>
        <v>0</v>
      </c>
      <c r="HX11" s="27">
        <f t="shared" si="8"/>
        <v>1</v>
      </c>
      <c r="HY11" s="9">
        <f t="shared" si="9"/>
        <v>1.2307692307692308</v>
      </c>
      <c r="HZ11" s="45">
        <f t="shared" ref="HZ11:HZ74" si="25">IF(AND($C9="NCP",HY11&gt;4.8),5,IF(AND($C11="NCP",HY11&gt;0),3,IF(AND($C11="CP",HY11&gt;13),5,IF(AND($C11="CP",HY11&gt;0),3,1))))</f>
        <v>3</v>
      </c>
      <c r="IA11">
        <f>COUNT(AX11:BA11,BG11:BH11,BJ11:BM11:BQ11,CB11,CD11,CO11:CP11,CT11,DB11,EX11,FD11,FL11,HA11,HC11,HE11,HI11)</f>
        <v>0</v>
      </c>
      <c r="IB11" s="120">
        <f t="shared" si="10"/>
        <v>1</v>
      </c>
      <c r="IC11" s="37">
        <v>8</v>
      </c>
      <c r="ID11" s="38">
        <f t="shared" ref="ID11:ID74" si="26">IF(AND($C11="NCP",IC11&lt;11.8),5,IF(AND($C11="NCP",IC11&lt;=48),3,IF(AND($C11="NCP",IC11&gt;48),1,"")))</f>
        <v>5</v>
      </c>
      <c r="IE11" s="9">
        <v>71.917808219178085</v>
      </c>
      <c r="IF11" s="46">
        <f t="shared" ref="IF11:IF74" si="27">IF(AND($C11="NCP",IE11&gt;31),5,IF(AND($C11="NCP",IE11&gt;=13.5),3,IF(AND($C11="NCP",IE11&lt;13.5),1,"")))</f>
        <v>5</v>
      </c>
      <c r="IG11" s="38">
        <f t="shared" ref="IG11:IG42" si="28">2*(COUNT(EL11))+COUNT(M11,AT11,BP11:BR11,BU11,CD11,CP11,CZ11,DK11,DM11:DN11,DT11:DU11,FF11,FL11,FM11:FO11,FV11,GA11,GW11,GZ11,HI11,HM11)</f>
        <v>2</v>
      </c>
      <c r="IH11" s="38" t="str">
        <f t="shared" ref="IH11:IH74" si="29">IF(AND($C11="CP",IG11&gt;12),5,IF(AND($C11="CP",IG11&gt;=4),3,IF(AND($C11="CP",IG11&lt;4),1,"")))</f>
        <v/>
      </c>
      <c r="II11">
        <f t="shared" ref="II11:II74" si="30">COUNT(AE11:AF11, AH11:AN11,BN11:BP11,BR11,CW11:CY11,DD11,DK11:DO11,DT11,DV11,EY11)</f>
        <v>2</v>
      </c>
      <c r="IJ11" t="str">
        <f t="shared" si="11"/>
        <v/>
      </c>
      <c r="IK11" s="9">
        <f t="shared" si="12"/>
        <v>23.74429223744292</v>
      </c>
      <c r="IL11" s="27">
        <f t="shared" si="13"/>
        <v>1</v>
      </c>
      <c r="IM11" s="9">
        <f t="shared" ref="IM11:IM74" si="31">SUM(AX11:AY11,BA11,BG11:BH11,BJ11:BQ11,CB11,CD11,CO11:CP11,CT11,DB11,EX11,FD11,FL11,FU11,HA11,HC11,HE11,HI11)/HN11*100</f>
        <v>0</v>
      </c>
      <c r="IN11" s="48">
        <f t="shared" si="14"/>
        <v>1</v>
      </c>
      <c r="IO11" s="9">
        <f t="shared" si="15"/>
        <v>74.200913242009136</v>
      </c>
      <c r="IP11" s="49">
        <f t="shared" si="16"/>
        <v>1</v>
      </c>
      <c r="IQ11" s="9">
        <f t="shared" si="17"/>
        <v>2.054794520547945</v>
      </c>
      <c r="IR11" s="49">
        <f t="shared" si="18"/>
        <v>3</v>
      </c>
      <c r="IS11" s="9">
        <f t="shared" si="19"/>
        <v>1</v>
      </c>
      <c r="IT11" s="9" t="str">
        <f t="shared" si="20"/>
        <v>very poor</v>
      </c>
      <c r="IU11" s="9">
        <f t="shared" si="21"/>
        <v>39.0625</v>
      </c>
      <c r="IV11" t="str">
        <f t="shared" si="22"/>
        <v>improvement needed</v>
      </c>
    </row>
    <row r="12" spans="1:256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L12">
        <v>56</v>
      </c>
      <c r="P12">
        <v>140</v>
      </c>
      <c r="BA12">
        <v>56</v>
      </c>
      <c r="BC12">
        <v>140</v>
      </c>
      <c r="CS12">
        <v>28</v>
      </c>
      <c r="DO12">
        <v>84</v>
      </c>
      <c r="EA12">
        <v>224</v>
      </c>
      <c r="EQ12">
        <v>868</v>
      </c>
      <c r="ET12">
        <v>84</v>
      </c>
      <c r="FB12">
        <v>28</v>
      </c>
      <c r="FI12">
        <v>392</v>
      </c>
      <c r="FT12">
        <v>140</v>
      </c>
      <c r="GF12">
        <v>252</v>
      </c>
      <c r="GI12">
        <v>28</v>
      </c>
      <c r="HM12">
        <v>1</v>
      </c>
      <c r="HN12" s="27">
        <f t="shared" si="0"/>
        <v>2521</v>
      </c>
      <c r="HO12">
        <f t="shared" si="1"/>
        <v>15</v>
      </c>
      <c r="HP12">
        <f t="shared" si="2"/>
        <v>3</v>
      </c>
      <c r="HQ12">
        <f t="shared" si="23"/>
        <v>1</v>
      </c>
      <c r="HR12">
        <f t="shared" si="3"/>
        <v>1</v>
      </c>
      <c r="HS12">
        <f t="shared" si="4"/>
        <v>0</v>
      </c>
      <c r="HT12">
        <f t="shared" si="5"/>
        <v>1</v>
      </c>
      <c r="HU12">
        <f t="shared" si="6"/>
        <v>9</v>
      </c>
      <c r="HV12" s="38">
        <f t="shared" si="24"/>
        <v>3</v>
      </c>
      <c r="HW12" s="9">
        <f t="shared" si="7"/>
        <v>0</v>
      </c>
      <c r="HX12" s="27">
        <f t="shared" si="8"/>
        <v>1</v>
      </c>
      <c r="HY12" s="9">
        <f t="shared" si="9"/>
        <v>14.0625</v>
      </c>
      <c r="HZ12" s="45">
        <f t="shared" si="25"/>
        <v>5</v>
      </c>
      <c r="IA12">
        <f>COUNT(AX12:BA12,BG12:BH12,BJ12:BM12:BQ12,CB12,CD12,CO12:CP12,CT12,DB12,EX12,FD12,FL12,HA12,HC12,HE12,HI12)</f>
        <v>1</v>
      </c>
      <c r="IB12" s="120">
        <f t="shared" si="10"/>
        <v>1</v>
      </c>
      <c r="IC12" s="37">
        <v>8</v>
      </c>
      <c r="ID12" s="38">
        <f t="shared" si="26"/>
        <v>5</v>
      </c>
      <c r="IE12" s="9">
        <v>36.65212217374058</v>
      </c>
      <c r="IF12" s="46">
        <f t="shared" si="27"/>
        <v>5</v>
      </c>
      <c r="IG12" s="38">
        <f t="shared" si="28"/>
        <v>1</v>
      </c>
      <c r="IH12" s="38" t="str">
        <f t="shared" si="29"/>
        <v/>
      </c>
      <c r="II12">
        <f t="shared" si="30"/>
        <v>1</v>
      </c>
      <c r="IJ12" t="str">
        <f t="shared" si="11"/>
        <v/>
      </c>
      <c r="IK12" s="9">
        <f t="shared" si="12"/>
        <v>38.873462911543037</v>
      </c>
      <c r="IL12" s="27">
        <f t="shared" si="13"/>
        <v>3</v>
      </c>
      <c r="IM12" s="9">
        <f t="shared" si="31"/>
        <v>2.2213407378024592</v>
      </c>
      <c r="IN12" s="48">
        <f t="shared" si="14"/>
        <v>1</v>
      </c>
      <c r="IO12" s="9">
        <f t="shared" si="15"/>
        <v>71.082903609678695</v>
      </c>
      <c r="IP12" s="49">
        <f t="shared" si="16"/>
        <v>1</v>
      </c>
      <c r="IQ12" s="9">
        <f t="shared" si="17"/>
        <v>15.549385164617217</v>
      </c>
      <c r="IR12" s="49">
        <f t="shared" si="18"/>
        <v>5</v>
      </c>
      <c r="IS12" s="9">
        <f t="shared" si="19"/>
        <v>1.6666666666666667</v>
      </c>
      <c r="IT12" s="9" t="str">
        <f t="shared" si="20"/>
        <v>very poor</v>
      </c>
      <c r="IU12" s="9">
        <f t="shared" si="21"/>
        <v>65.104166666666657</v>
      </c>
      <c r="IV12" t="str">
        <f t="shared" si="22"/>
        <v>improvement needed</v>
      </c>
    </row>
    <row r="13" spans="1:256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J13">
        <v>6</v>
      </c>
      <c r="P13">
        <v>216</v>
      </c>
      <c r="BA13">
        <v>2</v>
      </c>
      <c r="BD13">
        <v>5</v>
      </c>
      <c r="BI13">
        <v>1</v>
      </c>
      <c r="EN13">
        <v>1</v>
      </c>
      <c r="EQ13">
        <v>28</v>
      </c>
      <c r="EW13">
        <v>14</v>
      </c>
      <c r="FB13">
        <v>12</v>
      </c>
      <c r="FG13">
        <v>2</v>
      </c>
      <c r="FI13">
        <v>1</v>
      </c>
      <c r="GC13">
        <v>5</v>
      </c>
      <c r="GW13">
        <v>3</v>
      </c>
      <c r="HB13">
        <v>2</v>
      </c>
      <c r="HN13" s="27">
        <f t="shared" si="0"/>
        <v>298</v>
      </c>
      <c r="HO13">
        <f t="shared" si="1"/>
        <v>14</v>
      </c>
      <c r="HP13">
        <f t="shared" si="2"/>
        <v>1</v>
      </c>
      <c r="HQ13">
        <f t="shared" si="23"/>
        <v>1</v>
      </c>
      <c r="HR13">
        <f t="shared" si="3"/>
        <v>1</v>
      </c>
      <c r="HS13">
        <f t="shared" si="4"/>
        <v>1</v>
      </c>
      <c r="HT13">
        <f t="shared" si="5"/>
        <v>1</v>
      </c>
      <c r="HU13">
        <f t="shared" si="6"/>
        <v>9</v>
      </c>
      <c r="HV13" s="38">
        <f t="shared" si="24"/>
        <v>3</v>
      </c>
      <c r="HW13" s="9">
        <f t="shared" si="7"/>
        <v>0.33557046979865773</v>
      </c>
      <c r="HX13" s="27">
        <f t="shared" si="8"/>
        <v>1</v>
      </c>
      <c r="HY13" s="9">
        <f t="shared" si="9"/>
        <v>0</v>
      </c>
      <c r="HZ13" s="45">
        <f t="shared" si="25"/>
        <v>1</v>
      </c>
      <c r="IA13">
        <f>COUNT(AX13:BA13,BG13:BH13,BJ13:BM13:BQ13,CB13,CD13,CO13:CP13,CT13,DB13,EX13,FD13,FL13,HA13,HC13,HE13,HI13)</f>
        <v>1</v>
      </c>
      <c r="IB13" s="120">
        <f t="shared" si="10"/>
        <v>1</v>
      </c>
      <c r="IC13" s="37">
        <v>4</v>
      </c>
      <c r="ID13" s="38">
        <f t="shared" si="26"/>
        <v>5</v>
      </c>
      <c r="IE13" s="9">
        <v>85.570469798657726</v>
      </c>
      <c r="IF13" s="46">
        <f t="shared" si="27"/>
        <v>5</v>
      </c>
      <c r="IG13" s="38">
        <f t="shared" si="28"/>
        <v>1</v>
      </c>
      <c r="IH13" s="38" t="str">
        <f t="shared" si="29"/>
        <v/>
      </c>
      <c r="II13">
        <f t="shared" si="30"/>
        <v>0</v>
      </c>
      <c r="IJ13" t="str">
        <f t="shared" si="11"/>
        <v/>
      </c>
      <c r="IK13" s="9">
        <f t="shared" si="12"/>
        <v>10.067114093959731</v>
      </c>
      <c r="IL13" s="27">
        <f t="shared" si="13"/>
        <v>1</v>
      </c>
      <c r="IM13" s="9">
        <f t="shared" si="31"/>
        <v>0.67114093959731547</v>
      </c>
      <c r="IN13" s="48">
        <f t="shared" si="14"/>
        <v>1</v>
      </c>
      <c r="IO13" s="9">
        <f t="shared" si="15"/>
        <v>21.140939597315437</v>
      </c>
      <c r="IP13" s="49">
        <f t="shared" si="16"/>
        <v>3</v>
      </c>
      <c r="IQ13" s="9">
        <f t="shared" si="17"/>
        <v>0</v>
      </c>
      <c r="IR13" s="49">
        <f t="shared" si="18"/>
        <v>1</v>
      </c>
      <c r="IS13" s="9">
        <f t="shared" si="19"/>
        <v>1.3333333333333333</v>
      </c>
      <c r="IT13" s="9" t="str">
        <f t="shared" si="20"/>
        <v>very poor</v>
      </c>
      <c r="IU13" s="9">
        <f t="shared" si="21"/>
        <v>52.083333333333329</v>
      </c>
      <c r="IV13" t="str">
        <f t="shared" si="22"/>
        <v>improvement needed</v>
      </c>
    </row>
    <row r="14" spans="1:256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J14">
        <v>28</v>
      </c>
      <c r="P14">
        <v>7896</v>
      </c>
      <c r="CS14">
        <v>28</v>
      </c>
      <c r="CW14">
        <v>84</v>
      </c>
      <c r="EQ14">
        <v>3388</v>
      </c>
      <c r="ET14">
        <v>140</v>
      </c>
      <c r="FI14">
        <v>2100</v>
      </c>
      <c r="GB14">
        <v>84</v>
      </c>
      <c r="GI14">
        <v>140</v>
      </c>
      <c r="HB14">
        <v>532</v>
      </c>
      <c r="HN14" s="27">
        <f t="shared" si="0"/>
        <v>14420</v>
      </c>
      <c r="HO14">
        <f t="shared" si="1"/>
        <v>10</v>
      </c>
      <c r="HP14">
        <f t="shared" si="2"/>
        <v>1</v>
      </c>
      <c r="HQ14">
        <f t="shared" si="23"/>
        <v>2</v>
      </c>
      <c r="HR14">
        <f t="shared" si="3"/>
        <v>1</v>
      </c>
      <c r="HS14">
        <f t="shared" si="4"/>
        <v>0</v>
      </c>
      <c r="HT14">
        <f t="shared" si="5"/>
        <v>1</v>
      </c>
      <c r="HU14">
        <f t="shared" si="6"/>
        <v>6</v>
      </c>
      <c r="HV14" s="38">
        <f t="shared" si="24"/>
        <v>3</v>
      </c>
      <c r="HW14" s="9">
        <f t="shared" si="7"/>
        <v>0</v>
      </c>
      <c r="HX14" s="27">
        <f t="shared" si="8"/>
        <v>1</v>
      </c>
      <c r="HY14" s="9">
        <f t="shared" si="9"/>
        <v>1.4354066985645932</v>
      </c>
      <c r="HZ14" s="45">
        <f t="shared" si="25"/>
        <v>3</v>
      </c>
      <c r="IA14">
        <f>COUNT(AX14:BA14,BG14:BH14,BJ14:BM14:BQ14,CB14,CD14,CO14:CP14,CT14,DB14,EX14,FD14,FL14,HA14,HC14,HE14,HI14)</f>
        <v>0</v>
      </c>
      <c r="IB14" s="120">
        <f t="shared" si="10"/>
        <v>1</v>
      </c>
      <c r="IC14" s="37">
        <v>6</v>
      </c>
      <c r="ID14" s="38">
        <f t="shared" si="26"/>
        <v>5</v>
      </c>
      <c r="IE14" s="9">
        <v>70.291262135922324</v>
      </c>
      <c r="IF14" s="46">
        <f t="shared" si="27"/>
        <v>5</v>
      </c>
      <c r="IG14" s="38">
        <f t="shared" si="28"/>
        <v>0</v>
      </c>
      <c r="IH14" s="38" t="str">
        <f t="shared" si="29"/>
        <v/>
      </c>
      <c r="II14">
        <f t="shared" si="30"/>
        <v>1</v>
      </c>
      <c r="IJ14" t="str">
        <f t="shared" si="11"/>
        <v/>
      </c>
      <c r="IK14" s="9">
        <f t="shared" si="12"/>
        <v>28.543689320388349</v>
      </c>
      <c r="IL14" s="27">
        <f t="shared" si="13"/>
        <v>1</v>
      </c>
      <c r="IM14" s="9">
        <f t="shared" si="31"/>
        <v>0</v>
      </c>
      <c r="IN14" s="48">
        <f t="shared" si="14"/>
        <v>1</v>
      </c>
      <c r="IO14" s="9">
        <f t="shared" si="15"/>
        <v>40.582524271844662</v>
      </c>
      <c r="IP14" s="49">
        <f t="shared" si="16"/>
        <v>3</v>
      </c>
      <c r="IQ14" s="9">
        <f t="shared" si="17"/>
        <v>0</v>
      </c>
      <c r="IR14" s="49">
        <f t="shared" si="18"/>
        <v>1</v>
      </c>
      <c r="IS14" s="9">
        <f t="shared" si="19"/>
        <v>1.3333333333333333</v>
      </c>
      <c r="IT14" s="9" t="str">
        <f t="shared" si="20"/>
        <v>very poor</v>
      </c>
      <c r="IU14" s="9">
        <f t="shared" si="21"/>
        <v>52.083333333333329</v>
      </c>
      <c r="IV14" t="str">
        <f t="shared" si="22"/>
        <v>improvement needed</v>
      </c>
    </row>
    <row r="15" spans="1:256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P15">
        <v>60</v>
      </c>
      <c r="AH15">
        <v>4</v>
      </c>
      <c r="AQ15">
        <v>4</v>
      </c>
      <c r="AT15">
        <v>2</v>
      </c>
      <c r="BD15">
        <v>6</v>
      </c>
      <c r="DO15">
        <v>2</v>
      </c>
      <c r="EQ15">
        <v>32</v>
      </c>
      <c r="ET15">
        <v>6</v>
      </c>
      <c r="FB15">
        <v>4</v>
      </c>
      <c r="FI15">
        <v>6</v>
      </c>
      <c r="GC15">
        <v>20</v>
      </c>
      <c r="GG15">
        <v>4</v>
      </c>
      <c r="GW15">
        <v>4</v>
      </c>
      <c r="HN15" s="27">
        <f t="shared" si="0"/>
        <v>154</v>
      </c>
      <c r="HO15">
        <f t="shared" si="1"/>
        <v>13</v>
      </c>
      <c r="HP15">
        <f t="shared" si="2"/>
        <v>1</v>
      </c>
      <c r="HQ15">
        <f t="shared" si="23"/>
        <v>0</v>
      </c>
      <c r="HR15">
        <f t="shared" si="3"/>
        <v>1</v>
      </c>
      <c r="HS15">
        <f t="shared" si="4"/>
        <v>0</v>
      </c>
      <c r="HT15">
        <f t="shared" si="5"/>
        <v>1</v>
      </c>
      <c r="HU15">
        <f t="shared" si="6"/>
        <v>7</v>
      </c>
      <c r="HV15" s="38">
        <f t="shared" si="24"/>
        <v>3</v>
      </c>
      <c r="HW15" s="9">
        <f t="shared" si="7"/>
        <v>0</v>
      </c>
      <c r="HX15" s="27">
        <f t="shared" si="8"/>
        <v>1</v>
      </c>
      <c r="HY15" s="9">
        <f t="shared" si="9"/>
        <v>0</v>
      </c>
      <c r="HZ15" s="45">
        <f t="shared" si="25"/>
        <v>1</v>
      </c>
      <c r="IA15">
        <f>COUNT(AX15:BA15,BG15:BH15,BJ15:BM15:BQ15,CB15,CD15,CO15:CP15,CT15,DB15,EX15,FD15,FL15,HA15,HC15,HE15,HI15)</f>
        <v>0</v>
      </c>
      <c r="IB15" s="120">
        <f t="shared" si="10"/>
        <v>1</v>
      </c>
      <c r="IC15" s="37">
        <v>7</v>
      </c>
      <c r="ID15" s="38">
        <f t="shared" si="26"/>
        <v>5</v>
      </c>
      <c r="IE15" s="9">
        <v>66.233766233766232</v>
      </c>
      <c r="IF15" s="46">
        <f t="shared" si="27"/>
        <v>5</v>
      </c>
      <c r="IG15" s="38">
        <f t="shared" si="28"/>
        <v>2</v>
      </c>
      <c r="IH15" s="38" t="str">
        <f t="shared" si="29"/>
        <v/>
      </c>
      <c r="II15">
        <f t="shared" si="30"/>
        <v>2</v>
      </c>
      <c r="IJ15" t="str">
        <f t="shared" si="11"/>
        <v/>
      </c>
      <c r="IK15" s="9">
        <f t="shared" si="12"/>
        <v>22.077922077922079</v>
      </c>
      <c r="IL15" s="27">
        <f t="shared" si="13"/>
        <v>1</v>
      </c>
      <c r="IM15" s="9">
        <f t="shared" si="31"/>
        <v>0</v>
      </c>
      <c r="IN15" s="48">
        <f t="shared" si="14"/>
        <v>1</v>
      </c>
      <c r="IO15" s="9">
        <f t="shared" si="15"/>
        <v>46.753246753246749</v>
      </c>
      <c r="IP15" s="49">
        <f t="shared" si="16"/>
        <v>3</v>
      </c>
      <c r="IQ15" s="9">
        <f t="shared" si="17"/>
        <v>2.5974025974025974</v>
      </c>
      <c r="IR15" s="49">
        <f t="shared" si="18"/>
        <v>3</v>
      </c>
      <c r="IS15" s="9">
        <f t="shared" si="19"/>
        <v>1.3333333333333333</v>
      </c>
      <c r="IT15" s="9" t="str">
        <f t="shared" si="20"/>
        <v>very poor</v>
      </c>
      <c r="IU15" s="9">
        <f t="shared" si="21"/>
        <v>52.083333333333329</v>
      </c>
      <c r="IV15" t="str">
        <f t="shared" si="22"/>
        <v>improvement needed</v>
      </c>
    </row>
    <row r="16" spans="1:256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P16">
        <v>373</v>
      </c>
      <c r="AL16">
        <v>9</v>
      </c>
      <c r="AT16">
        <v>9</v>
      </c>
      <c r="BV16">
        <v>2</v>
      </c>
      <c r="CS16">
        <v>9</v>
      </c>
      <c r="CU16">
        <v>3</v>
      </c>
      <c r="EB16">
        <v>1</v>
      </c>
      <c r="EN16">
        <v>9</v>
      </c>
      <c r="EQ16">
        <v>149</v>
      </c>
      <c r="FB16">
        <v>9</v>
      </c>
      <c r="FI16">
        <v>196</v>
      </c>
      <c r="HB16">
        <v>20</v>
      </c>
      <c r="HN16" s="27">
        <f t="shared" si="0"/>
        <v>789</v>
      </c>
      <c r="HO16">
        <f t="shared" si="1"/>
        <v>12</v>
      </c>
      <c r="HP16">
        <f t="shared" si="2"/>
        <v>1</v>
      </c>
      <c r="HQ16">
        <f t="shared" si="23"/>
        <v>2</v>
      </c>
      <c r="HR16">
        <f t="shared" si="3"/>
        <v>1</v>
      </c>
      <c r="HS16">
        <f t="shared" si="4"/>
        <v>0</v>
      </c>
      <c r="HT16">
        <f t="shared" si="5"/>
        <v>1</v>
      </c>
      <c r="HU16">
        <f t="shared" si="6"/>
        <v>6</v>
      </c>
      <c r="HV16" s="38">
        <f t="shared" si="24"/>
        <v>3</v>
      </c>
      <c r="HW16" s="9">
        <f t="shared" si="7"/>
        <v>0</v>
      </c>
      <c r="HX16" s="27">
        <f t="shared" si="8"/>
        <v>1</v>
      </c>
      <c r="HY16" s="9">
        <f t="shared" si="9"/>
        <v>0</v>
      </c>
      <c r="HZ16" s="45">
        <f t="shared" si="25"/>
        <v>1</v>
      </c>
      <c r="IA16">
        <f>COUNT(AX16:BA16,BG16:BH16,BJ16:BM16:BQ16,CB16,CD16,CO16:CP16,CT16,DB16,EX16,FD16,FL16,HA16,HC16,HE16,HI16)</f>
        <v>0</v>
      </c>
      <c r="IB16" s="120">
        <f t="shared" si="10"/>
        <v>1</v>
      </c>
      <c r="IC16" s="37">
        <v>7</v>
      </c>
      <c r="ID16" s="38">
        <f t="shared" si="26"/>
        <v>5</v>
      </c>
      <c r="IE16" s="9">
        <v>75.538656527249685</v>
      </c>
      <c r="IF16" s="46">
        <f t="shared" si="27"/>
        <v>5</v>
      </c>
      <c r="IG16" s="38">
        <f t="shared" si="28"/>
        <v>1</v>
      </c>
      <c r="IH16" s="38" t="str">
        <f t="shared" si="29"/>
        <v/>
      </c>
      <c r="II16">
        <f t="shared" si="30"/>
        <v>1</v>
      </c>
      <c r="IJ16" t="str">
        <f t="shared" si="11"/>
        <v/>
      </c>
      <c r="IK16" s="9">
        <f t="shared" si="12"/>
        <v>22.940430925221801</v>
      </c>
      <c r="IL16" s="27">
        <f t="shared" si="13"/>
        <v>1</v>
      </c>
      <c r="IM16" s="9">
        <f t="shared" si="31"/>
        <v>0</v>
      </c>
      <c r="IN16" s="48">
        <f t="shared" si="14"/>
        <v>1</v>
      </c>
      <c r="IO16" s="9">
        <f t="shared" si="15"/>
        <v>46.134347275031686</v>
      </c>
      <c r="IP16" s="49">
        <f t="shared" si="16"/>
        <v>3</v>
      </c>
      <c r="IQ16" s="9">
        <f t="shared" si="17"/>
        <v>1.394169835234474</v>
      </c>
      <c r="IR16" s="49">
        <f t="shared" si="18"/>
        <v>3</v>
      </c>
      <c r="IS16" s="9">
        <f t="shared" si="19"/>
        <v>1.3333333333333333</v>
      </c>
      <c r="IT16" s="9" t="str">
        <f t="shared" si="20"/>
        <v>very poor</v>
      </c>
      <c r="IU16" s="9">
        <f t="shared" si="21"/>
        <v>52.083333333333329</v>
      </c>
      <c r="IV16" t="str">
        <f t="shared" si="22"/>
        <v>improvement needed</v>
      </c>
    </row>
    <row r="17" spans="1:256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P17">
        <v>1792</v>
      </c>
      <c r="BI17">
        <v>126</v>
      </c>
      <c r="CS17">
        <v>14</v>
      </c>
      <c r="CW17">
        <v>42</v>
      </c>
      <c r="EQ17">
        <v>280</v>
      </c>
      <c r="ET17">
        <v>14</v>
      </c>
      <c r="FT17">
        <v>14</v>
      </c>
      <c r="HM17">
        <v>1</v>
      </c>
      <c r="HN17" s="27">
        <f t="shared" si="0"/>
        <v>2283</v>
      </c>
      <c r="HO17">
        <f t="shared" si="1"/>
        <v>8</v>
      </c>
      <c r="HP17">
        <f t="shared" si="2"/>
        <v>1</v>
      </c>
      <c r="HQ17">
        <f t="shared" si="23"/>
        <v>3</v>
      </c>
      <c r="HR17">
        <f t="shared" si="3"/>
        <v>1</v>
      </c>
      <c r="HS17">
        <f t="shared" si="4"/>
        <v>1</v>
      </c>
      <c r="HT17">
        <f t="shared" si="5"/>
        <v>1</v>
      </c>
      <c r="HU17">
        <f t="shared" si="6"/>
        <v>4</v>
      </c>
      <c r="HV17" s="38">
        <f t="shared" si="24"/>
        <v>1</v>
      </c>
      <c r="HW17" s="9">
        <f t="shared" si="7"/>
        <v>5.5190538764783179</v>
      </c>
      <c r="HX17" s="27">
        <f t="shared" si="8"/>
        <v>3</v>
      </c>
      <c r="HY17" s="9">
        <f t="shared" si="9"/>
        <v>0</v>
      </c>
      <c r="HZ17" s="45">
        <f t="shared" si="25"/>
        <v>1</v>
      </c>
      <c r="IA17">
        <f>COUNT(AX17:BA17,BG17:BH17,BJ17:BM17:BQ17,CB17,CD17,CO17:CP17,CT17,DB17,EX17,FD17,FL17,HA17,HC17,HE17,HI17)</f>
        <v>0</v>
      </c>
      <c r="IB17" s="120">
        <f t="shared" si="10"/>
        <v>1</v>
      </c>
      <c r="IC17" s="37">
        <v>3</v>
      </c>
      <c r="ID17" s="38">
        <f t="shared" si="26"/>
        <v>5</v>
      </c>
      <c r="IE17" s="9">
        <v>84.625492772667542</v>
      </c>
      <c r="IF17" s="46">
        <f t="shared" si="27"/>
        <v>5</v>
      </c>
      <c r="IG17" s="38">
        <f t="shared" si="28"/>
        <v>1</v>
      </c>
      <c r="IH17" s="38" t="str">
        <f t="shared" si="29"/>
        <v/>
      </c>
      <c r="II17">
        <f t="shared" si="30"/>
        <v>1</v>
      </c>
      <c r="IJ17" t="str">
        <f t="shared" si="11"/>
        <v/>
      </c>
      <c r="IK17" s="9">
        <f t="shared" si="12"/>
        <v>14.717477003942181</v>
      </c>
      <c r="IL17" s="27">
        <f t="shared" si="13"/>
        <v>1</v>
      </c>
      <c r="IM17" s="9">
        <f t="shared" si="31"/>
        <v>0</v>
      </c>
      <c r="IN17" s="48">
        <f t="shared" si="14"/>
        <v>1</v>
      </c>
      <c r="IO17" s="9">
        <f t="shared" si="15"/>
        <v>13.491020586947</v>
      </c>
      <c r="IP17" s="49">
        <f t="shared" si="16"/>
        <v>3</v>
      </c>
      <c r="IQ17" s="9">
        <f t="shared" si="17"/>
        <v>0.61322820849759097</v>
      </c>
      <c r="IR17" s="49">
        <f t="shared" si="18"/>
        <v>1</v>
      </c>
      <c r="IS17" s="9">
        <f t="shared" si="19"/>
        <v>1.3333333333333333</v>
      </c>
      <c r="IT17" s="9" t="str">
        <f t="shared" si="20"/>
        <v>very poor</v>
      </c>
      <c r="IU17" s="9">
        <f t="shared" si="21"/>
        <v>52.083333333333329</v>
      </c>
      <c r="IV17" t="str">
        <f t="shared" si="22"/>
        <v>improvement needed</v>
      </c>
    </row>
    <row r="18" spans="1:256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P18">
        <v>208</v>
      </c>
      <c r="AF18">
        <v>1</v>
      </c>
      <c r="AV18">
        <v>1</v>
      </c>
      <c r="AY18">
        <v>1</v>
      </c>
      <c r="BV18">
        <v>1</v>
      </c>
      <c r="CS18">
        <v>4</v>
      </c>
      <c r="CU18">
        <v>1</v>
      </c>
      <c r="EQ18">
        <v>43</v>
      </c>
      <c r="ET18">
        <v>7</v>
      </c>
      <c r="EW18">
        <v>4</v>
      </c>
      <c r="FB18">
        <v>28</v>
      </c>
      <c r="GC18">
        <v>7</v>
      </c>
      <c r="GW18">
        <v>4</v>
      </c>
      <c r="HN18" s="27">
        <f t="shared" si="0"/>
        <v>310</v>
      </c>
      <c r="HO18">
        <f t="shared" si="1"/>
        <v>13</v>
      </c>
      <c r="HP18">
        <f t="shared" si="2"/>
        <v>1</v>
      </c>
      <c r="HQ18">
        <f t="shared" si="23"/>
        <v>2</v>
      </c>
      <c r="HR18">
        <f t="shared" si="3"/>
        <v>1</v>
      </c>
      <c r="HS18">
        <f t="shared" si="4"/>
        <v>0</v>
      </c>
      <c r="HT18">
        <f t="shared" si="5"/>
        <v>1</v>
      </c>
      <c r="HU18">
        <f t="shared" si="6"/>
        <v>6</v>
      </c>
      <c r="HV18" s="38">
        <f t="shared" si="24"/>
        <v>3</v>
      </c>
      <c r="HW18" s="9">
        <f t="shared" si="7"/>
        <v>0</v>
      </c>
      <c r="HX18" s="27">
        <f t="shared" si="8"/>
        <v>1</v>
      </c>
      <c r="HY18" s="9">
        <f t="shared" si="9"/>
        <v>0</v>
      </c>
      <c r="HZ18" s="45">
        <f t="shared" si="25"/>
        <v>1</v>
      </c>
      <c r="IA18">
        <f>COUNT(AX18:BA18,BG18:BH18,BJ18:BM18:BQ18,CB18,CD18,CO18:CP18,CT18,DB18,EX18,FD18,FL18,HA18,HC18,HE18,HI18)</f>
        <v>1</v>
      </c>
      <c r="IB18" s="120">
        <f t="shared" si="10"/>
        <v>1</v>
      </c>
      <c r="IC18" s="37">
        <v>6</v>
      </c>
      <c r="ID18" s="38">
        <f t="shared" si="26"/>
        <v>5</v>
      </c>
      <c r="IE18" s="9">
        <v>83.225806451612911</v>
      </c>
      <c r="IF18" s="46">
        <f t="shared" si="27"/>
        <v>5</v>
      </c>
      <c r="IG18" s="38">
        <f t="shared" si="28"/>
        <v>1</v>
      </c>
      <c r="IH18" s="38" t="str">
        <f t="shared" si="29"/>
        <v/>
      </c>
      <c r="II18">
        <f t="shared" si="30"/>
        <v>1</v>
      </c>
      <c r="IJ18" t="str">
        <f t="shared" si="11"/>
        <v/>
      </c>
      <c r="IK18" s="9">
        <f t="shared" si="12"/>
        <v>15.483870967741936</v>
      </c>
      <c r="IL18" s="27">
        <f t="shared" si="13"/>
        <v>1</v>
      </c>
      <c r="IM18" s="9">
        <f t="shared" si="31"/>
        <v>0.32258064516129031</v>
      </c>
      <c r="IN18" s="48">
        <f t="shared" si="14"/>
        <v>1</v>
      </c>
      <c r="IO18" s="9">
        <f t="shared" si="15"/>
        <v>28.70967741935484</v>
      </c>
      <c r="IP18" s="49">
        <f t="shared" si="16"/>
        <v>3</v>
      </c>
      <c r="IQ18" s="9">
        <f t="shared" si="17"/>
        <v>0.64516129032258063</v>
      </c>
      <c r="IR18" s="49">
        <f t="shared" si="18"/>
        <v>1</v>
      </c>
      <c r="IS18" s="9">
        <f t="shared" si="19"/>
        <v>1.3333333333333333</v>
      </c>
      <c r="IT18" s="9" t="str">
        <f t="shared" si="20"/>
        <v>very poor</v>
      </c>
      <c r="IU18" s="9">
        <f t="shared" si="21"/>
        <v>52.083333333333329</v>
      </c>
      <c r="IV18" t="str">
        <f t="shared" si="22"/>
        <v>improvement needed</v>
      </c>
    </row>
    <row r="19" spans="1:256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P19">
        <v>84</v>
      </c>
      <c r="BA19">
        <v>12</v>
      </c>
      <c r="BC19">
        <v>12</v>
      </c>
      <c r="BI19">
        <v>84</v>
      </c>
      <c r="EN19">
        <v>12</v>
      </c>
      <c r="EQ19">
        <v>120</v>
      </c>
      <c r="EW19">
        <v>552</v>
      </c>
      <c r="FB19">
        <v>60</v>
      </c>
      <c r="FT19">
        <v>36</v>
      </c>
      <c r="GG19">
        <v>12</v>
      </c>
      <c r="GI19">
        <v>72</v>
      </c>
      <c r="GJ19">
        <v>12</v>
      </c>
      <c r="GW19">
        <v>24</v>
      </c>
      <c r="HB19">
        <v>216</v>
      </c>
      <c r="HN19" s="27">
        <f t="shared" si="0"/>
        <v>1308</v>
      </c>
      <c r="HO19">
        <f t="shared" si="1"/>
        <v>14</v>
      </c>
      <c r="HP19">
        <f t="shared" si="2"/>
        <v>1</v>
      </c>
      <c r="HQ19">
        <f t="shared" si="23"/>
        <v>1</v>
      </c>
      <c r="HR19">
        <f t="shared" si="3"/>
        <v>1</v>
      </c>
      <c r="HS19">
        <f t="shared" si="4"/>
        <v>1</v>
      </c>
      <c r="HT19">
        <f t="shared" si="5"/>
        <v>1</v>
      </c>
      <c r="HU19">
        <f t="shared" si="6"/>
        <v>10</v>
      </c>
      <c r="HV19" s="38">
        <f t="shared" si="24"/>
        <v>5</v>
      </c>
      <c r="HW19" s="9">
        <f t="shared" si="7"/>
        <v>6.4220183486238538</v>
      </c>
      <c r="HX19" s="27">
        <f t="shared" si="8"/>
        <v>3</v>
      </c>
      <c r="HY19" s="9">
        <f t="shared" si="9"/>
        <v>0</v>
      </c>
      <c r="HZ19" s="45">
        <f t="shared" si="25"/>
        <v>1</v>
      </c>
      <c r="IA19">
        <f>COUNT(AX19:BA19,BG19:BH19,BJ19:BM19:BQ19,CB19,CD19,CO19:CP19,CT19,DB19,EX19,FD19,FL19,HA19,HC19,HE19,HI19)</f>
        <v>1</v>
      </c>
      <c r="IB19" s="120">
        <f t="shared" si="10"/>
        <v>1</v>
      </c>
      <c r="IC19" s="37">
        <v>5</v>
      </c>
      <c r="ID19" s="38">
        <f t="shared" si="26"/>
        <v>5</v>
      </c>
      <c r="IE19" s="9">
        <v>64.22018348623854</v>
      </c>
      <c r="IF19" s="46">
        <f t="shared" si="27"/>
        <v>5</v>
      </c>
      <c r="IG19" s="38">
        <f t="shared" si="28"/>
        <v>1</v>
      </c>
      <c r="IH19" s="38" t="str">
        <f t="shared" si="29"/>
        <v/>
      </c>
      <c r="II19">
        <f t="shared" si="30"/>
        <v>0</v>
      </c>
      <c r="IJ19" t="str">
        <f t="shared" si="11"/>
        <v/>
      </c>
      <c r="IK19" s="9">
        <f t="shared" si="12"/>
        <v>25.688073394495415</v>
      </c>
      <c r="IL19" s="27">
        <f t="shared" si="13"/>
        <v>1</v>
      </c>
      <c r="IM19" s="9">
        <f t="shared" si="31"/>
        <v>0.91743119266055051</v>
      </c>
      <c r="IN19" s="48">
        <f t="shared" si="14"/>
        <v>1</v>
      </c>
      <c r="IO19" s="9">
        <f t="shared" si="15"/>
        <v>66.972477064220186</v>
      </c>
      <c r="IP19" s="49">
        <f t="shared" si="16"/>
        <v>1</v>
      </c>
      <c r="IQ19" s="9">
        <f t="shared" si="17"/>
        <v>2.7522935779816518</v>
      </c>
      <c r="IR19" s="49">
        <f t="shared" si="18"/>
        <v>3</v>
      </c>
      <c r="IS19" s="9">
        <f t="shared" si="19"/>
        <v>1</v>
      </c>
      <c r="IT19" s="9" t="str">
        <f t="shared" si="20"/>
        <v>very poor</v>
      </c>
      <c r="IU19" s="9">
        <f t="shared" si="21"/>
        <v>39.0625</v>
      </c>
      <c r="IV19" t="str">
        <f t="shared" si="22"/>
        <v>improvement needed</v>
      </c>
    </row>
    <row r="20" spans="1:256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P20">
        <v>1022</v>
      </c>
      <c r="BI20">
        <v>28</v>
      </c>
      <c r="EQ20">
        <v>238</v>
      </c>
      <c r="EW20">
        <v>14</v>
      </c>
      <c r="FB20">
        <v>14</v>
      </c>
      <c r="FT20">
        <v>14</v>
      </c>
      <c r="GI20">
        <v>14</v>
      </c>
      <c r="HN20" s="27">
        <f t="shared" si="0"/>
        <v>1344</v>
      </c>
      <c r="HO20">
        <f t="shared" si="1"/>
        <v>7</v>
      </c>
      <c r="HP20">
        <f t="shared" si="2"/>
        <v>1</v>
      </c>
      <c r="HQ20">
        <f t="shared" si="23"/>
        <v>1</v>
      </c>
      <c r="HR20">
        <f t="shared" si="3"/>
        <v>1</v>
      </c>
      <c r="HS20">
        <f t="shared" si="4"/>
        <v>1</v>
      </c>
      <c r="HT20">
        <f t="shared" si="5"/>
        <v>1</v>
      </c>
      <c r="HU20">
        <f t="shared" si="6"/>
        <v>5</v>
      </c>
      <c r="HV20" s="38">
        <f t="shared" si="24"/>
        <v>1</v>
      </c>
      <c r="HW20" s="9">
        <f t="shared" si="7"/>
        <v>2.083333333333333</v>
      </c>
      <c r="HX20" s="27">
        <f t="shared" si="8"/>
        <v>3</v>
      </c>
      <c r="HY20" s="9">
        <f t="shared" si="9"/>
        <v>0</v>
      </c>
      <c r="HZ20" s="45">
        <f t="shared" si="25"/>
        <v>1</v>
      </c>
      <c r="IA20">
        <f>COUNT(AX20:BA20,BG20:BH20,BJ20:BM20:BQ20,CB20,CD20,CO20:CP20,CT20,DB20,EX20,FD20,FL20,HA20,HC20,HE20,HI20)</f>
        <v>0</v>
      </c>
      <c r="IB20" s="120">
        <f t="shared" si="10"/>
        <v>1</v>
      </c>
      <c r="IC20" s="37">
        <v>4</v>
      </c>
      <c r="ID20" s="38">
        <f t="shared" si="26"/>
        <v>5</v>
      </c>
      <c r="IE20" s="9">
        <v>80.208333333333343</v>
      </c>
      <c r="IF20" s="46">
        <f t="shared" si="27"/>
        <v>5</v>
      </c>
      <c r="IG20" s="38">
        <f t="shared" si="28"/>
        <v>0</v>
      </c>
      <c r="IH20" s="38" t="str">
        <f t="shared" si="29"/>
        <v/>
      </c>
      <c r="II20">
        <f t="shared" si="30"/>
        <v>0</v>
      </c>
      <c r="IJ20" t="str">
        <f t="shared" si="11"/>
        <v/>
      </c>
      <c r="IK20" s="9">
        <f t="shared" si="12"/>
        <v>17.708333333333336</v>
      </c>
      <c r="IL20" s="27">
        <f t="shared" si="13"/>
        <v>1</v>
      </c>
      <c r="IM20" s="9">
        <f t="shared" si="31"/>
        <v>0</v>
      </c>
      <c r="IN20" s="48">
        <f t="shared" si="14"/>
        <v>1</v>
      </c>
      <c r="IO20" s="9">
        <f t="shared" si="15"/>
        <v>21.875</v>
      </c>
      <c r="IP20" s="49">
        <f t="shared" si="16"/>
        <v>3</v>
      </c>
      <c r="IQ20" s="9">
        <f t="shared" si="17"/>
        <v>1.0416666666666665</v>
      </c>
      <c r="IR20" s="49">
        <f t="shared" si="18"/>
        <v>3</v>
      </c>
      <c r="IS20" s="9">
        <f t="shared" si="19"/>
        <v>1.3333333333333333</v>
      </c>
      <c r="IT20" s="9" t="str">
        <f t="shared" si="20"/>
        <v>very poor</v>
      </c>
      <c r="IU20" s="9">
        <f t="shared" si="21"/>
        <v>52.083333333333329</v>
      </c>
      <c r="IV20" t="str">
        <f t="shared" si="22"/>
        <v>improvement needed</v>
      </c>
    </row>
    <row r="21" spans="1:256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K21">
        <v>28</v>
      </c>
      <c r="M21">
        <v>28</v>
      </c>
      <c r="P21">
        <v>26992</v>
      </c>
      <c r="BI21">
        <v>448</v>
      </c>
      <c r="EN21">
        <v>56</v>
      </c>
      <c r="EQ21">
        <v>2128</v>
      </c>
      <c r="ET21">
        <v>28</v>
      </c>
      <c r="EW21">
        <v>56</v>
      </c>
      <c r="FB21">
        <v>56</v>
      </c>
      <c r="FF21">
        <v>28</v>
      </c>
      <c r="FI21">
        <v>364</v>
      </c>
      <c r="FJ21">
        <v>28</v>
      </c>
      <c r="FT21">
        <v>168</v>
      </c>
      <c r="GF21">
        <v>28</v>
      </c>
      <c r="GI21">
        <v>28</v>
      </c>
      <c r="HB21">
        <v>28</v>
      </c>
      <c r="HG21">
        <v>56</v>
      </c>
      <c r="HN21" s="27">
        <f t="shared" si="0"/>
        <v>30548</v>
      </c>
      <c r="HO21">
        <f t="shared" si="1"/>
        <v>17</v>
      </c>
      <c r="HP21">
        <f t="shared" si="2"/>
        <v>3</v>
      </c>
      <c r="HQ21">
        <f t="shared" si="23"/>
        <v>1</v>
      </c>
      <c r="HR21">
        <f t="shared" si="3"/>
        <v>1</v>
      </c>
      <c r="HS21">
        <f t="shared" si="4"/>
        <v>1</v>
      </c>
      <c r="HT21">
        <f t="shared" si="5"/>
        <v>3</v>
      </c>
      <c r="HU21">
        <f t="shared" si="6"/>
        <v>13</v>
      </c>
      <c r="HV21" s="38" t="str">
        <f t="shared" si="24"/>
        <v/>
      </c>
      <c r="HW21" s="9">
        <f t="shared" si="7"/>
        <v>1.4665444546287809</v>
      </c>
      <c r="HX21" s="27">
        <f t="shared" si="8"/>
        <v>3</v>
      </c>
      <c r="HY21" s="9">
        <f t="shared" si="9"/>
        <v>0.94339622641509435</v>
      </c>
      <c r="HZ21" s="45">
        <f t="shared" si="25"/>
        <v>3</v>
      </c>
      <c r="IA21">
        <f>COUNT(AX21:BA21,BG21:BH21,BJ21:BM21:BQ21,CB21,CD21,CO21:CP21,CT21,DB21,EX21,FD21,FL21,HA21,HC21,HE21,HI21)</f>
        <v>0</v>
      </c>
      <c r="IB21" s="120" t="str">
        <f t="shared" si="10"/>
        <v/>
      </c>
      <c r="IC21" s="37">
        <v>8</v>
      </c>
      <c r="ID21" s="38" t="str">
        <f t="shared" si="26"/>
        <v/>
      </c>
      <c r="IE21" s="9">
        <v>91.934005499541698</v>
      </c>
      <c r="IF21" s="46" t="str">
        <f t="shared" si="27"/>
        <v/>
      </c>
      <c r="IG21" s="38">
        <f t="shared" si="28"/>
        <v>2</v>
      </c>
      <c r="IH21" s="38">
        <f t="shared" si="29"/>
        <v>1</v>
      </c>
      <c r="II21">
        <f t="shared" si="30"/>
        <v>0</v>
      </c>
      <c r="IJ21">
        <f t="shared" si="11"/>
        <v>1</v>
      </c>
      <c r="IK21" s="9">
        <f t="shared" si="12"/>
        <v>7.2410632447296059</v>
      </c>
      <c r="IL21" s="27" t="str">
        <f t="shared" si="13"/>
        <v/>
      </c>
      <c r="IM21" s="9">
        <f t="shared" si="31"/>
        <v>0</v>
      </c>
      <c r="IN21" s="48">
        <f t="shared" si="14"/>
        <v>1</v>
      </c>
      <c r="IO21" s="9">
        <f t="shared" si="15"/>
        <v>9.7158570119156735</v>
      </c>
      <c r="IP21" s="49">
        <f t="shared" si="16"/>
        <v>3</v>
      </c>
      <c r="IQ21" s="9">
        <f t="shared" si="17"/>
        <v>0.64161319890009172</v>
      </c>
      <c r="IR21" s="49">
        <f t="shared" si="18"/>
        <v>1</v>
      </c>
      <c r="IS21" s="9">
        <f t="shared" si="19"/>
        <v>1.8571428571428572</v>
      </c>
      <c r="IT21" s="9" t="str">
        <f t="shared" si="20"/>
        <v>very poor</v>
      </c>
      <c r="IU21" s="9">
        <f t="shared" si="21"/>
        <v>72.544642857142861</v>
      </c>
      <c r="IV21" t="str">
        <f t="shared" si="22"/>
        <v>improvement needed</v>
      </c>
    </row>
    <row r="22" spans="1:256" x14ac:dyDescent="0.2">
      <c r="A22" s="64">
        <v>1659</v>
      </c>
      <c r="B22" s="40" t="s">
        <v>505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J22">
        <v>5</v>
      </c>
      <c r="P22">
        <v>331</v>
      </c>
      <c r="BC22">
        <v>5</v>
      </c>
      <c r="BD22">
        <v>9</v>
      </c>
      <c r="EA22">
        <v>5</v>
      </c>
      <c r="EN22">
        <v>19</v>
      </c>
      <c r="EQ22">
        <v>38</v>
      </c>
      <c r="FB22">
        <v>5</v>
      </c>
      <c r="GW22">
        <v>33</v>
      </c>
      <c r="HD22">
        <v>5</v>
      </c>
      <c r="HN22" s="27">
        <f t="shared" si="0"/>
        <v>455</v>
      </c>
      <c r="HO22">
        <f t="shared" si="1"/>
        <v>10</v>
      </c>
      <c r="HP22">
        <f t="shared" si="2"/>
        <v>1</v>
      </c>
      <c r="HQ22">
        <f t="shared" si="23"/>
        <v>0</v>
      </c>
      <c r="HR22">
        <f t="shared" si="3"/>
        <v>1</v>
      </c>
      <c r="HS22">
        <f t="shared" si="4"/>
        <v>0</v>
      </c>
      <c r="HT22">
        <f t="shared" si="5"/>
        <v>1</v>
      </c>
      <c r="HU22">
        <f t="shared" si="6"/>
        <v>6</v>
      </c>
      <c r="HV22" s="38">
        <f t="shared" si="24"/>
        <v>3</v>
      </c>
      <c r="HW22" s="9">
        <f t="shared" si="7"/>
        <v>0</v>
      </c>
      <c r="HX22" s="27">
        <f t="shared" si="8"/>
        <v>1</v>
      </c>
      <c r="HY22" s="9">
        <f t="shared" si="9"/>
        <v>0</v>
      </c>
      <c r="HZ22" s="45">
        <f t="shared" si="25"/>
        <v>1</v>
      </c>
      <c r="IA22">
        <f>COUNT(AX22:BA22,BG22:BH22,BJ22:BM22:BQ22,CB22,CD22,CO22:CP22,CT22,DB22,EX22,FD22,FL22,HA22,HC22,HE22,HI22)</f>
        <v>0</v>
      </c>
      <c r="IB22" s="120">
        <f t="shared" si="10"/>
        <v>1</v>
      </c>
      <c r="IC22" s="37">
        <v>3</v>
      </c>
      <c r="ID22" s="38">
        <f t="shared" si="26"/>
        <v>5</v>
      </c>
      <c r="IE22" s="9">
        <v>87.472527472527474</v>
      </c>
      <c r="IF22" s="46">
        <f t="shared" si="27"/>
        <v>5</v>
      </c>
      <c r="IG22" s="38">
        <f t="shared" si="28"/>
        <v>1</v>
      </c>
      <c r="IH22" s="38" t="str">
        <f t="shared" si="29"/>
        <v/>
      </c>
      <c r="II22">
        <f t="shared" si="30"/>
        <v>0</v>
      </c>
      <c r="IJ22" t="str">
        <f t="shared" si="11"/>
        <v/>
      </c>
      <c r="IK22" s="9">
        <f t="shared" si="12"/>
        <v>8.3516483516483504</v>
      </c>
      <c r="IL22" s="27">
        <f t="shared" si="13"/>
        <v>1</v>
      </c>
      <c r="IM22" s="9">
        <f t="shared" si="31"/>
        <v>0</v>
      </c>
      <c r="IN22" s="48">
        <f t="shared" si="14"/>
        <v>1</v>
      </c>
      <c r="IO22" s="9">
        <f t="shared" si="15"/>
        <v>13.626373626373626</v>
      </c>
      <c r="IP22" s="49">
        <f t="shared" si="16"/>
        <v>3</v>
      </c>
      <c r="IQ22" s="9">
        <f t="shared" si="17"/>
        <v>0</v>
      </c>
      <c r="IR22" s="49">
        <f t="shared" si="18"/>
        <v>1</v>
      </c>
      <c r="IS22" s="9">
        <f t="shared" si="19"/>
        <v>1.3333333333333333</v>
      </c>
      <c r="IT22" s="9" t="str">
        <f t="shared" si="20"/>
        <v>very poor</v>
      </c>
      <c r="IU22" s="9">
        <f t="shared" si="21"/>
        <v>52.083333333333329</v>
      </c>
      <c r="IV22" t="str">
        <f t="shared" si="22"/>
        <v>improvement needed</v>
      </c>
    </row>
    <row r="23" spans="1:256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P23">
        <v>4901</v>
      </c>
      <c r="AH23">
        <v>112</v>
      </c>
      <c r="BD23">
        <v>28</v>
      </c>
      <c r="EN23">
        <v>28</v>
      </c>
      <c r="EP23">
        <v>168</v>
      </c>
      <c r="EQ23">
        <v>84</v>
      </c>
      <c r="EW23">
        <v>196</v>
      </c>
      <c r="FB23">
        <v>112</v>
      </c>
      <c r="FI23">
        <v>28</v>
      </c>
      <c r="FZ23">
        <v>28</v>
      </c>
      <c r="GB23">
        <v>56</v>
      </c>
      <c r="GG23">
        <v>56</v>
      </c>
      <c r="HB23">
        <v>308</v>
      </c>
      <c r="HM23">
        <v>1</v>
      </c>
      <c r="HN23" s="27">
        <f t="shared" si="0"/>
        <v>6106</v>
      </c>
      <c r="HO23">
        <f t="shared" si="1"/>
        <v>14</v>
      </c>
      <c r="HP23">
        <f t="shared" si="2"/>
        <v>1</v>
      </c>
      <c r="HQ23">
        <f t="shared" si="23"/>
        <v>0</v>
      </c>
      <c r="HR23">
        <f t="shared" si="3"/>
        <v>1</v>
      </c>
      <c r="HS23">
        <f t="shared" si="4"/>
        <v>0</v>
      </c>
      <c r="HT23">
        <f t="shared" si="5"/>
        <v>1</v>
      </c>
      <c r="HU23">
        <f t="shared" si="6"/>
        <v>11</v>
      </c>
      <c r="HV23" s="38">
        <f t="shared" si="24"/>
        <v>5</v>
      </c>
      <c r="HW23" s="9">
        <f t="shared" si="7"/>
        <v>0</v>
      </c>
      <c r="HX23" s="27">
        <f t="shared" si="8"/>
        <v>1</v>
      </c>
      <c r="HY23" s="9">
        <f t="shared" si="9"/>
        <v>7.4074074074074066</v>
      </c>
      <c r="HZ23" s="45">
        <f t="shared" si="25"/>
        <v>3</v>
      </c>
      <c r="IA23">
        <f>COUNT(AX23:BA23,BG23:BH23,BJ23:BM23:BQ23,CB23,CD23,CO23:CP23,CT23,DB23,EX23,FD23,FL23,HA23,HC23,HE23,HI23)</f>
        <v>0</v>
      </c>
      <c r="IB23" s="120">
        <f t="shared" si="10"/>
        <v>1</v>
      </c>
      <c r="IC23" s="37">
        <v>6</v>
      </c>
      <c r="ID23" s="38">
        <f t="shared" si="26"/>
        <v>5</v>
      </c>
      <c r="IE23" s="9">
        <v>89.436619718309856</v>
      </c>
      <c r="IF23" s="46">
        <f t="shared" si="27"/>
        <v>5</v>
      </c>
      <c r="IG23" s="38">
        <f t="shared" si="28"/>
        <v>1</v>
      </c>
      <c r="IH23" s="38" t="str">
        <f t="shared" si="29"/>
        <v/>
      </c>
      <c r="II23">
        <f t="shared" si="30"/>
        <v>1</v>
      </c>
      <c r="IJ23" t="str">
        <f t="shared" si="11"/>
        <v/>
      </c>
      <c r="IK23" s="9">
        <f t="shared" si="12"/>
        <v>7.33704552898788</v>
      </c>
      <c r="IL23" s="27">
        <f t="shared" si="13"/>
        <v>1</v>
      </c>
      <c r="IM23" s="9">
        <f t="shared" si="31"/>
        <v>0</v>
      </c>
      <c r="IN23" s="48">
        <f t="shared" si="14"/>
        <v>1</v>
      </c>
      <c r="IO23" s="9">
        <f t="shared" si="15"/>
        <v>12.381264330167049</v>
      </c>
      <c r="IP23" s="49">
        <f t="shared" si="16"/>
        <v>3</v>
      </c>
      <c r="IQ23" s="9">
        <f t="shared" si="17"/>
        <v>1.83426138224697</v>
      </c>
      <c r="IR23" s="49">
        <f t="shared" si="18"/>
        <v>3</v>
      </c>
      <c r="IS23" s="9">
        <f t="shared" si="19"/>
        <v>1.3333333333333333</v>
      </c>
      <c r="IT23" s="9" t="str">
        <f t="shared" si="20"/>
        <v>very poor</v>
      </c>
      <c r="IU23" s="9">
        <f t="shared" si="21"/>
        <v>52.083333333333329</v>
      </c>
      <c r="IV23" t="str">
        <f t="shared" si="22"/>
        <v>improvement needed</v>
      </c>
    </row>
    <row r="24" spans="1:256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J24">
        <v>1</v>
      </c>
      <c r="M24">
        <v>1</v>
      </c>
      <c r="P24">
        <v>287</v>
      </c>
      <c r="AD24">
        <v>1</v>
      </c>
      <c r="AH24">
        <v>14</v>
      </c>
      <c r="AT24">
        <v>2</v>
      </c>
      <c r="BD24">
        <v>2</v>
      </c>
      <c r="BI24">
        <v>5</v>
      </c>
      <c r="BX24">
        <v>3</v>
      </c>
      <c r="CW24">
        <v>2</v>
      </c>
      <c r="EA24">
        <v>3</v>
      </c>
      <c r="EG24">
        <v>1</v>
      </c>
      <c r="EM24">
        <v>3</v>
      </c>
      <c r="EN24">
        <v>1</v>
      </c>
      <c r="EQ24">
        <v>50</v>
      </c>
      <c r="ET24">
        <v>4</v>
      </c>
      <c r="FB24">
        <v>2</v>
      </c>
      <c r="FF24">
        <v>1</v>
      </c>
      <c r="FI24">
        <v>5</v>
      </c>
      <c r="FQ24">
        <v>1</v>
      </c>
      <c r="FR24">
        <v>6</v>
      </c>
      <c r="FT24">
        <v>2</v>
      </c>
      <c r="GG24">
        <v>2</v>
      </c>
      <c r="GI24">
        <v>13</v>
      </c>
      <c r="GP24">
        <v>1</v>
      </c>
      <c r="GW24">
        <v>2</v>
      </c>
      <c r="HM24">
        <v>2</v>
      </c>
      <c r="HN24" s="27">
        <f t="shared" si="0"/>
        <v>417</v>
      </c>
      <c r="HO24">
        <f t="shared" si="1"/>
        <v>27</v>
      </c>
      <c r="HP24">
        <f t="shared" si="2"/>
        <v>5</v>
      </c>
      <c r="HQ24">
        <f t="shared" si="23"/>
        <v>2</v>
      </c>
      <c r="HR24">
        <f t="shared" si="3"/>
        <v>1</v>
      </c>
      <c r="HS24">
        <f t="shared" si="4"/>
        <v>1</v>
      </c>
      <c r="HT24">
        <f t="shared" si="5"/>
        <v>1</v>
      </c>
      <c r="HU24">
        <f t="shared" si="6"/>
        <v>17</v>
      </c>
      <c r="HV24" s="38">
        <f t="shared" si="24"/>
        <v>5</v>
      </c>
      <c r="HW24" s="9">
        <f t="shared" si="7"/>
        <v>1.1990407673860912</v>
      </c>
      <c r="HX24" s="27">
        <f t="shared" si="8"/>
        <v>3</v>
      </c>
      <c r="HY24" s="9">
        <f t="shared" si="9"/>
        <v>1.098901098901099</v>
      </c>
      <c r="HZ24" s="45">
        <f t="shared" si="25"/>
        <v>3</v>
      </c>
      <c r="IA24">
        <f>COUNT(AX24:BA24,BG24:BH24,BJ24:BM24:BQ24,CB24,CD24,CO24:CP24,CT24,DB24,EX24,FD24,FL24,HA24,HC24,HE24,HI24)</f>
        <v>0</v>
      </c>
      <c r="IB24" s="120">
        <f t="shared" si="10"/>
        <v>1</v>
      </c>
      <c r="IC24" s="37">
        <v>13</v>
      </c>
      <c r="ID24" s="38">
        <f t="shared" si="26"/>
        <v>3</v>
      </c>
      <c r="IE24" s="9">
        <v>77.458033573141478</v>
      </c>
      <c r="IF24" s="46">
        <f t="shared" si="27"/>
        <v>5</v>
      </c>
      <c r="IG24" s="38">
        <f t="shared" si="28"/>
        <v>5</v>
      </c>
      <c r="IH24" s="38" t="str">
        <f t="shared" si="29"/>
        <v/>
      </c>
      <c r="II24">
        <f t="shared" si="30"/>
        <v>2</v>
      </c>
      <c r="IJ24" t="str">
        <f t="shared" si="11"/>
        <v/>
      </c>
      <c r="IK24" s="9">
        <f t="shared" si="12"/>
        <v>14.628297362110313</v>
      </c>
      <c r="IL24" s="27">
        <f t="shared" si="13"/>
        <v>1</v>
      </c>
      <c r="IM24" s="9">
        <f t="shared" si="31"/>
        <v>0</v>
      </c>
      <c r="IN24" s="48">
        <f t="shared" si="14"/>
        <v>1</v>
      </c>
      <c r="IO24" s="9">
        <f t="shared" si="15"/>
        <v>21.822541966426858</v>
      </c>
      <c r="IP24" s="49">
        <f t="shared" si="16"/>
        <v>3</v>
      </c>
      <c r="IQ24" s="9">
        <f t="shared" si="17"/>
        <v>3.8369304556354913</v>
      </c>
      <c r="IR24" s="49">
        <f t="shared" si="18"/>
        <v>3</v>
      </c>
      <c r="IS24" s="9">
        <f t="shared" si="19"/>
        <v>2</v>
      </c>
      <c r="IT24" s="9" t="str">
        <f t="shared" si="20"/>
        <v>poor</v>
      </c>
      <c r="IU24" s="9">
        <f t="shared" si="21"/>
        <v>78.125</v>
      </c>
      <c r="IV24" t="str">
        <f t="shared" si="22"/>
        <v>approaching attainable community</v>
      </c>
    </row>
    <row r="25" spans="1:256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M25">
        <v>84</v>
      </c>
      <c r="P25">
        <v>13468</v>
      </c>
      <c r="AP25">
        <v>43</v>
      </c>
      <c r="AQ25">
        <v>28</v>
      </c>
      <c r="BC25">
        <v>84</v>
      </c>
      <c r="CS25">
        <v>308</v>
      </c>
      <c r="CW25">
        <v>448</v>
      </c>
      <c r="CX25">
        <v>28</v>
      </c>
      <c r="DO25">
        <v>308</v>
      </c>
      <c r="EL25">
        <v>168</v>
      </c>
      <c r="EQ25">
        <v>3136</v>
      </c>
      <c r="ET25">
        <v>1568</v>
      </c>
      <c r="FE25">
        <v>448</v>
      </c>
      <c r="FI25">
        <v>1036</v>
      </c>
      <c r="FT25">
        <v>1932</v>
      </c>
      <c r="GB25">
        <v>336</v>
      </c>
      <c r="GF25">
        <v>84</v>
      </c>
      <c r="HB25">
        <v>56</v>
      </c>
      <c r="HN25" s="27">
        <f t="shared" si="0"/>
        <v>23563</v>
      </c>
      <c r="HO25">
        <f t="shared" si="1"/>
        <v>18</v>
      </c>
      <c r="HP25">
        <f t="shared" si="2"/>
        <v>3</v>
      </c>
      <c r="HQ25">
        <f t="shared" si="23"/>
        <v>3</v>
      </c>
      <c r="HR25">
        <f t="shared" si="3"/>
        <v>1</v>
      </c>
      <c r="HS25">
        <f t="shared" si="4"/>
        <v>0</v>
      </c>
      <c r="HT25">
        <f t="shared" si="5"/>
        <v>1</v>
      </c>
      <c r="HU25">
        <f t="shared" si="6"/>
        <v>9</v>
      </c>
      <c r="HV25" s="38">
        <f t="shared" si="24"/>
        <v>3</v>
      </c>
      <c r="HW25" s="9">
        <f t="shared" si="7"/>
        <v>0</v>
      </c>
      <c r="HX25" s="27">
        <f t="shared" si="8"/>
        <v>1</v>
      </c>
      <c r="HY25" s="9">
        <f t="shared" si="9"/>
        <v>4.823151125401929</v>
      </c>
      <c r="HZ25" s="45">
        <f t="shared" si="25"/>
        <v>5</v>
      </c>
      <c r="IA25">
        <f>COUNT(AX25:BA25,BG25:BH25,BJ25:BM25:BQ25,CB25,CD25,CO25:CP25,CT25,DB25,EX25,FD25,FL25,HA25,HC25,HE25,HI25)</f>
        <v>0</v>
      </c>
      <c r="IB25" s="120">
        <f t="shared" si="10"/>
        <v>1</v>
      </c>
      <c r="IC25" s="37">
        <v>7</v>
      </c>
      <c r="ID25" s="38">
        <f t="shared" si="26"/>
        <v>5</v>
      </c>
      <c r="IE25" s="9">
        <v>68.208632177566514</v>
      </c>
      <c r="IF25" s="46">
        <f t="shared" si="27"/>
        <v>5</v>
      </c>
      <c r="IG25" s="38">
        <f t="shared" si="28"/>
        <v>3</v>
      </c>
      <c r="IH25" s="38" t="str">
        <f t="shared" si="29"/>
        <v/>
      </c>
      <c r="II25">
        <f t="shared" si="30"/>
        <v>3</v>
      </c>
      <c r="IJ25" t="str">
        <f t="shared" si="11"/>
        <v/>
      </c>
      <c r="IK25" s="9">
        <f t="shared" si="12"/>
        <v>21.627127275813777</v>
      </c>
      <c r="IL25" s="27">
        <f t="shared" si="13"/>
        <v>1</v>
      </c>
      <c r="IM25" s="9">
        <f t="shared" si="31"/>
        <v>0</v>
      </c>
      <c r="IN25" s="48">
        <f t="shared" si="14"/>
        <v>1</v>
      </c>
      <c r="IO25" s="9">
        <f t="shared" si="15"/>
        <v>36.956244960319147</v>
      </c>
      <c r="IP25" s="49">
        <f t="shared" si="16"/>
        <v>3</v>
      </c>
      <c r="IQ25" s="9">
        <f t="shared" si="17"/>
        <v>8.5557866146076478</v>
      </c>
      <c r="IR25" s="49">
        <f t="shared" si="18"/>
        <v>5</v>
      </c>
      <c r="IS25" s="9">
        <f t="shared" si="19"/>
        <v>1.6666666666666667</v>
      </c>
      <c r="IT25" s="9" t="str">
        <f t="shared" si="20"/>
        <v>very poor</v>
      </c>
      <c r="IU25" s="9">
        <f t="shared" si="21"/>
        <v>65.104166666666657</v>
      </c>
      <c r="IV25" t="str">
        <f t="shared" si="22"/>
        <v>improvement needed</v>
      </c>
    </row>
    <row r="26" spans="1:256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J26">
        <v>84</v>
      </c>
      <c r="M26">
        <v>112</v>
      </c>
      <c r="P26">
        <v>7784</v>
      </c>
      <c r="AE26">
        <v>140</v>
      </c>
      <c r="AP26">
        <v>180</v>
      </c>
      <c r="AT26">
        <v>224</v>
      </c>
      <c r="BA26">
        <v>168</v>
      </c>
      <c r="BC26">
        <v>308</v>
      </c>
      <c r="CS26">
        <v>252</v>
      </c>
      <c r="CW26">
        <v>140</v>
      </c>
      <c r="DO26">
        <v>868</v>
      </c>
      <c r="EQ26">
        <v>2436</v>
      </c>
      <c r="ET26">
        <v>56</v>
      </c>
      <c r="FE26">
        <v>56</v>
      </c>
      <c r="FF26">
        <v>56</v>
      </c>
      <c r="FI26">
        <v>2072</v>
      </c>
      <c r="FL26">
        <v>336</v>
      </c>
      <c r="FT26">
        <v>336</v>
      </c>
      <c r="GB26">
        <v>252</v>
      </c>
      <c r="GF26">
        <v>672</v>
      </c>
      <c r="GJ26">
        <v>56</v>
      </c>
      <c r="GT26">
        <v>56</v>
      </c>
      <c r="HB26">
        <v>56</v>
      </c>
      <c r="HN26" s="27">
        <f t="shared" si="0"/>
        <v>16700</v>
      </c>
      <c r="HO26">
        <f t="shared" si="1"/>
        <v>23</v>
      </c>
      <c r="HP26">
        <f t="shared" si="2"/>
        <v>3</v>
      </c>
      <c r="HQ26">
        <f t="shared" si="23"/>
        <v>2</v>
      </c>
      <c r="HR26">
        <f t="shared" si="3"/>
        <v>1</v>
      </c>
      <c r="HS26">
        <f t="shared" si="4"/>
        <v>0</v>
      </c>
      <c r="HT26">
        <f t="shared" si="5"/>
        <v>1</v>
      </c>
      <c r="HU26">
        <f t="shared" si="6"/>
        <v>12</v>
      </c>
      <c r="HV26" s="38">
        <f t="shared" si="24"/>
        <v>5</v>
      </c>
      <c r="HW26" s="9">
        <f t="shared" si="7"/>
        <v>0</v>
      </c>
      <c r="HX26" s="27">
        <f t="shared" si="8"/>
        <v>1</v>
      </c>
      <c r="HY26" s="9">
        <f t="shared" si="9"/>
        <v>14.601769911504425</v>
      </c>
      <c r="HZ26" s="45">
        <f t="shared" si="25"/>
        <v>5</v>
      </c>
      <c r="IA26">
        <f>COUNT(AX26:BA26,BG26:BH26,BJ26:BM26:BQ26,CB26,CD26,CO26:CP26,CT26,DB26,EX26,FD26,FL26,HA26,HC26,HE26,HI26)</f>
        <v>2</v>
      </c>
      <c r="IB26" s="120">
        <f t="shared" si="10"/>
        <v>1</v>
      </c>
      <c r="IC26" s="37">
        <v>10</v>
      </c>
      <c r="ID26" s="38">
        <f t="shared" si="26"/>
        <v>5</v>
      </c>
      <c r="IE26" s="9">
        <v>64.383233532934142</v>
      </c>
      <c r="IF26" s="46">
        <f t="shared" si="27"/>
        <v>5</v>
      </c>
      <c r="IG26" s="38">
        <f t="shared" si="28"/>
        <v>4</v>
      </c>
      <c r="IH26" s="38" t="str">
        <f t="shared" si="29"/>
        <v/>
      </c>
      <c r="II26">
        <f t="shared" si="30"/>
        <v>3</v>
      </c>
      <c r="IJ26" t="str">
        <f t="shared" si="11"/>
        <v/>
      </c>
      <c r="IK26" s="9">
        <f t="shared" si="12"/>
        <v>24.311377245508982</v>
      </c>
      <c r="IL26" s="27">
        <f t="shared" si="13"/>
        <v>1</v>
      </c>
      <c r="IM26" s="9">
        <f t="shared" si="31"/>
        <v>3.0179640718562872</v>
      </c>
      <c r="IN26" s="48">
        <f t="shared" si="14"/>
        <v>1</v>
      </c>
      <c r="IO26" s="9">
        <f t="shared" si="15"/>
        <v>37.892215568862277</v>
      </c>
      <c r="IP26" s="49">
        <f t="shared" si="16"/>
        <v>3</v>
      </c>
      <c r="IQ26" s="9">
        <f t="shared" si="17"/>
        <v>6.8742514970059885</v>
      </c>
      <c r="IR26" s="49">
        <f t="shared" si="18"/>
        <v>3</v>
      </c>
      <c r="IS26" s="9">
        <f t="shared" si="19"/>
        <v>1.6666666666666667</v>
      </c>
      <c r="IT26" s="9" t="str">
        <f t="shared" si="20"/>
        <v>very poor</v>
      </c>
      <c r="IU26" s="9">
        <f t="shared" si="21"/>
        <v>65.104166666666657</v>
      </c>
      <c r="IV26" t="str">
        <f t="shared" si="22"/>
        <v>improvement needed</v>
      </c>
    </row>
    <row r="27" spans="1:256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P27">
        <v>3500</v>
      </c>
      <c r="AT27">
        <v>140</v>
      </c>
      <c r="BA27">
        <v>280</v>
      </c>
      <c r="BC27">
        <v>56</v>
      </c>
      <c r="BM27">
        <v>56</v>
      </c>
      <c r="BQ27">
        <v>56</v>
      </c>
      <c r="BX27">
        <v>28</v>
      </c>
      <c r="CS27">
        <v>84</v>
      </c>
      <c r="CU27">
        <v>112</v>
      </c>
      <c r="CW27">
        <v>84</v>
      </c>
      <c r="CX27">
        <v>28</v>
      </c>
      <c r="CZ27">
        <v>28</v>
      </c>
      <c r="DO27">
        <v>420</v>
      </c>
      <c r="EQ27">
        <v>6944</v>
      </c>
      <c r="ET27">
        <v>1064</v>
      </c>
      <c r="EW27">
        <v>112</v>
      </c>
      <c r="FF27">
        <v>112</v>
      </c>
      <c r="FI27">
        <v>1400</v>
      </c>
      <c r="FT27">
        <v>588</v>
      </c>
      <c r="GB27">
        <v>588</v>
      </c>
      <c r="GF27">
        <v>112</v>
      </c>
      <c r="HN27" s="27">
        <f t="shared" si="0"/>
        <v>15792</v>
      </c>
      <c r="HO27">
        <f t="shared" si="1"/>
        <v>21</v>
      </c>
      <c r="HP27">
        <f t="shared" si="2"/>
        <v>3</v>
      </c>
      <c r="HQ27">
        <f t="shared" si="23"/>
        <v>7</v>
      </c>
      <c r="HR27">
        <f t="shared" si="3"/>
        <v>3</v>
      </c>
      <c r="HS27">
        <f t="shared" si="4"/>
        <v>2</v>
      </c>
      <c r="HT27">
        <f t="shared" si="5"/>
        <v>3</v>
      </c>
      <c r="HU27">
        <f t="shared" si="6"/>
        <v>8</v>
      </c>
      <c r="HV27" s="38">
        <f t="shared" si="24"/>
        <v>3</v>
      </c>
      <c r="HW27" s="9">
        <f t="shared" si="7"/>
        <v>0.70921985815602839</v>
      </c>
      <c r="HX27" s="27">
        <f t="shared" si="8"/>
        <v>1</v>
      </c>
      <c r="HY27" s="9">
        <f t="shared" si="9"/>
        <v>6.4102564102564097</v>
      </c>
      <c r="HZ27" s="45">
        <f t="shared" si="25"/>
        <v>5</v>
      </c>
      <c r="IA27">
        <f>COUNT(AX27:BA27,BG27:BH27,BJ27:BM27:BQ27,CB27,CD27,CO27:CP27,CT27,DB27,EX27,FD27,FL27,HA27,HC27,HE27,HI27)</f>
        <v>3</v>
      </c>
      <c r="IB27" s="120">
        <f t="shared" si="10"/>
        <v>3</v>
      </c>
      <c r="IC27" s="37">
        <v>9</v>
      </c>
      <c r="ID27" s="38">
        <f t="shared" si="26"/>
        <v>5</v>
      </c>
      <c r="IE27" s="9">
        <v>42.730496453900706</v>
      </c>
      <c r="IF27" s="46">
        <f t="shared" si="27"/>
        <v>5</v>
      </c>
      <c r="IG27" s="38">
        <f t="shared" si="28"/>
        <v>4</v>
      </c>
      <c r="IH27" s="38" t="str">
        <f t="shared" si="29"/>
        <v/>
      </c>
      <c r="II27">
        <f t="shared" si="30"/>
        <v>3</v>
      </c>
      <c r="IJ27" t="str">
        <f t="shared" si="11"/>
        <v/>
      </c>
      <c r="IK27" s="9">
        <f t="shared" si="12"/>
        <v>53.01418439716312</v>
      </c>
      <c r="IL27" s="27">
        <f t="shared" si="13"/>
        <v>3</v>
      </c>
      <c r="IM27" s="9">
        <f t="shared" si="31"/>
        <v>2.4822695035460995</v>
      </c>
      <c r="IN27" s="48">
        <f t="shared" si="14"/>
        <v>1</v>
      </c>
      <c r="IO27" s="9">
        <f t="shared" si="15"/>
        <v>69.148936170212778</v>
      </c>
      <c r="IP27" s="49">
        <f t="shared" si="16"/>
        <v>1</v>
      </c>
      <c r="IQ27" s="9">
        <f t="shared" si="17"/>
        <v>4.4326241134751774</v>
      </c>
      <c r="IR27" s="49">
        <f t="shared" si="18"/>
        <v>3</v>
      </c>
      <c r="IS27" s="9">
        <f t="shared" si="19"/>
        <v>2.3333333333333335</v>
      </c>
      <c r="IT27" s="9" t="str">
        <f t="shared" si="20"/>
        <v>poor</v>
      </c>
      <c r="IU27" s="9">
        <f t="shared" si="21"/>
        <v>91.145833333333343</v>
      </c>
      <c r="IV27" t="str">
        <f t="shared" si="22"/>
        <v>approaching attainable community</v>
      </c>
    </row>
    <row r="28" spans="1:256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J28">
        <v>28</v>
      </c>
      <c r="M28">
        <v>281</v>
      </c>
      <c r="P28">
        <v>14084</v>
      </c>
      <c r="AD28">
        <v>28</v>
      </c>
      <c r="AL28">
        <v>28</v>
      </c>
      <c r="AP28">
        <v>3</v>
      </c>
      <c r="BA28">
        <v>56</v>
      </c>
      <c r="BC28">
        <v>28</v>
      </c>
      <c r="BI28">
        <v>56</v>
      </c>
      <c r="BQ28">
        <v>2</v>
      </c>
      <c r="BR28">
        <v>1</v>
      </c>
      <c r="CS28">
        <v>56</v>
      </c>
      <c r="CU28">
        <v>113</v>
      </c>
      <c r="CX28">
        <v>168</v>
      </c>
      <c r="DM28">
        <v>84</v>
      </c>
      <c r="DO28">
        <v>84</v>
      </c>
      <c r="EQ28">
        <v>16380</v>
      </c>
      <c r="ET28">
        <v>196</v>
      </c>
      <c r="FF28">
        <v>196</v>
      </c>
      <c r="FI28">
        <v>3444</v>
      </c>
      <c r="FT28">
        <v>196</v>
      </c>
      <c r="GI28">
        <v>196</v>
      </c>
      <c r="GT28">
        <v>28</v>
      </c>
      <c r="HB28">
        <v>56</v>
      </c>
      <c r="HN28" s="27">
        <f t="shared" si="0"/>
        <v>35792</v>
      </c>
      <c r="HO28">
        <f t="shared" si="1"/>
        <v>24</v>
      </c>
      <c r="HP28">
        <f t="shared" si="2"/>
        <v>3</v>
      </c>
      <c r="HQ28">
        <f t="shared" si="23"/>
        <v>6</v>
      </c>
      <c r="HR28">
        <f t="shared" si="3"/>
        <v>3</v>
      </c>
      <c r="HS28">
        <f t="shared" si="4"/>
        <v>3</v>
      </c>
      <c r="HT28">
        <f t="shared" si="5"/>
        <v>3</v>
      </c>
      <c r="HU28">
        <f t="shared" si="6"/>
        <v>8</v>
      </c>
      <c r="HV28" s="38">
        <f t="shared" si="24"/>
        <v>3</v>
      </c>
      <c r="HW28" s="9">
        <f t="shared" si="7"/>
        <v>0.16484130531962449</v>
      </c>
      <c r="HX28" s="27">
        <f t="shared" si="8"/>
        <v>1</v>
      </c>
      <c r="HY28" s="9">
        <f t="shared" si="9"/>
        <v>0</v>
      </c>
      <c r="HZ28" s="45">
        <f t="shared" si="25"/>
        <v>1</v>
      </c>
      <c r="IA28">
        <f>COUNT(AX28:BA28,BG28:BH28,BJ28:BM28:BQ28,CB28,CD28,CO28:CP28,CT28,DB28,EX28,FD28,FL28,HA28,HC28,HE28,HI28)</f>
        <v>2</v>
      </c>
      <c r="IB28" s="120">
        <f t="shared" si="10"/>
        <v>1</v>
      </c>
      <c r="IC28" s="37">
        <v>10</v>
      </c>
      <c r="ID28" s="38">
        <f t="shared" si="26"/>
        <v>5</v>
      </c>
      <c r="IE28" s="9">
        <v>50.385561019222166</v>
      </c>
      <c r="IF28" s="46">
        <f t="shared" si="27"/>
        <v>5</v>
      </c>
      <c r="IG28" s="38">
        <f t="shared" si="28"/>
        <v>5</v>
      </c>
      <c r="IH28" s="38" t="str">
        <f t="shared" si="29"/>
        <v/>
      </c>
      <c r="II28">
        <f t="shared" si="30"/>
        <v>5</v>
      </c>
      <c r="IJ28" t="str">
        <f t="shared" si="11"/>
        <v/>
      </c>
      <c r="IK28" s="9">
        <f t="shared" si="12"/>
        <v>47.809566383549395</v>
      </c>
      <c r="IL28" s="27">
        <f t="shared" si="13"/>
        <v>3</v>
      </c>
      <c r="IM28" s="9">
        <f t="shared" si="31"/>
        <v>0.16204738489047832</v>
      </c>
      <c r="IN28" s="48">
        <f t="shared" si="14"/>
        <v>1</v>
      </c>
      <c r="IO28" s="9">
        <f t="shared" si="15"/>
        <v>57.577112203844436</v>
      </c>
      <c r="IP28" s="49">
        <f t="shared" si="16"/>
        <v>3</v>
      </c>
      <c r="IQ28" s="9">
        <f t="shared" si="17"/>
        <v>0.62583817612874393</v>
      </c>
      <c r="IR28" s="49">
        <f t="shared" si="18"/>
        <v>1</v>
      </c>
      <c r="IS28" s="9">
        <f t="shared" si="19"/>
        <v>2.6666666666666665</v>
      </c>
      <c r="IT28" s="9" t="str">
        <f t="shared" si="20"/>
        <v>poor</v>
      </c>
      <c r="IU28" s="9">
        <f t="shared" si="21"/>
        <v>104.16666666666666</v>
      </c>
      <c r="IV28" t="str">
        <f t="shared" si="22"/>
        <v>approaching attainable community</v>
      </c>
    </row>
    <row r="29" spans="1:256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M29">
        <v>868</v>
      </c>
      <c r="P29">
        <v>93968</v>
      </c>
      <c r="AP29">
        <v>3</v>
      </c>
      <c r="AT29">
        <v>28</v>
      </c>
      <c r="BA29">
        <v>28</v>
      </c>
      <c r="BC29">
        <v>448</v>
      </c>
      <c r="BI29">
        <v>28</v>
      </c>
      <c r="CS29">
        <v>28</v>
      </c>
      <c r="CU29">
        <v>1</v>
      </c>
      <c r="CW29">
        <v>168</v>
      </c>
      <c r="CX29">
        <v>28</v>
      </c>
      <c r="DO29">
        <v>476</v>
      </c>
      <c r="EQ29">
        <v>17444</v>
      </c>
      <c r="EW29">
        <v>224</v>
      </c>
      <c r="FI29">
        <v>1932</v>
      </c>
      <c r="FT29">
        <v>224</v>
      </c>
      <c r="GT29">
        <v>84</v>
      </c>
      <c r="HB29">
        <v>84</v>
      </c>
      <c r="HN29" s="27">
        <f t="shared" si="0"/>
        <v>116064</v>
      </c>
      <c r="HO29">
        <f t="shared" si="1"/>
        <v>18</v>
      </c>
      <c r="HP29">
        <f t="shared" si="2"/>
        <v>3</v>
      </c>
      <c r="HQ29">
        <f t="shared" si="23"/>
        <v>5</v>
      </c>
      <c r="HR29">
        <f t="shared" si="3"/>
        <v>3</v>
      </c>
      <c r="HS29">
        <f t="shared" si="4"/>
        <v>1</v>
      </c>
      <c r="HT29">
        <f t="shared" si="5"/>
        <v>1</v>
      </c>
      <c r="HU29">
        <f t="shared" si="6"/>
        <v>6</v>
      </c>
      <c r="HV29" s="38">
        <f t="shared" si="24"/>
        <v>3</v>
      </c>
      <c r="HW29" s="9">
        <f t="shared" si="7"/>
        <v>2.4124620898814446E-2</v>
      </c>
      <c r="HX29" s="27">
        <f t="shared" si="8"/>
        <v>1</v>
      </c>
      <c r="HY29" s="9">
        <f t="shared" si="9"/>
        <v>0</v>
      </c>
      <c r="HZ29" s="45">
        <f t="shared" si="25"/>
        <v>1</v>
      </c>
      <c r="IA29">
        <f>COUNT(AX29:BA29,BG29:BH29,BJ29:BM29:BQ29,CB29,CD29,CO29:CP29,CT29,DB29,EX29,FD29,FL29,HA29,HC29,HE29,HI29)</f>
        <v>1</v>
      </c>
      <c r="IB29" s="120">
        <f t="shared" si="10"/>
        <v>1</v>
      </c>
      <c r="IC29" s="37">
        <v>6</v>
      </c>
      <c r="ID29" s="38">
        <f t="shared" si="26"/>
        <v>5</v>
      </c>
      <c r="IE29" s="9">
        <v>82.892197408326439</v>
      </c>
      <c r="IF29" s="46">
        <f t="shared" si="27"/>
        <v>5</v>
      </c>
      <c r="IG29" s="38">
        <f t="shared" si="28"/>
        <v>2</v>
      </c>
      <c r="IH29" s="38" t="str">
        <f t="shared" si="29"/>
        <v/>
      </c>
      <c r="II29">
        <f t="shared" si="30"/>
        <v>3</v>
      </c>
      <c r="IJ29" t="str">
        <f t="shared" si="11"/>
        <v/>
      </c>
      <c r="IK29" s="9">
        <f t="shared" si="12"/>
        <v>15.730114419630548</v>
      </c>
      <c r="IL29" s="27">
        <f t="shared" si="13"/>
        <v>1</v>
      </c>
      <c r="IM29" s="9">
        <f t="shared" si="31"/>
        <v>2.4124620898814446E-2</v>
      </c>
      <c r="IN29" s="48">
        <f t="shared" si="14"/>
        <v>1</v>
      </c>
      <c r="IO29" s="9">
        <f t="shared" si="15"/>
        <v>17.08023159636063</v>
      </c>
      <c r="IP29" s="49">
        <f t="shared" si="16"/>
        <v>3</v>
      </c>
      <c r="IQ29" s="9">
        <f t="shared" si="17"/>
        <v>0.19299696719051557</v>
      </c>
      <c r="IR29" s="49">
        <f t="shared" si="18"/>
        <v>1</v>
      </c>
      <c r="IS29" s="9">
        <f t="shared" si="19"/>
        <v>2</v>
      </c>
      <c r="IT29" s="9" t="str">
        <f t="shared" si="20"/>
        <v>poor</v>
      </c>
      <c r="IU29" s="9">
        <f t="shared" si="21"/>
        <v>78.125</v>
      </c>
      <c r="IV29" t="str">
        <f t="shared" si="22"/>
        <v>approaching attainable community</v>
      </c>
    </row>
    <row r="30" spans="1:256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J30">
        <v>28</v>
      </c>
      <c r="M30">
        <v>336</v>
      </c>
      <c r="P30">
        <v>34049</v>
      </c>
      <c r="AL30">
        <v>56</v>
      </c>
      <c r="AP30">
        <v>51</v>
      </c>
      <c r="BA30">
        <v>28</v>
      </c>
      <c r="BC30">
        <v>84</v>
      </c>
      <c r="CS30">
        <v>28</v>
      </c>
      <c r="CW30">
        <v>28</v>
      </c>
      <c r="DO30">
        <v>112</v>
      </c>
      <c r="DQ30">
        <v>28</v>
      </c>
      <c r="EQ30">
        <v>2716</v>
      </c>
      <c r="ET30">
        <v>140</v>
      </c>
      <c r="FI30">
        <v>560</v>
      </c>
      <c r="FT30">
        <v>140</v>
      </c>
      <c r="GF30">
        <v>84</v>
      </c>
      <c r="GH30">
        <v>28</v>
      </c>
      <c r="HB30">
        <v>28</v>
      </c>
      <c r="HN30" s="27">
        <f t="shared" si="0"/>
        <v>38524</v>
      </c>
      <c r="HO30">
        <f t="shared" si="1"/>
        <v>18</v>
      </c>
      <c r="HP30">
        <f t="shared" si="2"/>
        <v>3</v>
      </c>
      <c r="HQ30">
        <f t="shared" si="23"/>
        <v>2</v>
      </c>
      <c r="HR30">
        <f t="shared" si="3"/>
        <v>1</v>
      </c>
      <c r="HS30">
        <f t="shared" si="4"/>
        <v>0</v>
      </c>
      <c r="HT30">
        <f t="shared" si="5"/>
        <v>1</v>
      </c>
      <c r="HU30">
        <f t="shared" si="6"/>
        <v>7</v>
      </c>
      <c r="HV30" s="38">
        <f t="shared" si="24"/>
        <v>3</v>
      </c>
      <c r="HW30" s="9">
        <f t="shared" si="7"/>
        <v>0</v>
      </c>
      <c r="HX30" s="27">
        <f t="shared" si="8"/>
        <v>1</v>
      </c>
      <c r="HY30" s="9">
        <f t="shared" si="9"/>
        <v>2.2900763358778624</v>
      </c>
      <c r="HZ30" s="45">
        <f t="shared" si="25"/>
        <v>3</v>
      </c>
      <c r="IA30">
        <f>COUNT(AX30:BA30,BG30:BH30,BJ30:BM30:BQ30,CB30,CD30,CO30:CP30,CT30,DB30,EX30,FD30,FL30,HA30,HC30,HE30,HI30)</f>
        <v>1</v>
      </c>
      <c r="IB30" s="120">
        <f t="shared" si="10"/>
        <v>1</v>
      </c>
      <c r="IC30" s="37">
        <v>6</v>
      </c>
      <c r="ID30" s="38">
        <f t="shared" si="26"/>
        <v>5</v>
      </c>
      <c r="IE30" s="9">
        <v>90.418959609594012</v>
      </c>
      <c r="IF30" s="46">
        <f t="shared" si="27"/>
        <v>5</v>
      </c>
      <c r="IG30" s="38">
        <f t="shared" si="28"/>
        <v>1</v>
      </c>
      <c r="IH30" s="38" t="str">
        <f t="shared" si="29"/>
        <v/>
      </c>
      <c r="II30">
        <f t="shared" si="30"/>
        <v>3</v>
      </c>
      <c r="IJ30" t="str">
        <f t="shared" si="11"/>
        <v/>
      </c>
      <c r="IK30" s="9">
        <f t="shared" si="12"/>
        <v>7.5589243069255536</v>
      </c>
      <c r="IL30" s="27">
        <f t="shared" si="13"/>
        <v>1</v>
      </c>
      <c r="IM30" s="9">
        <f t="shared" si="31"/>
        <v>7.2681964489668779E-2</v>
      </c>
      <c r="IN30" s="48">
        <f t="shared" si="14"/>
        <v>1</v>
      </c>
      <c r="IO30" s="9">
        <f t="shared" si="15"/>
        <v>9.5213373481466093</v>
      </c>
      <c r="IP30" s="49">
        <f t="shared" si="16"/>
        <v>3</v>
      </c>
      <c r="IQ30" s="9">
        <f t="shared" si="17"/>
        <v>0.72681964489668782</v>
      </c>
      <c r="IR30" s="49">
        <f t="shared" si="18"/>
        <v>1</v>
      </c>
      <c r="IS30" s="9">
        <f t="shared" si="19"/>
        <v>1.6666666666666667</v>
      </c>
      <c r="IT30" s="9" t="str">
        <f t="shared" si="20"/>
        <v>very poor</v>
      </c>
      <c r="IU30" s="9">
        <f t="shared" si="21"/>
        <v>65.104166666666657</v>
      </c>
      <c r="IV30" t="str">
        <f t="shared" si="22"/>
        <v>improvement needed</v>
      </c>
    </row>
    <row r="31" spans="1:256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J31">
        <v>112</v>
      </c>
      <c r="M31">
        <v>28</v>
      </c>
      <c r="P31">
        <v>16380</v>
      </c>
      <c r="AE31">
        <v>28</v>
      </c>
      <c r="AP31">
        <v>2</v>
      </c>
      <c r="BC31">
        <v>28</v>
      </c>
      <c r="CS31">
        <v>56</v>
      </c>
      <c r="CW31">
        <v>28</v>
      </c>
      <c r="DO31">
        <v>56</v>
      </c>
      <c r="EQ31">
        <v>812</v>
      </c>
      <c r="ET31">
        <v>112</v>
      </c>
      <c r="FI31">
        <v>1960</v>
      </c>
      <c r="FT31">
        <v>56</v>
      </c>
      <c r="GB31">
        <v>28</v>
      </c>
      <c r="GF31">
        <v>28</v>
      </c>
      <c r="HN31" s="27">
        <f t="shared" si="0"/>
        <v>19714</v>
      </c>
      <c r="HO31">
        <f t="shared" si="1"/>
        <v>15</v>
      </c>
      <c r="HP31">
        <f t="shared" si="2"/>
        <v>3</v>
      </c>
      <c r="HQ31">
        <f t="shared" si="23"/>
        <v>2</v>
      </c>
      <c r="HR31">
        <f t="shared" si="3"/>
        <v>1</v>
      </c>
      <c r="HS31">
        <f t="shared" si="4"/>
        <v>0</v>
      </c>
      <c r="HT31">
        <f t="shared" si="5"/>
        <v>1</v>
      </c>
      <c r="HU31">
        <f t="shared" si="6"/>
        <v>6</v>
      </c>
      <c r="HV31" s="38">
        <f t="shared" si="24"/>
        <v>3</v>
      </c>
      <c r="HW31" s="9">
        <f t="shared" si="7"/>
        <v>0</v>
      </c>
      <c r="HX31" s="27">
        <f t="shared" si="8"/>
        <v>1</v>
      </c>
      <c r="HY31" s="9">
        <f t="shared" si="9"/>
        <v>1.8691588785046727</v>
      </c>
      <c r="HZ31" s="45">
        <f t="shared" si="25"/>
        <v>3</v>
      </c>
      <c r="IA31">
        <f>COUNT(AX31:BA31,BG31:BH31,BJ31:BM31:BQ31,CB31,CD31,CO31:CP31,CT31,DB31,EX31,FD31,FL31,HA31,HC31,HE31,HI31)</f>
        <v>0</v>
      </c>
      <c r="IB31" s="120">
        <f t="shared" si="10"/>
        <v>1</v>
      </c>
      <c r="IC31" s="37">
        <v>7</v>
      </c>
      <c r="ID31" s="38">
        <f t="shared" si="26"/>
        <v>5</v>
      </c>
      <c r="IE31" s="9">
        <v>93.598457948665924</v>
      </c>
      <c r="IF31" s="46">
        <f t="shared" si="27"/>
        <v>5</v>
      </c>
      <c r="IG31" s="38">
        <f t="shared" si="28"/>
        <v>1</v>
      </c>
      <c r="IH31" s="38" t="str">
        <f t="shared" si="29"/>
        <v/>
      </c>
      <c r="II31">
        <f t="shared" si="30"/>
        <v>3</v>
      </c>
      <c r="IJ31" t="str">
        <f t="shared" si="11"/>
        <v/>
      </c>
      <c r="IK31" s="9">
        <f t="shared" si="12"/>
        <v>4.97108653748605</v>
      </c>
      <c r="IL31" s="27">
        <f t="shared" si="13"/>
        <v>1</v>
      </c>
      <c r="IM31" s="9">
        <f t="shared" si="31"/>
        <v>0</v>
      </c>
      <c r="IN31" s="48">
        <f t="shared" si="14"/>
        <v>1</v>
      </c>
      <c r="IO31" s="9">
        <f t="shared" si="15"/>
        <v>15.197321700314498</v>
      </c>
      <c r="IP31" s="49">
        <f t="shared" si="16"/>
        <v>3</v>
      </c>
      <c r="IQ31" s="9">
        <f t="shared" si="17"/>
        <v>0.56812417571269147</v>
      </c>
      <c r="IR31" s="49">
        <f t="shared" si="18"/>
        <v>1</v>
      </c>
      <c r="IS31" s="9">
        <f t="shared" si="19"/>
        <v>1.6666666666666667</v>
      </c>
      <c r="IT31" s="9" t="str">
        <f t="shared" si="20"/>
        <v>very poor</v>
      </c>
      <c r="IU31" s="9">
        <f t="shared" si="21"/>
        <v>65.104166666666657</v>
      </c>
      <c r="IV31" t="str">
        <f t="shared" si="22"/>
        <v>improvement needed</v>
      </c>
    </row>
    <row r="32" spans="1:256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J32">
        <v>84</v>
      </c>
      <c r="M32">
        <v>86</v>
      </c>
      <c r="P32">
        <v>28844</v>
      </c>
      <c r="AE32">
        <v>56</v>
      </c>
      <c r="AP32">
        <v>84</v>
      </c>
      <c r="AT32">
        <v>29</v>
      </c>
      <c r="AX32">
        <v>1</v>
      </c>
      <c r="BA32">
        <v>112</v>
      </c>
      <c r="BC32">
        <v>308</v>
      </c>
      <c r="BX32">
        <v>28</v>
      </c>
      <c r="CU32">
        <v>28</v>
      </c>
      <c r="CW32">
        <v>56</v>
      </c>
      <c r="DO32">
        <v>112</v>
      </c>
      <c r="DQ32">
        <v>1</v>
      </c>
      <c r="EQ32">
        <v>7588</v>
      </c>
      <c r="ET32">
        <v>588</v>
      </c>
      <c r="FI32">
        <v>308</v>
      </c>
      <c r="GB32">
        <v>448</v>
      </c>
      <c r="GF32">
        <v>140</v>
      </c>
      <c r="HB32">
        <v>28</v>
      </c>
      <c r="HM32">
        <v>1</v>
      </c>
      <c r="HN32" s="27">
        <f t="shared" si="0"/>
        <v>38930</v>
      </c>
      <c r="HO32">
        <f t="shared" si="1"/>
        <v>21</v>
      </c>
      <c r="HP32">
        <f t="shared" si="2"/>
        <v>3</v>
      </c>
      <c r="HQ32">
        <f t="shared" si="23"/>
        <v>2</v>
      </c>
      <c r="HR32">
        <f t="shared" si="3"/>
        <v>1</v>
      </c>
      <c r="HS32">
        <f t="shared" si="4"/>
        <v>0</v>
      </c>
      <c r="HT32">
        <f t="shared" si="5"/>
        <v>1</v>
      </c>
      <c r="HU32">
        <f t="shared" si="6"/>
        <v>7</v>
      </c>
      <c r="HV32" s="38">
        <f t="shared" si="24"/>
        <v>3</v>
      </c>
      <c r="HW32" s="9">
        <f t="shared" si="7"/>
        <v>0</v>
      </c>
      <c r="HX32" s="27">
        <f t="shared" si="8"/>
        <v>1</v>
      </c>
      <c r="HY32" s="9">
        <f t="shared" si="9"/>
        <v>6.481481481481481</v>
      </c>
      <c r="HZ32" s="45">
        <f t="shared" si="25"/>
        <v>5</v>
      </c>
      <c r="IA32">
        <f>COUNT(AX32:BA32,BG32:BH32,BJ32:BM32:BQ32,CB32,CD32,CO32:CP32,CT32,DB32,EX32,FD32,FL32,HA32,HC32,HE32,HI32)</f>
        <v>2</v>
      </c>
      <c r="IB32" s="120">
        <f t="shared" si="10"/>
        <v>1</v>
      </c>
      <c r="IC32" s="37">
        <v>9</v>
      </c>
      <c r="ID32" s="38">
        <f t="shared" si="26"/>
        <v>5</v>
      </c>
      <c r="IE32" s="9">
        <v>76.758284099666056</v>
      </c>
      <c r="IF32" s="46">
        <f t="shared" si="27"/>
        <v>5</v>
      </c>
      <c r="IG32" s="38">
        <f t="shared" si="28"/>
        <v>3</v>
      </c>
      <c r="IH32" s="38" t="str">
        <f t="shared" si="29"/>
        <v/>
      </c>
      <c r="II32">
        <f t="shared" si="30"/>
        <v>3</v>
      </c>
      <c r="IJ32" t="str">
        <f t="shared" si="11"/>
        <v/>
      </c>
      <c r="IK32" s="9">
        <f t="shared" si="12"/>
        <v>21.289493963524276</v>
      </c>
      <c r="IL32" s="27">
        <f t="shared" si="13"/>
        <v>1</v>
      </c>
      <c r="IM32" s="9">
        <f t="shared" si="31"/>
        <v>0.2902645774466992</v>
      </c>
      <c r="IN32" s="48">
        <f t="shared" si="14"/>
        <v>1</v>
      </c>
      <c r="IO32" s="9">
        <f t="shared" si="15"/>
        <v>23.303365014127923</v>
      </c>
      <c r="IP32" s="49">
        <f t="shared" si="16"/>
        <v>3</v>
      </c>
      <c r="IQ32" s="9">
        <f t="shared" si="17"/>
        <v>0.50346776265091198</v>
      </c>
      <c r="IR32" s="49">
        <f t="shared" si="18"/>
        <v>1</v>
      </c>
      <c r="IS32" s="9">
        <f t="shared" si="19"/>
        <v>1.6666666666666667</v>
      </c>
      <c r="IT32" s="9" t="str">
        <f t="shared" si="20"/>
        <v>very poor</v>
      </c>
      <c r="IU32" s="9">
        <f t="shared" si="21"/>
        <v>65.104166666666657</v>
      </c>
      <c r="IV32" t="str">
        <f t="shared" si="22"/>
        <v>improvement needed</v>
      </c>
    </row>
    <row r="33" spans="1:256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J33">
        <v>56</v>
      </c>
      <c r="M33">
        <v>252</v>
      </c>
      <c r="P33">
        <v>39816</v>
      </c>
      <c r="AD33">
        <v>84</v>
      </c>
      <c r="AP33">
        <v>1</v>
      </c>
      <c r="AT33">
        <v>28</v>
      </c>
      <c r="BC33">
        <v>308</v>
      </c>
      <c r="BD33">
        <v>28</v>
      </c>
      <c r="CW33">
        <v>84</v>
      </c>
      <c r="DO33">
        <v>140</v>
      </c>
      <c r="EQ33">
        <v>7588</v>
      </c>
      <c r="ET33">
        <v>336</v>
      </c>
      <c r="FF33">
        <v>224</v>
      </c>
      <c r="FI33">
        <v>1904</v>
      </c>
      <c r="FT33">
        <v>112</v>
      </c>
      <c r="HG33">
        <v>84</v>
      </c>
      <c r="HN33" s="27">
        <f t="shared" si="0"/>
        <v>51045</v>
      </c>
      <c r="HO33">
        <f t="shared" si="1"/>
        <v>16</v>
      </c>
      <c r="HP33">
        <f t="shared" si="2"/>
        <v>3</v>
      </c>
      <c r="HQ33">
        <f t="shared" si="23"/>
        <v>1</v>
      </c>
      <c r="HR33">
        <f t="shared" si="3"/>
        <v>1</v>
      </c>
      <c r="HS33">
        <f t="shared" si="4"/>
        <v>0</v>
      </c>
      <c r="HT33">
        <f t="shared" si="5"/>
        <v>1</v>
      </c>
      <c r="HU33">
        <f t="shared" si="6"/>
        <v>6</v>
      </c>
      <c r="HV33" s="38">
        <f t="shared" si="24"/>
        <v>3</v>
      </c>
      <c r="HW33" s="9">
        <f t="shared" si="7"/>
        <v>0</v>
      </c>
      <c r="HX33" s="27">
        <f t="shared" si="8"/>
        <v>1</v>
      </c>
      <c r="HY33" s="9">
        <f t="shared" si="9"/>
        <v>0</v>
      </c>
      <c r="HZ33" s="45">
        <f t="shared" si="25"/>
        <v>1</v>
      </c>
      <c r="IA33">
        <f>COUNT(AX33:BA33,BG33:BH33,BJ33:BM33:BQ33,CB33,CD33,CO33:CP33,CT33,DB33,EX33,FD33,FL33,HA33,HC33,HE33,HI33)</f>
        <v>0</v>
      </c>
      <c r="IB33" s="120">
        <f t="shared" si="10"/>
        <v>1</v>
      </c>
      <c r="IC33" s="37">
        <v>7</v>
      </c>
      <c r="ID33" s="38">
        <f t="shared" si="26"/>
        <v>5</v>
      </c>
      <c r="IE33" s="9">
        <v>83.048290723871105</v>
      </c>
      <c r="IF33" s="46">
        <f t="shared" si="27"/>
        <v>5</v>
      </c>
      <c r="IG33" s="38">
        <f t="shared" si="28"/>
        <v>3</v>
      </c>
      <c r="IH33" s="38" t="str">
        <f t="shared" si="29"/>
        <v/>
      </c>
      <c r="II33">
        <f t="shared" si="30"/>
        <v>2</v>
      </c>
      <c r="IJ33" t="str">
        <f t="shared" si="11"/>
        <v/>
      </c>
      <c r="IK33" s="9">
        <f t="shared" si="12"/>
        <v>15.468704084631208</v>
      </c>
      <c r="IL33" s="27">
        <f t="shared" si="13"/>
        <v>1</v>
      </c>
      <c r="IM33" s="9">
        <f t="shared" si="31"/>
        <v>0</v>
      </c>
      <c r="IN33" s="48">
        <f t="shared" si="14"/>
        <v>1</v>
      </c>
      <c r="IO33" s="9">
        <f t="shared" si="15"/>
        <v>19.911842491918897</v>
      </c>
      <c r="IP33" s="49">
        <f t="shared" si="16"/>
        <v>3</v>
      </c>
      <c r="IQ33" s="9">
        <f t="shared" si="17"/>
        <v>0.21941424233519444</v>
      </c>
      <c r="IR33" s="49">
        <f t="shared" si="18"/>
        <v>1</v>
      </c>
      <c r="IS33" s="9">
        <f t="shared" si="19"/>
        <v>1.6666666666666667</v>
      </c>
      <c r="IT33" s="9" t="str">
        <f t="shared" si="20"/>
        <v>very poor</v>
      </c>
      <c r="IU33" s="9">
        <f t="shared" si="21"/>
        <v>65.104166666666657</v>
      </c>
      <c r="IV33" t="str">
        <f t="shared" si="22"/>
        <v>improvement needed</v>
      </c>
    </row>
    <row r="34" spans="1:256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P34">
        <v>2327</v>
      </c>
      <c r="AP34">
        <v>2</v>
      </c>
      <c r="BA34">
        <v>1</v>
      </c>
      <c r="BC34">
        <v>28</v>
      </c>
      <c r="BI34">
        <v>56</v>
      </c>
      <c r="DO34">
        <v>56</v>
      </c>
      <c r="EB34">
        <v>3</v>
      </c>
      <c r="EQ34">
        <v>196</v>
      </c>
      <c r="ET34">
        <v>140</v>
      </c>
      <c r="EW34">
        <v>56</v>
      </c>
      <c r="FI34">
        <v>84</v>
      </c>
      <c r="HN34" s="27">
        <f t="shared" si="0"/>
        <v>2949</v>
      </c>
      <c r="HO34">
        <f t="shared" si="1"/>
        <v>11</v>
      </c>
      <c r="HP34">
        <f t="shared" si="2"/>
        <v>1</v>
      </c>
      <c r="HQ34">
        <f t="shared" si="23"/>
        <v>1</v>
      </c>
      <c r="HR34">
        <f t="shared" si="3"/>
        <v>1</v>
      </c>
      <c r="HS34">
        <f t="shared" si="4"/>
        <v>1</v>
      </c>
      <c r="HT34">
        <f t="shared" si="5"/>
        <v>1</v>
      </c>
      <c r="HU34">
        <f t="shared" si="6"/>
        <v>5</v>
      </c>
      <c r="HV34" s="38">
        <f t="shared" si="24"/>
        <v>1</v>
      </c>
      <c r="HW34" s="9">
        <f t="shared" si="7"/>
        <v>1.8989487962021026</v>
      </c>
      <c r="HX34" s="27">
        <f t="shared" si="8"/>
        <v>3</v>
      </c>
      <c r="HY34" s="9">
        <f t="shared" si="9"/>
        <v>0</v>
      </c>
      <c r="HZ34" s="45">
        <f t="shared" si="25"/>
        <v>1</v>
      </c>
      <c r="IA34">
        <f>COUNT(AX34:BA34,BG34:BH34,BJ34:BM34:BQ34,CB34,CD34,CO34:CP34,CT34,DB34,EX34,FD34,FL34,HA34,HC34,HE34,HI34)</f>
        <v>1</v>
      </c>
      <c r="IB34" s="120">
        <f t="shared" si="10"/>
        <v>1</v>
      </c>
      <c r="IC34" s="37">
        <v>5</v>
      </c>
      <c r="ID34" s="38">
        <f t="shared" si="26"/>
        <v>5</v>
      </c>
      <c r="IE34" s="9">
        <v>90.335707019328581</v>
      </c>
      <c r="IF34" s="46">
        <f t="shared" si="27"/>
        <v>5</v>
      </c>
      <c r="IG34" s="38">
        <f t="shared" si="28"/>
        <v>0</v>
      </c>
      <c r="IH34" s="38" t="str">
        <f t="shared" si="29"/>
        <v/>
      </c>
      <c r="II34">
        <f t="shared" si="30"/>
        <v>1</v>
      </c>
      <c r="IJ34" t="str">
        <f t="shared" si="11"/>
        <v/>
      </c>
      <c r="IK34" s="9">
        <f t="shared" si="12"/>
        <v>8.5452695829094605</v>
      </c>
      <c r="IL34" s="27">
        <f t="shared" si="13"/>
        <v>1</v>
      </c>
      <c r="IM34" s="9">
        <f t="shared" si="31"/>
        <v>3.39097999321804E-2</v>
      </c>
      <c r="IN34" s="48">
        <f t="shared" si="14"/>
        <v>1</v>
      </c>
      <c r="IO34" s="9">
        <f t="shared" si="15"/>
        <v>16.242794167514411</v>
      </c>
      <c r="IP34" s="49">
        <f t="shared" si="16"/>
        <v>3</v>
      </c>
      <c r="IQ34" s="9">
        <f t="shared" si="17"/>
        <v>0</v>
      </c>
      <c r="IR34" s="49">
        <f t="shared" si="18"/>
        <v>1</v>
      </c>
      <c r="IS34" s="9">
        <f t="shared" si="19"/>
        <v>1.3333333333333333</v>
      </c>
      <c r="IT34" s="9" t="str">
        <f t="shared" si="20"/>
        <v>very poor</v>
      </c>
      <c r="IU34" s="9">
        <f t="shared" si="21"/>
        <v>52.083333333333329</v>
      </c>
      <c r="IV34" t="str">
        <f t="shared" si="22"/>
        <v>improvement needed</v>
      </c>
    </row>
    <row r="35" spans="1:256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J35">
        <v>168</v>
      </c>
      <c r="M35">
        <v>280</v>
      </c>
      <c r="P35">
        <v>15064</v>
      </c>
      <c r="AP35">
        <v>3</v>
      </c>
      <c r="BC35">
        <v>196</v>
      </c>
      <c r="CS35">
        <v>168</v>
      </c>
      <c r="CU35">
        <v>56</v>
      </c>
      <c r="CX35">
        <v>56</v>
      </c>
      <c r="DO35">
        <v>224</v>
      </c>
      <c r="EL35">
        <v>336</v>
      </c>
      <c r="EQ35">
        <v>31388</v>
      </c>
      <c r="ET35">
        <v>336</v>
      </c>
      <c r="FF35">
        <v>336</v>
      </c>
      <c r="FI35">
        <v>3752</v>
      </c>
      <c r="FL35">
        <v>336</v>
      </c>
      <c r="FT35">
        <v>1008</v>
      </c>
      <c r="HB35">
        <v>84</v>
      </c>
      <c r="HN35" s="27">
        <f t="shared" si="0"/>
        <v>53791</v>
      </c>
      <c r="HO35">
        <f t="shared" si="1"/>
        <v>17</v>
      </c>
      <c r="HP35">
        <f t="shared" si="2"/>
        <v>3</v>
      </c>
      <c r="HQ35">
        <f t="shared" si="23"/>
        <v>3</v>
      </c>
      <c r="HR35">
        <f t="shared" si="3"/>
        <v>1</v>
      </c>
      <c r="HS35">
        <f t="shared" si="4"/>
        <v>0</v>
      </c>
      <c r="HT35">
        <f t="shared" si="5"/>
        <v>1</v>
      </c>
      <c r="HU35">
        <f t="shared" si="6"/>
        <v>8</v>
      </c>
      <c r="HV35" s="38">
        <f t="shared" si="24"/>
        <v>3</v>
      </c>
      <c r="HW35" s="9">
        <f t="shared" si="7"/>
        <v>0</v>
      </c>
      <c r="HX35" s="27">
        <f t="shared" si="8"/>
        <v>1</v>
      </c>
      <c r="HY35" s="9">
        <f t="shared" si="9"/>
        <v>0</v>
      </c>
      <c r="HZ35" s="45">
        <f t="shared" si="25"/>
        <v>1</v>
      </c>
      <c r="IA35">
        <f>COUNT(AX35:BA35,BG35:BH35,BJ35:BM35:BQ35,CB35,CD35,CO35:CP35,CT35,DB35,EX35,FD35,FL35,HA35,HC35,HE35,HI35)</f>
        <v>1</v>
      </c>
      <c r="IB35" s="120">
        <f t="shared" si="10"/>
        <v>1</v>
      </c>
      <c r="IC35" s="37">
        <v>8</v>
      </c>
      <c r="ID35" s="38">
        <f t="shared" si="26"/>
        <v>5</v>
      </c>
      <c r="IE35" s="9">
        <v>36.85374876838133</v>
      </c>
      <c r="IF35" s="46">
        <f t="shared" si="27"/>
        <v>5</v>
      </c>
      <c r="IG35" s="38">
        <f t="shared" si="28"/>
        <v>5</v>
      </c>
      <c r="IH35" s="38" t="str">
        <f t="shared" si="29"/>
        <v/>
      </c>
      <c r="II35">
        <f t="shared" si="30"/>
        <v>2</v>
      </c>
      <c r="IJ35" t="str">
        <f t="shared" si="11"/>
        <v/>
      </c>
      <c r="IK35" s="9">
        <f t="shared" si="12"/>
        <v>59.548995185068129</v>
      </c>
      <c r="IL35" s="27">
        <f t="shared" si="13"/>
        <v>3</v>
      </c>
      <c r="IM35" s="9">
        <f t="shared" si="31"/>
        <v>0.62463980963358179</v>
      </c>
      <c r="IN35" s="48">
        <f t="shared" si="14"/>
        <v>1</v>
      </c>
      <c r="IO35" s="9">
        <f t="shared" si="15"/>
        <v>69.699392091613845</v>
      </c>
      <c r="IP35" s="49">
        <f t="shared" si="16"/>
        <v>1</v>
      </c>
      <c r="IQ35" s="9">
        <f t="shared" si="17"/>
        <v>1.8739194289007455</v>
      </c>
      <c r="IR35" s="49">
        <f t="shared" si="18"/>
        <v>3</v>
      </c>
      <c r="IS35" s="9">
        <f t="shared" si="19"/>
        <v>1.6666666666666667</v>
      </c>
      <c r="IT35" s="9" t="str">
        <f t="shared" si="20"/>
        <v>very poor</v>
      </c>
      <c r="IU35" s="9">
        <f t="shared" si="21"/>
        <v>65.104166666666657</v>
      </c>
      <c r="IV35" t="str">
        <f t="shared" si="22"/>
        <v>improvement needed</v>
      </c>
    </row>
    <row r="36" spans="1:256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J36">
        <v>28</v>
      </c>
      <c r="K36">
        <v>28</v>
      </c>
      <c r="M36">
        <v>28</v>
      </c>
      <c r="P36">
        <v>1148</v>
      </c>
      <c r="AL36">
        <v>28</v>
      </c>
      <c r="CS36">
        <v>56</v>
      </c>
      <c r="CU36">
        <v>476</v>
      </c>
      <c r="EL36">
        <v>28</v>
      </c>
      <c r="EQ36">
        <v>616</v>
      </c>
      <c r="FF36">
        <v>28</v>
      </c>
      <c r="FI36">
        <v>1652</v>
      </c>
      <c r="GT36">
        <v>28</v>
      </c>
      <c r="HG36">
        <v>84</v>
      </c>
      <c r="HM36">
        <v>3</v>
      </c>
      <c r="HN36" s="27">
        <f t="shared" si="0"/>
        <v>4231</v>
      </c>
      <c r="HO36">
        <f t="shared" si="1"/>
        <v>14</v>
      </c>
      <c r="HP36">
        <f t="shared" si="2"/>
        <v>1</v>
      </c>
      <c r="HQ36">
        <f t="shared" si="23"/>
        <v>2</v>
      </c>
      <c r="HR36">
        <f t="shared" si="3"/>
        <v>1</v>
      </c>
      <c r="HS36">
        <f t="shared" si="4"/>
        <v>0</v>
      </c>
      <c r="HT36">
        <f t="shared" si="5"/>
        <v>1</v>
      </c>
      <c r="HU36">
        <f t="shared" si="6"/>
        <v>7</v>
      </c>
      <c r="HV36" s="38">
        <f t="shared" si="24"/>
        <v>3</v>
      </c>
      <c r="HW36" s="9">
        <f t="shared" si="7"/>
        <v>0</v>
      </c>
      <c r="HX36" s="27">
        <f t="shared" si="8"/>
        <v>1</v>
      </c>
      <c r="HY36" s="9">
        <f t="shared" si="9"/>
        <v>0</v>
      </c>
      <c r="HZ36" s="45">
        <f t="shared" si="25"/>
        <v>1</v>
      </c>
      <c r="IA36">
        <f>COUNT(AX36:BA36,BG36:BH36,BJ36:BM36:BQ36,CB36,CD36,CO36:CP36,CT36,DB36,EX36,FD36,FL36,HA36,HC36,HE36,HI36)</f>
        <v>0</v>
      </c>
      <c r="IB36" s="120">
        <f t="shared" si="10"/>
        <v>1</v>
      </c>
      <c r="IC36" s="37">
        <v>9</v>
      </c>
      <c r="ID36" s="38">
        <f t="shared" si="26"/>
        <v>5</v>
      </c>
      <c r="IE36" s="9">
        <v>68.825336799810927</v>
      </c>
      <c r="IF36" s="46">
        <f t="shared" si="27"/>
        <v>5</v>
      </c>
      <c r="IG36" s="38">
        <f t="shared" si="28"/>
        <v>5</v>
      </c>
      <c r="IH36" s="38" t="str">
        <f t="shared" si="29"/>
        <v/>
      </c>
      <c r="II36">
        <f t="shared" si="30"/>
        <v>1</v>
      </c>
      <c r="IJ36" t="str">
        <f t="shared" si="11"/>
        <v/>
      </c>
      <c r="IK36" s="9">
        <f t="shared" si="12"/>
        <v>29.118411722996928</v>
      </c>
      <c r="IL36" s="27">
        <f t="shared" si="13"/>
        <v>1</v>
      </c>
      <c r="IM36" s="9">
        <f t="shared" si="31"/>
        <v>0</v>
      </c>
      <c r="IN36" s="48">
        <f t="shared" si="14"/>
        <v>1</v>
      </c>
      <c r="IO36" s="9">
        <f t="shared" si="15"/>
        <v>54.92791302292602</v>
      </c>
      <c r="IP36" s="49">
        <f t="shared" si="16"/>
        <v>3</v>
      </c>
      <c r="IQ36" s="9">
        <f t="shared" si="17"/>
        <v>0.66178208461356647</v>
      </c>
      <c r="IR36" s="49">
        <f t="shared" si="18"/>
        <v>1</v>
      </c>
      <c r="IS36" s="9">
        <f t="shared" si="19"/>
        <v>1.3333333333333333</v>
      </c>
      <c r="IT36" s="9" t="str">
        <f t="shared" si="20"/>
        <v>very poor</v>
      </c>
      <c r="IU36" s="9">
        <f t="shared" si="21"/>
        <v>52.083333333333329</v>
      </c>
      <c r="IV36" t="str">
        <f t="shared" si="22"/>
        <v>improvement needed</v>
      </c>
    </row>
    <row r="37" spans="1:256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J37">
        <v>336</v>
      </c>
      <c r="K37">
        <v>112</v>
      </c>
      <c r="L37">
        <v>140</v>
      </c>
      <c r="M37">
        <v>308</v>
      </c>
      <c r="P37">
        <v>15176</v>
      </c>
      <c r="AM37">
        <v>28</v>
      </c>
      <c r="AQ37">
        <v>28</v>
      </c>
      <c r="AT37">
        <v>56</v>
      </c>
      <c r="BD37">
        <v>168</v>
      </c>
      <c r="EK37">
        <v>28</v>
      </c>
      <c r="EL37">
        <v>56</v>
      </c>
      <c r="EN37">
        <v>28</v>
      </c>
      <c r="EQ37">
        <v>112</v>
      </c>
      <c r="FB37">
        <v>28</v>
      </c>
      <c r="FI37">
        <v>616</v>
      </c>
      <c r="FT37">
        <v>196</v>
      </c>
      <c r="GG37">
        <v>28</v>
      </c>
      <c r="GI37">
        <v>28</v>
      </c>
      <c r="HN37" s="27">
        <f t="shared" si="0"/>
        <v>17472</v>
      </c>
      <c r="HO37">
        <f t="shared" si="1"/>
        <v>18</v>
      </c>
      <c r="HP37">
        <f t="shared" si="2"/>
        <v>3</v>
      </c>
      <c r="HQ37">
        <f t="shared" si="23"/>
        <v>0</v>
      </c>
      <c r="HR37">
        <f t="shared" si="3"/>
        <v>1</v>
      </c>
      <c r="HS37">
        <f t="shared" si="4"/>
        <v>0</v>
      </c>
      <c r="HT37">
        <f t="shared" si="5"/>
        <v>1</v>
      </c>
      <c r="HU37">
        <f t="shared" si="6"/>
        <v>9</v>
      </c>
      <c r="HV37" s="38">
        <f t="shared" si="24"/>
        <v>3</v>
      </c>
      <c r="HW37" s="9">
        <f t="shared" si="7"/>
        <v>0</v>
      </c>
      <c r="HX37" s="27">
        <f t="shared" si="8"/>
        <v>1</v>
      </c>
      <c r="HY37" s="9">
        <f t="shared" si="9"/>
        <v>0</v>
      </c>
      <c r="HZ37" s="45">
        <f t="shared" si="25"/>
        <v>1</v>
      </c>
      <c r="IA37">
        <f>COUNT(AX37:BA37,BG37:BH37,BJ37:BM37:BQ37,CB37,CD37,CO37:CP37,CT37,DB37,EX37,FD37,FL37,HA37,HC37,HE37,HI37)</f>
        <v>0</v>
      </c>
      <c r="IB37" s="120">
        <f t="shared" si="10"/>
        <v>1</v>
      </c>
      <c r="IC37" s="37">
        <v>8</v>
      </c>
      <c r="ID37" s="38">
        <f t="shared" si="26"/>
        <v>5</v>
      </c>
      <c r="IE37" s="9">
        <v>91.025641025641022</v>
      </c>
      <c r="IF37" s="46">
        <f t="shared" si="27"/>
        <v>5</v>
      </c>
      <c r="IG37" s="38">
        <f t="shared" si="28"/>
        <v>4</v>
      </c>
      <c r="IH37" s="38" t="str">
        <f t="shared" si="29"/>
        <v/>
      </c>
      <c r="II37">
        <f t="shared" si="30"/>
        <v>1</v>
      </c>
      <c r="IJ37" t="str">
        <f t="shared" si="11"/>
        <v/>
      </c>
      <c r="IK37" s="9">
        <f t="shared" si="12"/>
        <v>0.64102564102564097</v>
      </c>
      <c r="IL37" s="27">
        <f t="shared" si="13"/>
        <v>1</v>
      </c>
      <c r="IM37" s="9">
        <f t="shared" si="31"/>
        <v>0</v>
      </c>
      <c r="IN37" s="48">
        <f t="shared" si="14"/>
        <v>1</v>
      </c>
      <c r="IO37" s="9">
        <f t="shared" si="15"/>
        <v>6.4102564102564097</v>
      </c>
      <c r="IP37" s="49">
        <f t="shared" si="16"/>
        <v>3</v>
      </c>
      <c r="IQ37" s="9">
        <f t="shared" si="17"/>
        <v>1.2820512820512819</v>
      </c>
      <c r="IR37" s="49">
        <f t="shared" si="18"/>
        <v>3</v>
      </c>
      <c r="IS37" s="9">
        <f t="shared" si="19"/>
        <v>1.6666666666666667</v>
      </c>
      <c r="IT37" s="9" t="str">
        <f t="shared" si="20"/>
        <v>very poor</v>
      </c>
      <c r="IU37" s="9">
        <f t="shared" si="21"/>
        <v>65.104166666666657</v>
      </c>
      <c r="IV37" t="str">
        <f t="shared" si="22"/>
        <v>improvement needed</v>
      </c>
    </row>
    <row r="38" spans="1:256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M38">
        <v>1</v>
      </c>
      <c r="P38">
        <v>42</v>
      </c>
      <c r="AT38">
        <v>2</v>
      </c>
      <c r="BC38">
        <v>6</v>
      </c>
      <c r="BD38">
        <v>7</v>
      </c>
      <c r="CS38">
        <v>1</v>
      </c>
      <c r="CU38">
        <v>1</v>
      </c>
      <c r="EM38">
        <v>6</v>
      </c>
      <c r="EN38">
        <v>4</v>
      </c>
      <c r="EQ38">
        <v>2</v>
      </c>
      <c r="FB38">
        <v>1</v>
      </c>
      <c r="FI38">
        <v>8</v>
      </c>
      <c r="GC38">
        <v>4</v>
      </c>
      <c r="GW38">
        <v>4</v>
      </c>
      <c r="HN38" s="27">
        <f t="shared" si="0"/>
        <v>89</v>
      </c>
      <c r="HO38">
        <f t="shared" si="1"/>
        <v>14</v>
      </c>
      <c r="HP38">
        <f t="shared" si="2"/>
        <v>1</v>
      </c>
      <c r="HQ38">
        <f t="shared" si="23"/>
        <v>2</v>
      </c>
      <c r="HR38">
        <f t="shared" si="3"/>
        <v>1</v>
      </c>
      <c r="HS38">
        <f t="shared" si="4"/>
        <v>0</v>
      </c>
      <c r="HT38">
        <f t="shared" si="5"/>
        <v>1</v>
      </c>
      <c r="HU38">
        <f t="shared" si="6"/>
        <v>7</v>
      </c>
      <c r="HV38" s="38">
        <f t="shared" si="24"/>
        <v>3</v>
      </c>
      <c r="HW38" s="9">
        <f t="shared" si="7"/>
        <v>0</v>
      </c>
      <c r="HX38" s="27">
        <f t="shared" si="8"/>
        <v>1</v>
      </c>
      <c r="HY38" s="9">
        <f t="shared" si="9"/>
        <v>0</v>
      </c>
      <c r="HZ38" s="45">
        <f t="shared" si="25"/>
        <v>1</v>
      </c>
      <c r="IA38">
        <f>COUNT(AX38:BA38,BG38:BH38,BJ38:BM38:BQ38,CB38,CD38,CO38:CP38,CT38,DB38,EX38,FD38,FL38,HA38,HC38,HE38,HI38)</f>
        <v>0</v>
      </c>
      <c r="IB38" s="120">
        <f t="shared" si="10"/>
        <v>1</v>
      </c>
      <c r="IC38" s="37">
        <v>6</v>
      </c>
      <c r="ID38" s="38">
        <f t="shared" si="26"/>
        <v>5</v>
      </c>
      <c r="IE38" s="9">
        <v>79.775280898876403</v>
      </c>
      <c r="IF38" s="46">
        <f t="shared" si="27"/>
        <v>5</v>
      </c>
      <c r="IG38" s="38">
        <f t="shared" si="28"/>
        <v>3</v>
      </c>
      <c r="IH38" s="38" t="str">
        <f t="shared" si="29"/>
        <v/>
      </c>
      <c r="II38">
        <f t="shared" si="30"/>
        <v>0</v>
      </c>
      <c r="IJ38" t="str">
        <f t="shared" si="11"/>
        <v/>
      </c>
      <c r="IK38" s="9">
        <f t="shared" si="12"/>
        <v>4.4943820224719104</v>
      </c>
      <c r="IL38" s="27">
        <f t="shared" si="13"/>
        <v>1</v>
      </c>
      <c r="IM38" s="9">
        <f t="shared" si="31"/>
        <v>0</v>
      </c>
      <c r="IN38" s="48">
        <f t="shared" si="14"/>
        <v>1</v>
      </c>
      <c r="IO38" s="9">
        <f t="shared" si="15"/>
        <v>28.08988764044944</v>
      </c>
      <c r="IP38" s="49">
        <f t="shared" si="16"/>
        <v>3</v>
      </c>
      <c r="IQ38" s="9">
        <f t="shared" si="17"/>
        <v>0</v>
      </c>
      <c r="IR38" s="49">
        <f t="shared" si="18"/>
        <v>1</v>
      </c>
      <c r="IS38" s="9">
        <f t="shared" si="19"/>
        <v>1.3333333333333333</v>
      </c>
      <c r="IT38" s="9" t="str">
        <f t="shared" si="20"/>
        <v>very poor</v>
      </c>
      <c r="IU38" s="9">
        <f t="shared" si="21"/>
        <v>52.083333333333329</v>
      </c>
      <c r="IV38" t="str">
        <f t="shared" si="22"/>
        <v>improvement needed</v>
      </c>
    </row>
    <row r="39" spans="1:256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J39">
        <v>75</v>
      </c>
      <c r="P39">
        <v>112</v>
      </c>
      <c r="AL39">
        <v>9</v>
      </c>
      <c r="AT39">
        <v>19</v>
      </c>
      <c r="DZ39">
        <v>19</v>
      </c>
      <c r="EK39">
        <v>19</v>
      </c>
      <c r="EQ39">
        <v>9</v>
      </c>
      <c r="ES39">
        <v>9</v>
      </c>
      <c r="ET39">
        <v>19</v>
      </c>
      <c r="EW39">
        <v>9</v>
      </c>
      <c r="FF39">
        <v>9</v>
      </c>
      <c r="FI39">
        <v>56</v>
      </c>
      <c r="FO39">
        <v>9</v>
      </c>
      <c r="FQ39">
        <v>9</v>
      </c>
      <c r="FT39">
        <v>9</v>
      </c>
      <c r="GC39">
        <v>47</v>
      </c>
      <c r="GG39">
        <v>9</v>
      </c>
      <c r="GI39">
        <v>37</v>
      </c>
      <c r="GN39">
        <v>9</v>
      </c>
      <c r="HG39">
        <v>9</v>
      </c>
      <c r="HM39">
        <v>10</v>
      </c>
      <c r="HN39" s="27">
        <f t="shared" si="0"/>
        <v>512</v>
      </c>
      <c r="HO39">
        <f t="shared" si="1"/>
        <v>21</v>
      </c>
      <c r="HP39">
        <f t="shared" si="2"/>
        <v>3</v>
      </c>
      <c r="HQ39">
        <f t="shared" si="23"/>
        <v>0</v>
      </c>
      <c r="HR39">
        <f t="shared" si="3"/>
        <v>1</v>
      </c>
      <c r="HS39">
        <f t="shared" si="4"/>
        <v>0</v>
      </c>
      <c r="HT39">
        <f t="shared" si="5"/>
        <v>1</v>
      </c>
      <c r="HU39">
        <f t="shared" si="6"/>
        <v>17</v>
      </c>
      <c r="HV39" s="38">
        <f t="shared" si="24"/>
        <v>5</v>
      </c>
      <c r="HW39" s="9">
        <f t="shared" si="7"/>
        <v>0</v>
      </c>
      <c r="HX39" s="27">
        <f t="shared" si="8"/>
        <v>1</v>
      </c>
      <c r="HY39" s="9">
        <f t="shared" si="9"/>
        <v>3.4749034749034751</v>
      </c>
      <c r="HZ39" s="45">
        <f t="shared" si="25"/>
        <v>3</v>
      </c>
      <c r="IA39">
        <f>COUNT(AX39:BA39,BG39:BH39,BJ39:BM39:BQ39,CB39,CD39,CO39:CP39,CT39,DB39,EX39,FD39,FL39,HA39,HC39,HE39,HI39)</f>
        <v>0</v>
      </c>
      <c r="IB39" s="120">
        <f t="shared" si="10"/>
        <v>1</v>
      </c>
      <c r="IC39" s="37">
        <v>10</v>
      </c>
      <c r="ID39" s="38">
        <f t="shared" si="26"/>
        <v>5</v>
      </c>
      <c r="IE39" s="9">
        <v>59.9609375</v>
      </c>
      <c r="IF39" s="46">
        <f t="shared" si="27"/>
        <v>5</v>
      </c>
      <c r="IG39" s="38">
        <f t="shared" si="28"/>
        <v>4</v>
      </c>
      <c r="IH39" s="38" t="str">
        <f t="shared" si="29"/>
        <v/>
      </c>
      <c r="II39">
        <f t="shared" si="30"/>
        <v>1</v>
      </c>
      <c r="IJ39" t="str">
        <f t="shared" si="11"/>
        <v/>
      </c>
      <c r="IK39" s="9">
        <f t="shared" si="12"/>
        <v>3.515625</v>
      </c>
      <c r="IL39" s="27">
        <f t="shared" si="13"/>
        <v>1</v>
      </c>
      <c r="IM39" s="9">
        <f t="shared" si="31"/>
        <v>0</v>
      </c>
      <c r="IN39" s="48">
        <f t="shared" si="14"/>
        <v>1</v>
      </c>
      <c r="IO39" s="9">
        <f t="shared" si="15"/>
        <v>50.5859375</v>
      </c>
      <c r="IP39" s="49">
        <f t="shared" si="16"/>
        <v>3</v>
      </c>
      <c r="IQ39" s="9">
        <f t="shared" si="17"/>
        <v>3.515625</v>
      </c>
      <c r="IR39" s="49">
        <f t="shared" si="18"/>
        <v>3</v>
      </c>
      <c r="IS39" s="9">
        <f t="shared" si="19"/>
        <v>1.6666666666666667</v>
      </c>
      <c r="IT39" s="9" t="str">
        <f t="shared" si="20"/>
        <v>very poor</v>
      </c>
      <c r="IU39" s="9">
        <f t="shared" si="21"/>
        <v>65.104166666666657</v>
      </c>
      <c r="IV39" t="str">
        <f t="shared" si="22"/>
        <v>improvement needed</v>
      </c>
    </row>
    <row r="40" spans="1:256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J40">
        <v>6</v>
      </c>
      <c r="M40">
        <v>6</v>
      </c>
      <c r="P40">
        <v>66</v>
      </c>
      <c r="AL40">
        <v>6</v>
      </c>
      <c r="CS40">
        <v>1</v>
      </c>
      <c r="CU40">
        <v>13</v>
      </c>
      <c r="EL40">
        <v>117</v>
      </c>
      <c r="EQ40">
        <v>84</v>
      </c>
      <c r="EW40">
        <v>39</v>
      </c>
      <c r="FI40">
        <v>301</v>
      </c>
      <c r="FT40">
        <v>17</v>
      </c>
      <c r="GI40">
        <v>7</v>
      </c>
      <c r="HM40">
        <v>8</v>
      </c>
      <c r="HN40" s="27">
        <f t="shared" si="0"/>
        <v>671</v>
      </c>
      <c r="HO40">
        <f t="shared" si="1"/>
        <v>13</v>
      </c>
      <c r="HP40">
        <f t="shared" si="2"/>
        <v>1</v>
      </c>
      <c r="HQ40">
        <f t="shared" si="23"/>
        <v>2</v>
      </c>
      <c r="HR40">
        <f t="shared" si="3"/>
        <v>1</v>
      </c>
      <c r="HS40">
        <f t="shared" si="4"/>
        <v>0</v>
      </c>
      <c r="HT40">
        <f t="shared" si="5"/>
        <v>1</v>
      </c>
      <c r="HU40">
        <f t="shared" si="6"/>
        <v>7</v>
      </c>
      <c r="HV40" s="38">
        <f t="shared" si="24"/>
        <v>3</v>
      </c>
      <c r="HW40" s="9">
        <f t="shared" si="7"/>
        <v>0</v>
      </c>
      <c r="HX40" s="27">
        <f t="shared" si="8"/>
        <v>1</v>
      </c>
      <c r="HY40" s="9">
        <f t="shared" si="9"/>
        <v>0</v>
      </c>
      <c r="HZ40" s="45">
        <f t="shared" si="25"/>
        <v>1</v>
      </c>
      <c r="IA40">
        <f>COUNT(AX40:BA40,BG40:BH40,BJ40:BM40:BQ40,CB40,CD40,CO40:CP40,CT40,DB40,EX40,FD40,FL40,HA40,HC40,HE40,HI40)</f>
        <v>0</v>
      </c>
      <c r="IB40" s="120">
        <f t="shared" si="10"/>
        <v>1</v>
      </c>
      <c r="IC40" s="37">
        <v>7</v>
      </c>
      <c r="ID40" s="38">
        <f t="shared" si="26"/>
        <v>5</v>
      </c>
      <c r="IE40" s="9">
        <v>60.506706408345757</v>
      </c>
      <c r="IF40" s="46">
        <f t="shared" si="27"/>
        <v>5</v>
      </c>
      <c r="IG40" s="38">
        <f t="shared" si="28"/>
        <v>4</v>
      </c>
      <c r="IH40" s="38" t="str">
        <f t="shared" si="29"/>
        <v/>
      </c>
      <c r="II40">
        <f t="shared" si="30"/>
        <v>1</v>
      </c>
      <c r="IJ40" t="str">
        <f t="shared" si="11"/>
        <v/>
      </c>
      <c r="IK40" s="9">
        <f t="shared" si="12"/>
        <v>14.605067064083457</v>
      </c>
      <c r="IL40" s="27">
        <f t="shared" si="13"/>
        <v>1</v>
      </c>
      <c r="IM40" s="9">
        <f t="shared" si="31"/>
        <v>0</v>
      </c>
      <c r="IN40" s="48">
        <f t="shared" si="14"/>
        <v>1</v>
      </c>
      <c r="IO40" s="9">
        <f t="shared" si="15"/>
        <v>84.2026825633383</v>
      </c>
      <c r="IP40" s="49">
        <f t="shared" si="16"/>
        <v>1</v>
      </c>
      <c r="IQ40" s="9">
        <f t="shared" si="17"/>
        <v>3.427719821162444</v>
      </c>
      <c r="IR40" s="49">
        <f t="shared" si="18"/>
        <v>3</v>
      </c>
      <c r="IS40" s="9">
        <f t="shared" si="19"/>
        <v>1</v>
      </c>
      <c r="IT40" s="9" t="str">
        <f t="shared" si="20"/>
        <v>very poor</v>
      </c>
      <c r="IU40" s="9">
        <f t="shared" si="21"/>
        <v>39.0625</v>
      </c>
      <c r="IV40" t="str">
        <f t="shared" si="22"/>
        <v>improvement needed</v>
      </c>
    </row>
    <row r="41" spans="1:256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J41">
        <v>168</v>
      </c>
      <c r="P41">
        <v>2352</v>
      </c>
      <c r="AQ41">
        <v>28</v>
      </c>
      <c r="CU41">
        <v>28</v>
      </c>
      <c r="EQ41">
        <v>196</v>
      </c>
      <c r="ES41">
        <v>28</v>
      </c>
      <c r="ET41">
        <v>56</v>
      </c>
      <c r="FB41">
        <v>28</v>
      </c>
      <c r="FF41">
        <v>28</v>
      </c>
      <c r="FI41">
        <v>224</v>
      </c>
      <c r="FT41">
        <v>2492</v>
      </c>
      <c r="GI41">
        <v>140</v>
      </c>
      <c r="HM41">
        <v>4</v>
      </c>
      <c r="HN41" s="27">
        <f t="shared" si="0"/>
        <v>5772</v>
      </c>
      <c r="HO41">
        <f t="shared" si="1"/>
        <v>13</v>
      </c>
      <c r="HP41">
        <f t="shared" si="2"/>
        <v>1</v>
      </c>
      <c r="HQ41">
        <f t="shared" si="23"/>
        <v>1</v>
      </c>
      <c r="HR41">
        <f t="shared" si="3"/>
        <v>1</v>
      </c>
      <c r="HS41">
        <f t="shared" si="4"/>
        <v>0</v>
      </c>
      <c r="HT41">
        <f t="shared" si="5"/>
        <v>1</v>
      </c>
      <c r="HU41">
        <f t="shared" si="6"/>
        <v>9</v>
      </c>
      <c r="HV41" s="38">
        <f t="shared" si="24"/>
        <v>3</v>
      </c>
      <c r="HW41" s="9">
        <f t="shared" si="7"/>
        <v>0</v>
      </c>
      <c r="HX41" s="27">
        <f t="shared" si="8"/>
        <v>1</v>
      </c>
      <c r="HY41" s="9">
        <f t="shared" si="9"/>
        <v>0</v>
      </c>
      <c r="HZ41" s="45">
        <f t="shared" si="25"/>
        <v>1</v>
      </c>
      <c r="IA41">
        <f>COUNT(AX41:BA41,BG41:BH41,BJ41:BM41:BQ41,CB41,CD41,CO41:CP41,CT41,DB41,EX41,FD41,FL41,HA41,HC41,HE41,HI41)</f>
        <v>0</v>
      </c>
      <c r="IB41" s="120">
        <f t="shared" si="10"/>
        <v>1</v>
      </c>
      <c r="IC41" s="37">
        <v>9</v>
      </c>
      <c r="ID41" s="38">
        <f t="shared" si="26"/>
        <v>5</v>
      </c>
      <c r="IE41" s="9">
        <v>47.054747054747054</v>
      </c>
      <c r="IF41" s="46">
        <f t="shared" si="27"/>
        <v>5</v>
      </c>
      <c r="IG41" s="38">
        <f t="shared" si="28"/>
        <v>2</v>
      </c>
      <c r="IH41" s="38" t="str">
        <f t="shared" si="29"/>
        <v/>
      </c>
      <c r="II41">
        <f t="shared" si="30"/>
        <v>0</v>
      </c>
      <c r="IJ41" t="str">
        <f t="shared" si="11"/>
        <v/>
      </c>
      <c r="IK41" s="9">
        <f t="shared" si="12"/>
        <v>3.8808038808038807</v>
      </c>
      <c r="IL41" s="27">
        <f t="shared" si="13"/>
        <v>1</v>
      </c>
      <c r="IM41" s="9">
        <f t="shared" si="31"/>
        <v>0</v>
      </c>
      <c r="IN41" s="48">
        <f t="shared" si="14"/>
        <v>1</v>
      </c>
      <c r="IO41" s="9">
        <f t="shared" si="15"/>
        <v>55.301455301455306</v>
      </c>
      <c r="IP41" s="49">
        <f t="shared" si="16"/>
        <v>3</v>
      </c>
      <c r="IQ41" s="9">
        <f t="shared" si="17"/>
        <v>43.173943173943172</v>
      </c>
      <c r="IR41" s="49">
        <f t="shared" si="18"/>
        <v>5</v>
      </c>
      <c r="IS41" s="9">
        <f t="shared" si="19"/>
        <v>1.3333333333333333</v>
      </c>
      <c r="IT41" s="9" t="str">
        <f t="shared" si="20"/>
        <v>very poor</v>
      </c>
      <c r="IU41" s="9">
        <f t="shared" si="21"/>
        <v>52.083333333333329</v>
      </c>
      <c r="IV41" t="str">
        <f t="shared" si="22"/>
        <v>improvement needed</v>
      </c>
    </row>
    <row r="42" spans="1:256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P42">
        <v>112</v>
      </c>
      <c r="CU42">
        <v>56</v>
      </c>
      <c r="EQ42">
        <v>392</v>
      </c>
      <c r="ET42">
        <v>112</v>
      </c>
      <c r="FB42">
        <v>28</v>
      </c>
      <c r="FI42">
        <v>2884</v>
      </c>
      <c r="GI42">
        <v>28</v>
      </c>
      <c r="HB42">
        <v>28</v>
      </c>
      <c r="HN42" s="27">
        <f t="shared" si="0"/>
        <v>3640</v>
      </c>
      <c r="HO42">
        <f t="shared" si="1"/>
        <v>8</v>
      </c>
      <c r="HP42">
        <f t="shared" si="2"/>
        <v>1</v>
      </c>
      <c r="HQ42">
        <f t="shared" si="23"/>
        <v>1</v>
      </c>
      <c r="HR42">
        <f t="shared" si="3"/>
        <v>1</v>
      </c>
      <c r="HS42">
        <f t="shared" si="4"/>
        <v>0</v>
      </c>
      <c r="HT42">
        <f t="shared" si="5"/>
        <v>1</v>
      </c>
      <c r="HU42">
        <f t="shared" si="6"/>
        <v>6</v>
      </c>
      <c r="HV42" s="38">
        <f t="shared" si="24"/>
        <v>3</v>
      </c>
      <c r="HW42" s="9">
        <f t="shared" si="7"/>
        <v>0</v>
      </c>
      <c r="HX42" s="27">
        <f t="shared" si="8"/>
        <v>1</v>
      </c>
      <c r="HY42" s="9">
        <f t="shared" si="9"/>
        <v>0</v>
      </c>
      <c r="HZ42" s="45">
        <f t="shared" si="25"/>
        <v>1</v>
      </c>
      <c r="IA42">
        <f>COUNT(AX42:BA42,BG42:BH42,BJ42:BM42:BQ42,CB42,CD42,CO42:CP42,CT42,DB42,EX42,FD42,FL42,HA42,HC42,HE42,HI42)</f>
        <v>0</v>
      </c>
      <c r="IB42" s="120">
        <f t="shared" si="10"/>
        <v>1</v>
      </c>
      <c r="IC42" s="37">
        <v>7</v>
      </c>
      <c r="ID42" s="38">
        <f t="shared" si="26"/>
        <v>5</v>
      </c>
      <c r="IE42" s="9">
        <v>86.15384615384616</v>
      </c>
      <c r="IF42" s="46">
        <f t="shared" si="27"/>
        <v>5</v>
      </c>
      <c r="IG42" s="38">
        <f t="shared" si="28"/>
        <v>0</v>
      </c>
      <c r="IH42" s="38" t="str">
        <f t="shared" si="29"/>
        <v/>
      </c>
      <c r="II42">
        <f t="shared" si="30"/>
        <v>0</v>
      </c>
      <c r="IJ42" t="str">
        <f t="shared" si="11"/>
        <v/>
      </c>
      <c r="IK42" s="9">
        <f t="shared" si="12"/>
        <v>13.076923076923078</v>
      </c>
      <c r="IL42" s="27">
        <f t="shared" si="13"/>
        <v>1</v>
      </c>
      <c r="IM42" s="9">
        <f t="shared" si="31"/>
        <v>0</v>
      </c>
      <c r="IN42" s="48">
        <f t="shared" si="14"/>
        <v>1</v>
      </c>
      <c r="IO42" s="9">
        <f t="shared" si="15"/>
        <v>94.615384615384613</v>
      </c>
      <c r="IP42" s="49">
        <f t="shared" si="16"/>
        <v>1</v>
      </c>
      <c r="IQ42" s="9">
        <f t="shared" si="17"/>
        <v>0</v>
      </c>
      <c r="IR42" s="49">
        <f t="shared" si="18"/>
        <v>1</v>
      </c>
      <c r="IS42" s="9">
        <f t="shared" si="19"/>
        <v>1</v>
      </c>
      <c r="IT42" s="9" t="str">
        <f t="shared" si="20"/>
        <v>very poor</v>
      </c>
      <c r="IU42" s="9">
        <f t="shared" si="21"/>
        <v>39.0625</v>
      </c>
      <c r="IV42" t="str">
        <f t="shared" si="22"/>
        <v>improvement needed</v>
      </c>
    </row>
    <row r="43" spans="1:256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J43">
        <v>196</v>
      </c>
      <c r="M43">
        <v>336</v>
      </c>
      <c r="P43">
        <v>9016</v>
      </c>
      <c r="AT43">
        <v>28</v>
      </c>
      <c r="BA43">
        <v>252</v>
      </c>
      <c r="BC43">
        <v>56</v>
      </c>
      <c r="BI43">
        <v>1596</v>
      </c>
      <c r="CS43">
        <v>84</v>
      </c>
      <c r="CU43">
        <v>56</v>
      </c>
      <c r="CW43">
        <v>1092</v>
      </c>
      <c r="DO43">
        <v>140</v>
      </c>
      <c r="EL43">
        <v>112</v>
      </c>
      <c r="EQ43">
        <v>784</v>
      </c>
      <c r="ET43">
        <v>336</v>
      </c>
      <c r="EW43">
        <v>896</v>
      </c>
      <c r="FB43">
        <v>112</v>
      </c>
      <c r="FF43">
        <v>224</v>
      </c>
      <c r="FI43">
        <v>7560</v>
      </c>
      <c r="FN43">
        <v>224</v>
      </c>
      <c r="FQ43">
        <v>448</v>
      </c>
      <c r="GB43">
        <v>336</v>
      </c>
      <c r="GG43">
        <v>112</v>
      </c>
      <c r="HB43">
        <v>8652</v>
      </c>
      <c r="HN43" s="27">
        <f t="shared" si="0"/>
        <v>32648</v>
      </c>
      <c r="HO43">
        <f t="shared" si="1"/>
        <v>23</v>
      </c>
      <c r="HP43">
        <f t="shared" si="2"/>
        <v>3</v>
      </c>
      <c r="HQ43">
        <f t="shared" si="23"/>
        <v>4</v>
      </c>
      <c r="HR43">
        <f t="shared" si="3"/>
        <v>1</v>
      </c>
      <c r="HS43">
        <f t="shared" si="4"/>
        <v>1</v>
      </c>
      <c r="HT43">
        <f t="shared" si="5"/>
        <v>1</v>
      </c>
      <c r="HU43">
        <f t="shared" si="6"/>
        <v>12</v>
      </c>
      <c r="HV43" s="38">
        <f t="shared" si="24"/>
        <v>5</v>
      </c>
      <c r="HW43" s="9">
        <f t="shared" si="7"/>
        <v>4.8885077186963981</v>
      </c>
      <c r="HX43" s="27">
        <f t="shared" si="8"/>
        <v>3</v>
      </c>
      <c r="HY43" s="9">
        <f t="shared" si="9"/>
        <v>7.0351758793969852</v>
      </c>
      <c r="HZ43" s="45">
        <f t="shared" si="25"/>
        <v>5</v>
      </c>
      <c r="IA43">
        <f>COUNT(AX43:BA43,BG43:BH43,BJ43:BM43:BQ43,CB43,CD43,CO43:CP43,CT43,DB43,EX43,FD43,FL43,HA43,HC43,HE43,HI43)</f>
        <v>1</v>
      </c>
      <c r="IB43" s="120">
        <f t="shared" si="10"/>
        <v>1</v>
      </c>
      <c r="IC43" s="37">
        <v>11</v>
      </c>
      <c r="ID43" s="38">
        <f t="shared" si="26"/>
        <v>5</v>
      </c>
      <c r="IE43" s="9">
        <v>63.379073756432248</v>
      </c>
      <c r="IF43" s="46">
        <f t="shared" si="27"/>
        <v>5</v>
      </c>
      <c r="IG43" s="38">
        <f t="shared" ref="IG43:IG74" si="32">2*(COUNT(EL43))+COUNT(M43,AT43,BP43:BR43,BU43,CD43,CP43,CZ43,DK43,DM43:DN43,DT43:DU43,FF43,FL43,FM43:FO43,FV43,GA43,GW43,GZ43,HI43,HM43)</f>
        <v>6</v>
      </c>
      <c r="IH43" s="38" t="str">
        <f t="shared" si="29"/>
        <v/>
      </c>
      <c r="II43">
        <f t="shared" si="30"/>
        <v>2</v>
      </c>
      <c r="IJ43" t="str">
        <f t="shared" si="11"/>
        <v/>
      </c>
      <c r="IK43" s="9">
        <f t="shared" si="12"/>
        <v>34.133790737564325</v>
      </c>
      <c r="IL43" s="27">
        <f t="shared" si="13"/>
        <v>3</v>
      </c>
      <c r="IM43" s="9">
        <f t="shared" si="31"/>
        <v>0.77186963979416812</v>
      </c>
      <c r="IN43" s="48">
        <f t="shared" si="14"/>
        <v>1</v>
      </c>
      <c r="IO43" s="9">
        <f t="shared" si="15"/>
        <v>34.133790737564325</v>
      </c>
      <c r="IP43" s="49">
        <f t="shared" si="16"/>
        <v>3</v>
      </c>
      <c r="IQ43" s="9">
        <f t="shared" si="17"/>
        <v>0</v>
      </c>
      <c r="IR43" s="49">
        <f t="shared" si="18"/>
        <v>1</v>
      </c>
      <c r="IS43" s="9">
        <f t="shared" si="19"/>
        <v>2</v>
      </c>
      <c r="IT43" s="9" t="str">
        <f t="shared" si="20"/>
        <v>poor</v>
      </c>
      <c r="IU43" s="9">
        <f t="shared" si="21"/>
        <v>78.125</v>
      </c>
      <c r="IV43" t="str">
        <f t="shared" si="22"/>
        <v>approaching attainable community</v>
      </c>
    </row>
    <row r="44" spans="1:256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J44">
        <v>84</v>
      </c>
      <c r="P44">
        <v>6776</v>
      </c>
      <c r="BD44">
        <v>28</v>
      </c>
      <c r="EN44">
        <v>28</v>
      </c>
      <c r="EQ44">
        <v>1092</v>
      </c>
      <c r="ES44">
        <v>84</v>
      </c>
      <c r="ET44">
        <v>28</v>
      </c>
      <c r="FB44">
        <v>84</v>
      </c>
      <c r="FI44">
        <v>2492</v>
      </c>
      <c r="GF44">
        <v>28</v>
      </c>
      <c r="GT44">
        <v>56</v>
      </c>
      <c r="HB44">
        <v>56</v>
      </c>
      <c r="HN44" s="27">
        <f t="shared" si="0"/>
        <v>10836</v>
      </c>
      <c r="HO44">
        <f t="shared" si="1"/>
        <v>12</v>
      </c>
      <c r="HP44">
        <f t="shared" si="2"/>
        <v>1</v>
      </c>
      <c r="HQ44">
        <f t="shared" si="23"/>
        <v>0</v>
      </c>
      <c r="HR44">
        <f t="shared" si="3"/>
        <v>1</v>
      </c>
      <c r="HS44">
        <f t="shared" si="4"/>
        <v>0</v>
      </c>
      <c r="HT44">
        <f t="shared" si="5"/>
        <v>1</v>
      </c>
      <c r="HU44">
        <f t="shared" si="6"/>
        <v>9</v>
      </c>
      <c r="HV44" s="38">
        <f t="shared" si="24"/>
        <v>3</v>
      </c>
      <c r="HW44" s="9">
        <f t="shared" si="7"/>
        <v>0</v>
      </c>
      <c r="HX44" s="27">
        <f t="shared" si="8"/>
        <v>1</v>
      </c>
      <c r="HY44" s="9">
        <f t="shared" si="9"/>
        <v>0.72992700729927007</v>
      </c>
      <c r="HZ44" s="45">
        <f t="shared" si="25"/>
        <v>3</v>
      </c>
      <c r="IA44">
        <f>COUNT(AX44:BA44,BG44:BH44,BJ44:BM44:BQ44,CB44,CD44,CO44:CP44,CT44,DB44,EX44,FD44,FL44,HA44,HC44,HE44,HI44)</f>
        <v>0</v>
      </c>
      <c r="IB44" s="120">
        <f t="shared" si="10"/>
        <v>1</v>
      </c>
      <c r="IC44" s="37">
        <v>7</v>
      </c>
      <c r="ID44" s="38">
        <f t="shared" si="26"/>
        <v>5</v>
      </c>
      <c r="IE44" s="9">
        <v>87.596899224806208</v>
      </c>
      <c r="IF44" s="46">
        <f t="shared" si="27"/>
        <v>5</v>
      </c>
      <c r="IG44" s="38">
        <f t="shared" si="32"/>
        <v>0</v>
      </c>
      <c r="IH44" s="38" t="str">
        <f t="shared" si="29"/>
        <v/>
      </c>
      <c r="II44">
        <f t="shared" si="30"/>
        <v>0</v>
      </c>
      <c r="IJ44" t="str">
        <f t="shared" si="11"/>
        <v/>
      </c>
      <c r="IK44" s="9">
        <f t="shared" si="12"/>
        <v>10.594315245478036</v>
      </c>
      <c r="IL44" s="27">
        <f t="shared" si="13"/>
        <v>1</v>
      </c>
      <c r="IM44" s="9">
        <f t="shared" si="31"/>
        <v>0</v>
      </c>
      <c r="IN44" s="48">
        <f t="shared" si="14"/>
        <v>1</v>
      </c>
      <c r="IO44" s="9">
        <f t="shared" si="15"/>
        <v>35.400516795865634</v>
      </c>
      <c r="IP44" s="49">
        <f t="shared" si="16"/>
        <v>3</v>
      </c>
      <c r="IQ44" s="9">
        <f t="shared" si="17"/>
        <v>0.2583979328165375</v>
      </c>
      <c r="IR44" s="49">
        <f t="shared" si="18"/>
        <v>1</v>
      </c>
      <c r="IS44" s="9">
        <f t="shared" si="19"/>
        <v>1.3333333333333333</v>
      </c>
      <c r="IT44" s="9" t="str">
        <f t="shared" si="20"/>
        <v>very poor</v>
      </c>
      <c r="IU44" s="9">
        <f t="shared" si="21"/>
        <v>52.083333333333329</v>
      </c>
      <c r="IV44" t="str">
        <f t="shared" si="22"/>
        <v>improvement needed</v>
      </c>
    </row>
    <row r="45" spans="1:256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M45">
        <v>56</v>
      </c>
      <c r="P45">
        <v>12910</v>
      </c>
      <c r="X45">
        <v>9</v>
      </c>
      <c r="AH45">
        <v>113</v>
      </c>
      <c r="BA45">
        <v>252</v>
      </c>
      <c r="BI45">
        <v>1400</v>
      </c>
      <c r="CU45">
        <v>142</v>
      </c>
      <c r="CW45">
        <v>980</v>
      </c>
      <c r="EQ45">
        <v>476</v>
      </c>
      <c r="EW45">
        <v>140</v>
      </c>
      <c r="FB45">
        <v>56</v>
      </c>
      <c r="FI45">
        <v>1092</v>
      </c>
      <c r="FN45">
        <v>28</v>
      </c>
      <c r="FQ45">
        <v>252</v>
      </c>
      <c r="FT45">
        <v>252</v>
      </c>
      <c r="GI45">
        <v>84</v>
      </c>
      <c r="GT45">
        <v>28</v>
      </c>
      <c r="GW45">
        <v>28</v>
      </c>
      <c r="HB45">
        <v>2632</v>
      </c>
      <c r="HN45" s="27">
        <f t="shared" si="0"/>
        <v>20930</v>
      </c>
      <c r="HO45">
        <f t="shared" si="1"/>
        <v>19</v>
      </c>
      <c r="HP45">
        <f t="shared" si="2"/>
        <v>3</v>
      </c>
      <c r="HQ45">
        <f t="shared" si="23"/>
        <v>3</v>
      </c>
      <c r="HR45">
        <f t="shared" si="3"/>
        <v>1</v>
      </c>
      <c r="HS45">
        <f t="shared" si="4"/>
        <v>1</v>
      </c>
      <c r="HT45">
        <f t="shared" si="5"/>
        <v>1</v>
      </c>
      <c r="HU45">
        <f t="shared" si="6"/>
        <v>11</v>
      </c>
      <c r="HV45" s="38">
        <f t="shared" si="24"/>
        <v>5</v>
      </c>
      <c r="HW45" s="9">
        <f t="shared" si="7"/>
        <v>6.6889632107023411</v>
      </c>
      <c r="HX45" s="27">
        <f t="shared" si="8"/>
        <v>3</v>
      </c>
      <c r="HY45" s="9">
        <f t="shared" si="9"/>
        <v>10.588235294117647</v>
      </c>
      <c r="HZ45" s="45">
        <f t="shared" si="25"/>
        <v>5</v>
      </c>
      <c r="IA45">
        <f>COUNT(AX45:BA45,BG45:BH45,BJ45:BM45:BQ45,CB45,CD45,CO45:CP45,CT45,DB45,EX45,FD45,FL45,HA45,HC45,HE45,HI45)</f>
        <v>1</v>
      </c>
      <c r="IB45" s="120">
        <f t="shared" si="10"/>
        <v>1</v>
      </c>
      <c r="IC45" s="37">
        <v>9</v>
      </c>
      <c r="ID45" s="38">
        <f t="shared" si="26"/>
        <v>5</v>
      </c>
      <c r="IE45" s="9">
        <v>77.200191113234595</v>
      </c>
      <c r="IF45" s="46">
        <f t="shared" si="27"/>
        <v>5</v>
      </c>
      <c r="IG45" s="38">
        <f t="shared" si="32"/>
        <v>3</v>
      </c>
      <c r="IH45" s="38" t="str">
        <f t="shared" si="29"/>
        <v/>
      </c>
      <c r="II45">
        <f t="shared" si="30"/>
        <v>2</v>
      </c>
      <c r="IJ45" t="str">
        <f t="shared" si="11"/>
        <v/>
      </c>
      <c r="IK45" s="9">
        <f t="shared" si="12"/>
        <v>20.210224558050648</v>
      </c>
      <c r="IL45" s="27">
        <f t="shared" si="13"/>
        <v>1</v>
      </c>
      <c r="IM45" s="9">
        <f t="shared" si="31"/>
        <v>1.2040133779264213</v>
      </c>
      <c r="IN45" s="48">
        <f t="shared" si="14"/>
        <v>1</v>
      </c>
      <c r="IO45" s="9">
        <f t="shared" si="15"/>
        <v>11.371237458193979</v>
      </c>
      <c r="IP45" s="49">
        <f t="shared" si="16"/>
        <v>3</v>
      </c>
      <c r="IQ45" s="9">
        <f t="shared" si="17"/>
        <v>1.7439082656473961</v>
      </c>
      <c r="IR45" s="49">
        <f t="shared" si="18"/>
        <v>3</v>
      </c>
      <c r="IS45" s="9">
        <f t="shared" si="19"/>
        <v>1.6666666666666667</v>
      </c>
      <c r="IT45" s="9" t="str">
        <f t="shared" si="20"/>
        <v>very poor</v>
      </c>
      <c r="IU45" s="9">
        <f t="shared" si="21"/>
        <v>65.104166666666657</v>
      </c>
      <c r="IV45" t="str">
        <f t="shared" si="22"/>
        <v>improvement needed</v>
      </c>
    </row>
    <row r="46" spans="1:256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M46">
        <v>28</v>
      </c>
      <c r="P46">
        <v>19376</v>
      </c>
      <c r="AD46">
        <v>28</v>
      </c>
      <c r="AH46">
        <v>140</v>
      </c>
      <c r="CU46">
        <v>28</v>
      </c>
      <c r="CW46">
        <v>1036</v>
      </c>
      <c r="DG46">
        <v>28</v>
      </c>
      <c r="EQ46">
        <v>12460</v>
      </c>
      <c r="ET46">
        <v>5152</v>
      </c>
      <c r="EW46">
        <v>420</v>
      </c>
      <c r="FI46">
        <v>21924</v>
      </c>
      <c r="FQ46">
        <v>420</v>
      </c>
      <c r="GH46">
        <v>420</v>
      </c>
      <c r="HB46">
        <v>1792</v>
      </c>
      <c r="HN46" s="27">
        <f t="shared" si="0"/>
        <v>63252</v>
      </c>
      <c r="HO46">
        <f t="shared" si="1"/>
        <v>14</v>
      </c>
      <c r="HP46">
        <f t="shared" si="2"/>
        <v>1</v>
      </c>
      <c r="HQ46">
        <f t="shared" si="23"/>
        <v>2</v>
      </c>
      <c r="HR46">
        <f t="shared" si="3"/>
        <v>1</v>
      </c>
      <c r="HS46">
        <f t="shared" si="4"/>
        <v>0</v>
      </c>
      <c r="HT46">
        <f t="shared" si="5"/>
        <v>1</v>
      </c>
      <c r="HU46">
        <f t="shared" si="6"/>
        <v>7</v>
      </c>
      <c r="HV46" s="38">
        <f t="shared" si="24"/>
        <v>3</v>
      </c>
      <c r="HW46" s="9">
        <f t="shared" si="7"/>
        <v>0</v>
      </c>
      <c r="HX46" s="27">
        <f t="shared" si="8"/>
        <v>1</v>
      </c>
      <c r="HY46" s="9">
        <f t="shared" si="9"/>
        <v>1.0295126973232669</v>
      </c>
      <c r="HZ46" s="45">
        <f t="shared" si="25"/>
        <v>3</v>
      </c>
      <c r="IA46">
        <f>COUNT(AX46:BA46,BG46:BH46,BJ46:BM46:BQ46,CB46,CD46,CO46:CP46,CT46,DB46,EX46,FD46,FL46,HA46,HC46,HE46,HI46)</f>
        <v>0</v>
      </c>
      <c r="IB46" s="120">
        <f t="shared" si="10"/>
        <v>1</v>
      </c>
      <c r="IC46" s="37">
        <v>7</v>
      </c>
      <c r="ID46" s="38">
        <f t="shared" si="26"/>
        <v>5</v>
      </c>
      <c r="IE46" s="9">
        <v>75.431606905710495</v>
      </c>
      <c r="IF46" s="46">
        <f t="shared" si="27"/>
        <v>5</v>
      </c>
      <c r="IG46" s="38">
        <f t="shared" si="32"/>
        <v>1</v>
      </c>
      <c r="IH46" s="38" t="str">
        <f t="shared" si="29"/>
        <v/>
      </c>
      <c r="II46">
        <f t="shared" si="30"/>
        <v>2</v>
      </c>
      <c r="IJ46" t="str">
        <f t="shared" si="11"/>
        <v/>
      </c>
      <c r="IK46" s="9">
        <f t="shared" si="12"/>
        <v>24.214254094732183</v>
      </c>
      <c r="IL46" s="27">
        <f t="shared" si="13"/>
        <v>1</v>
      </c>
      <c r="IM46" s="9">
        <f t="shared" si="31"/>
        <v>0</v>
      </c>
      <c r="IN46" s="48">
        <f t="shared" si="14"/>
        <v>1</v>
      </c>
      <c r="IO46" s="9">
        <f t="shared" si="15"/>
        <v>64.497565294378049</v>
      </c>
      <c r="IP46" s="49">
        <f t="shared" si="16"/>
        <v>1</v>
      </c>
      <c r="IQ46" s="9">
        <f t="shared" si="17"/>
        <v>0.22133687472332889</v>
      </c>
      <c r="IR46" s="49">
        <f t="shared" si="18"/>
        <v>1</v>
      </c>
      <c r="IS46" s="9">
        <f t="shared" si="19"/>
        <v>1</v>
      </c>
      <c r="IT46" s="9" t="str">
        <f t="shared" si="20"/>
        <v>very poor</v>
      </c>
      <c r="IU46" s="9">
        <f t="shared" si="21"/>
        <v>39.0625</v>
      </c>
      <c r="IV46" t="str">
        <f t="shared" si="22"/>
        <v>improvement needed</v>
      </c>
    </row>
    <row r="47" spans="1:256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J47">
        <v>168</v>
      </c>
      <c r="P47">
        <v>1624</v>
      </c>
      <c r="AH47">
        <v>308</v>
      </c>
      <c r="BA47">
        <v>28</v>
      </c>
      <c r="BI47">
        <v>140</v>
      </c>
      <c r="CS47">
        <v>28</v>
      </c>
      <c r="CW47">
        <v>56</v>
      </c>
      <c r="DB47">
        <v>56</v>
      </c>
      <c r="EP47">
        <v>56</v>
      </c>
      <c r="EQ47">
        <v>56</v>
      </c>
      <c r="ET47">
        <v>364</v>
      </c>
      <c r="EW47">
        <v>112</v>
      </c>
      <c r="FB47">
        <v>28</v>
      </c>
      <c r="FI47">
        <v>1876</v>
      </c>
      <c r="FN47">
        <v>224</v>
      </c>
      <c r="FT47">
        <v>56</v>
      </c>
      <c r="GI47">
        <v>28</v>
      </c>
      <c r="HB47">
        <v>1344</v>
      </c>
      <c r="HN47" s="27">
        <f t="shared" si="0"/>
        <v>6552</v>
      </c>
      <c r="HO47">
        <f t="shared" si="1"/>
        <v>18</v>
      </c>
      <c r="HP47">
        <f t="shared" si="2"/>
        <v>3</v>
      </c>
      <c r="HQ47">
        <f t="shared" si="23"/>
        <v>4</v>
      </c>
      <c r="HR47">
        <f t="shared" si="3"/>
        <v>1</v>
      </c>
      <c r="HS47">
        <f t="shared" si="4"/>
        <v>1</v>
      </c>
      <c r="HT47">
        <f t="shared" si="5"/>
        <v>1</v>
      </c>
      <c r="HU47">
        <f t="shared" si="6"/>
        <v>10</v>
      </c>
      <c r="HV47" s="38">
        <f t="shared" si="24"/>
        <v>5</v>
      </c>
      <c r="HW47" s="9">
        <f t="shared" si="7"/>
        <v>2.1367521367521367</v>
      </c>
      <c r="HX47" s="27">
        <f t="shared" si="8"/>
        <v>3</v>
      </c>
      <c r="HY47" s="9">
        <f t="shared" si="9"/>
        <v>0</v>
      </c>
      <c r="HZ47" s="45">
        <f t="shared" si="25"/>
        <v>1</v>
      </c>
      <c r="IA47">
        <f>COUNT(AX47:BA47,BG47:BH47,BJ47:BM47:BQ47,CB47,CD47,CO47:CP47,CT47,DB47,EX47,FD47,FL47,HA47,HC47,HE47,HI47)</f>
        <v>2</v>
      </c>
      <c r="IB47" s="120">
        <f t="shared" si="10"/>
        <v>1</v>
      </c>
      <c r="IC47" s="37">
        <v>7</v>
      </c>
      <c r="ID47" s="38">
        <f t="shared" si="26"/>
        <v>5</v>
      </c>
      <c r="IE47" s="9">
        <v>67.948717948717956</v>
      </c>
      <c r="IF47" s="46">
        <f t="shared" si="27"/>
        <v>5</v>
      </c>
      <c r="IG47" s="38">
        <f t="shared" si="32"/>
        <v>1</v>
      </c>
      <c r="IH47" s="38" t="str">
        <f t="shared" si="29"/>
        <v/>
      </c>
      <c r="II47">
        <f t="shared" si="30"/>
        <v>2</v>
      </c>
      <c r="IJ47" t="str">
        <f t="shared" si="11"/>
        <v/>
      </c>
      <c r="IK47" s="9">
        <f t="shared" si="12"/>
        <v>23.504273504273502</v>
      </c>
      <c r="IL47" s="27">
        <f t="shared" si="13"/>
        <v>1</v>
      </c>
      <c r="IM47" s="9">
        <f t="shared" si="31"/>
        <v>1.2820512820512819</v>
      </c>
      <c r="IN47" s="48">
        <f t="shared" si="14"/>
        <v>1</v>
      </c>
      <c r="IO47" s="9">
        <f t="shared" si="15"/>
        <v>42.735042735042732</v>
      </c>
      <c r="IP47" s="49">
        <f t="shared" si="16"/>
        <v>3</v>
      </c>
      <c r="IQ47" s="9">
        <f t="shared" si="17"/>
        <v>5.5555555555555554</v>
      </c>
      <c r="IR47" s="49">
        <f t="shared" si="18"/>
        <v>3</v>
      </c>
      <c r="IS47" s="9">
        <f t="shared" si="19"/>
        <v>1.6666666666666667</v>
      </c>
      <c r="IT47" s="9" t="str">
        <f t="shared" si="20"/>
        <v>very poor</v>
      </c>
      <c r="IU47" s="9">
        <f t="shared" si="21"/>
        <v>65.104166666666657</v>
      </c>
      <c r="IV47" t="str">
        <f t="shared" si="22"/>
        <v>improvement needed</v>
      </c>
    </row>
    <row r="48" spans="1:256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J48">
        <v>84</v>
      </c>
      <c r="M48">
        <v>252</v>
      </c>
      <c r="P48">
        <v>700</v>
      </c>
      <c r="X48">
        <v>28</v>
      </c>
      <c r="AL48">
        <v>28</v>
      </c>
      <c r="AT48">
        <v>140</v>
      </c>
      <c r="BA48">
        <v>308</v>
      </c>
      <c r="CS48">
        <v>840</v>
      </c>
      <c r="CU48">
        <v>84</v>
      </c>
      <c r="DO48">
        <v>280</v>
      </c>
      <c r="EP48">
        <v>56</v>
      </c>
      <c r="EQ48">
        <v>644</v>
      </c>
      <c r="EW48">
        <v>1148</v>
      </c>
      <c r="FB48">
        <v>56</v>
      </c>
      <c r="FI48">
        <v>1736</v>
      </c>
      <c r="FN48">
        <v>140</v>
      </c>
      <c r="FT48">
        <v>1876</v>
      </c>
      <c r="GB48">
        <v>280</v>
      </c>
      <c r="GI48">
        <v>364</v>
      </c>
      <c r="HB48">
        <v>728</v>
      </c>
      <c r="HN48" s="27">
        <f t="shared" si="0"/>
        <v>9772</v>
      </c>
      <c r="HO48">
        <f t="shared" si="1"/>
        <v>20</v>
      </c>
      <c r="HP48">
        <f t="shared" si="2"/>
        <v>3</v>
      </c>
      <c r="HQ48">
        <f t="shared" si="23"/>
        <v>2</v>
      </c>
      <c r="HR48">
        <f t="shared" si="3"/>
        <v>1</v>
      </c>
      <c r="HS48">
        <f t="shared" si="4"/>
        <v>0</v>
      </c>
      <c r="HT48">
        <f t="shared" si="5"/>
        <v>1</v>
      </c>
      <c r="HU48">
        <f t="shared" si="6"/>
        <v>10</v>
      </c>
      <c r="HV48" s="38">
        <f t="shared" si="24"/>
        <v>5</v>
      </c>
      <c r="HW48" s="9">
        <f t="shared" si="7"/>
        <v>0</v>
      </c>
      <c r="HX48" s="27">
        <f t="shared" si="8"/>
        <v>1</v>
      </c>
      <c r="HY48" s="9">
        <f t="shared" si="9"/>
        <v>4.4444444444444446</v>
      </c>
      <c r="HZ48" s="45">
        <f t="shared" si="25"/>
        <v>3</v>
      </c>
      <c r="IA48">
        <f>COUNT(AX48:BA48,BG48:BH48,BJ48:BM48:BQ48,CB48,CD48,CO48:CP48,CT48,DB48,EX48,FD48,FL48,HA48,HC48,HE48,HI48)</f>
        <v>1</v>
      </c>
      <c r="IB48" s="120">
        <f t="shared" si="10"/>
        <v>1</v>
      </c>
      <c r="IC48" s="37">
        <v>9</v>
      </c>
      <c r="ID48" s="38">
        <f t="shared" si="26"/>
        <v>5</v>
      </c>
      <c r="IE48" s="9">
        <v>43.839541547277939</v>
      </c>
      <c r="IF48" s="46">
        <f t="shared" si="27"/>
        <v>5</v>
      </c>
      <c r="IG48" s="38">
        <f t="shared" si="32"/>
        <v>3</v>
      </c>
      <c r="IH48" s="38" t="str">
        <f t="shared" si="29"/>
        <v/>
      </c>
      <c r="II48">
        <f t="shared" si="30"/>
        <v>2</v>
      </c>
      <c r="IJ48" t="str">
        <f t="shared" si="11"/>
        <v/>
      </c>
      <c r="IK48" s="9">
        <f t="shared" si="12"/>
        <v>29.226361031518628</v>
      </c>
      <c r="IL48" s="27">
        <f t="shared" si="13"/>
        <v>1</v>
      </c>
      <c r="IM48" s="9">
        <f t="shared" si="31"/>
        <v>3.151862464183381</v>
      </c>
      <c r="IN48" s="48">
        <f t="shared" si="14"/>
        <v>1</v>
      </c>
      <c r="IO48" s="9">
        <f t="shared" si="15"/>
        <v>64.469914040114617</v>
      </c>
      <c r="IP48" s="49">
        <f t="shared" si="16"/>
        <v>1</v>
      </c>
      <c r="IQ48" s="9">
        <f t="shared" si="17"/>
        <v>19.484240687679083</v>
      </c>
      <c r="IR48" s="49">
        <f t="shared" si="18"/>
        <v>5</v>
      </c>
      <c r="IS48" s="9">
        <f t="shared" si="19"/>
        <v>1.3333333333333333</v>
      </c>
      <c r="IT48" s="9" t="str">
        <f t="shared" si="20"/>
        <v>very poor</v>
      </c>
      <c r="IU48" s="9">
        <f t="shared" si="21"/>
        <v>52.083333333333329</v>
      </c>
      <c r="IV48" t="str">
        <f t="shared" si="22"/>
        <v>improvement needed</v>
      </c>
    </row>
    <row r="49" spans="1:256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J49">
        <v>28</v>
      </c>
      <c r="M49">
        <v>28</v>
      </c>
      <c r="P49">
        <v>18088</v>
      </c>
      <c r="X49">
        <v>28</v>
      </c>
      <c r="AT49">
        <v>28</v>
      </c>
      <c r="BA49">
        <v>56</v>
      </c>
      <c r="BH49">
        <v>308</v>
      </c>
      <c r="CS49">
        <v>140</v>
      </c>
      <c r="CU49">
        <v>252</v>
      </c>
      <c r="CW49">
        <v>2744</v>
      </c>
      <c r="DO49">
        <v>28</v>
      </c>
      <c r="EQ49">
        <v>16156</v>
      </c>
      <c r="ES49">
        <v>1820</v>
      </c>
      <c r="ET49">
        <v>1232</v>
      </c>
      <c r="EW49">
        <v>308</v>
      </c>
      <c r="FI49">
        <v>10052</v>
      </c>
      <c r="FQ49">
        <v>924</v>
      </c>
      <c r="GB49">
        <v>308</v>
      </c>
      <c r="GH49">
        <v>308</v>
      </c>
      <c r="HB49">
        <v>4620</v>
      </c>
      <c r="HN49" s="27">
        <f t="shared" si="0"/>
        <v>57456</v>
      </c>
      <c r="HO49">
        <f t="shared" si="1"/>
        <v>20</v>
      </c>
      <c r="HP49">
        <f t="shared" si="2"/>
        <v>3</v>
      </c>
      <c r="HQ49">
        <f t="shared" si="23"/>
        <v>4</v>
      </c>
      <c r="HR49">
        <f t="shared" si="3"/>
        <v>1</v>
      </c>
      <c r="HS49">
        <f t="shared" si="4"/>
        <v>1</v>
      </c>
      <c r="HT49">
        <f t="shared" si="5"/>
        <v>1</v>
      </c>
      <c r="HU49">
        <f t="shared" si="6"/>
        <v>9</v>
      </c>
      <c r="HV49" s="38">
        <f t="shared" si="24"/>
        <v>3</v>
      </c>
      <c r="HW49" s="9">
        <f t="shared" si="7"/>
        <v>0.53606237816764124</v>
      </c>
      <c r="HX49" s="27">
        <f t="shared" si="8"/>
        <v>1</v>
      </c>
      <c r="HY49" s="9">
        <f t="shared" si="9"/>
        <v>3.9603960396039604</v>
      </c>
      <c r="HZ49" s="45">
        <f t="shared" si="25"/>
        <v>3</v>
      </c>
      <c r="IA49">
        <f>COUNT(AX49:BA49,BG49:BH49,BJ49:BM49:BQ49,CB49,CD49,CO49:CP49,CT49,DB49,EX49,FD49,FL49,HA49,HC49,HE49,HI49)</f>
        <v>2</v>
      </c>
      <c r="IB49" s="120">
        <f t="shared" si="10"/>
        <v>1</v>
      </c>
      <c r="IC49" s="37">
        <v>9</v>
      </c>
      <c r="ID49" s="38">
        <f t="shared" si="26"/>
        <v>5</v>
      </c>
      <c r="IE49" s="9">
        <v>57.651072124756332</v>
      </c>
      <c r="IF49" s="46">
        <f t="shared" si="27"/>
        <v>5</v>
      </c>
      <c r="IG49" s="38">
        <f t="shared" si="32"/>
        <v>2</v>
      </c>
      <c r="IH49" s="38" t="str">
        <f t="shared" si="29"/>
        <v/>
      </c>
      <c r="II49">
        <f t="shared" si="30"/>
        <v>2</v>
      </c>
      <c r="IJ49" t="str">
        <f t="shared" si="11"/>
        <v/>
      </c>
      <c r="IK49" s="9">
        <f t="shared" si="12"/>
        <v>42.202729044834307</v>
      </c>
      <c r="IL49" s="27">
        <f t="shared" si="13"/>
        <v>3</v>
      </c>
      <c r="IM49" s="9">
        <f t="shared" si="31"/>
        <v>0.6335282651072125</v>
      </c>
      <c r="IN49" s="48">
        <f t="shared" si="14"/>
        <v>1</v>
      </c>
      <c r="IO49" s="9">
        <f t="shared" si="15"/>
        <v>54.142300194931771</v>
      </c>
      <c r="IP49" s="49">
        <f t="shared" si="16"/>
        <v>3</v>
      </c>
      <c r="IQ49" s="9">
        <f t="shared" si="17"/>
        <v>0</v>
      </c>
      <c r="IR49" s="49">
        <f t="shared" si="18"/>
        <v>1</v>
      </c>
      <c r="IS49" s="9">
        <f t="shared" si="19"/>
        <v>2</v>
      </c>
      <c r="IT49" s="9" t="str">
        <f t="shared" si="20"/>
        <v>poor</v>
      </c>
      <c r="IU49" s="9">
        <f t="shared" si="21"/>
        <v>78.125</v>
      </c>
      <c r="IV49" t="str">
        <f t="shared" si="22"/>
        <v>approaching attainable community</v>
      </c>
    </row>
    <row r="50" spans="1:256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M50">
        <v>28</v>
      </c>
      <c r="P50">
        <v>532</v>
      </c>
      <c r="BA50">
        <v>28</v>
      </c>
      <c r="BC50">
        <v>28</v>
      </c>
      <c r="CS50">
        <v>56</v>
      </c>
      <c r="CU50">
        <v>56</v>
      </c>
      <c r="CW50">
        <v>56</v>
      </c>
      <c r="EQ50">
        <v>1260</v>
      </c>
      <c r="ET50">
        <v>308</v>
      </c>
      <c r="EW50">
        <v>560</v>
      </c>
      <c r="FI50">
        <v>1568</v>
      </c>
      <c r="FT50">
        <v>140</v>
      </c>
      <c r="GF50">
        <v>112</v>
      </c>
      <c r="GI50">
        <v>56</v>
      </c>
      <c r="HB50">
        <v>112</v>
      </c>
      <c r="HG50">
        <v>140</v>
      </c>
      <c r="HN50" s="27">
        <f t="shared" si="0"/>
        <v>5040</v>
      </c>
      <c r="HO50">
        <f t="shared" si="1"/>
        <v>16</v>
      </c>
      <c r="HP50">
        <f t="shared" si="2"/>
        <v>3</v>
      </c>
      <c r="HQ50">
        <f t="shared" si="23"/>
        <v>3</v>
      </c>
      <c r="HR50">
        <f t="shared" si="3"/>
        <v>1</v>
      </c>
      <c r="HS50">
        <f t="shared" si="4"/>
        <v>0</v>
      </c>
      <c r="HT50">
        <f t="shared" si="5"/>
        <v>1</v>
      </c>
      <c r="HU50">
        <f t="shared" si="6"/>
        <v>9</v>
      </c>
      <c r="HV50" s="38">
        <f t="shared" si="24"/>
        <v>3</v>
      </c>
      <c r="HW50" s="9">
        <f t="shared" si="7"/>
        <v>0</v>
      </c>
      <c r="HX50" s="27">
        <f t="shared" si="8"/>
        <v>1</v>
      </c>
      <c r="HY50" s="9">
        <f t="shared" si="9"/>
        <v>2.7972027972027971</v>
      </c>
      <c r="HZ50" s="45">
        <f t="shared" si="25"/>
        <v>3</v>
      </c>
      <c r="IA50">
        <f>COUNT(AX50:BA50,BG50:BH50,BJ50:BM50:BQ50,CB50,CD50,CO50:CP50,CT50,DB50,EX50,FD50,FL50,HA50,HC50,HE50,HI50)</f>
        <v>1</v>
      </c>
      <c r="IB50" s="120">
        <f t="shared" si="10"/>
        <v>1</v>
      </c>
      <c r="IC50" s="37">
        <v>7</v>
      </c>
      <c r="ID50" s="38">
        <f t="shared" si="26"/>
        <v>5</v>
      </c>
      <c r="IE50" s="9">
        <v>62.222222222222221</v>
      </c>
      <c r="IF50" s="46">
        <f t="shared" si="27"/>
        <v>5</v>
      </c>
      <c r="IG50" s="38">
        <f t="shared" si="32"/>
        <v>1</v>
      </c>
      <c r="IH50" s="38" t="str">
        <f t="shared" si="29"/>
        <v/>
      </c>
      <c r="II50">
        <f t="shared" si="30"/>
        <v>1</v>
      </c>
      <c r="IJ50" t="str">
        <f t="shared" si="11"/>
        <v/>
      </c>
      <c r="IK50" s="9">
        <f t="shared" si="12"/>
        <v>33.333333333333329</v>
      </c>
      <c r="IL50" s="27">
        <f t="shared" si="13"/>
        <v>3</v>
      </c>
      <c r="IM50" s="9">
        <f t="shared" si="31"/>
        <v>0.55555555555555558</v>
      </c>
      <c r="IN50" s="48">
        <f t="shared" si="14"/>
        <v>1</v>
      </c>
      <c r="IO50" s="9">
        <f t="shared" si="15"/>
        <v>79.444444444444443</v>
      </c>
      <c r="IP50" s="49">
        <f t="shared" si="16"/>
        <v>1</v>
      </c>
      <c r="IQ50" s="9">
        <f t="shared" si="17"/>
        <v>5</v>
      </c>
      <c r="IR50" s="49">
        <f t="shared" si="18"/>
        <v>3</v>
      </c>
      <c r="IS50" s="9">
        <f t="shared" si="19"/>
        <v>1.6666666666666667</v>
      </c>
      <c r="IT50" s="9" t="str">
        <f t="shared" si="20"/>
        <v>very poor</v>
      </c>
      <c r="IU50" s="9">
        <f t="shared" si="21"/>
        <v>65.104166666666657</v>
      </c>
      <c r="IV50" t="str">
        <f t="shared" si="22"/>
        <v>improvement needed</v>
      </c>
    </row>
    <row r="51" spans="1:256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J51">
        <v>84</v>
      </c>
      <c r="P51">
        <v>3304</v>
      </c>
      <c r="AD51">
        <v>28</v>
      </c>
      <c r="BA51">
        <v>56</v>
      </c>
      <c r="CU51">
        <v>1</v>
      </c>
      <c r="EQ51">
        <v>2128</v>
      </c>
      <c r="ES51">
        <v>56</v>
      </c>
      <c r="ET51">
        <v>168</v>
      </c>
      <c r="EW51">
        <v>56</v>
      </c>
      <c r="FI51">
        <v>1904</v>
      </c>
      <c r="FN51">
        <v>56</v>
      </c>
      <c r="HB51">
        <v>84</v>
      </c>
      <c r="HG51">
        <v>28</v>
      </c>
      <c r="HN51" s="27">
        <f t="shared" si="0"/>
        <v>7953</v>
      </c>
      <c r="HO51">
        <f t="shared" si="1"/>
        <v>13</v>
      </c>
      <c r="HP51">
        <f t="shared" si="2"/>
        <v>1</v>
      </c>
      <c r="HQ51">
        <f t="shared" si="23"/>
        <v>1</v>
      </c>
      <c r="HR51">
        <f t="shared" si="3"/>
        <v>1</v>
      </c>
      <c r="HS51">
        <f t="shared" si="4"/>
        <v>0</v>
      </c>
      <c r="HT51">
        <f t="shared" si="5"/>
        <v>1</v>
      </c>
      <c r="HU51">
        <f t="shared" si="6"/>
        <v>8</v>
      </c>
      <c r="HV51" s="38">
        <f t="shared" si="24"/>
        <v>3</v>
      </c>
      <c r="HW51" s="9">
        <f t="shared" si="7"/>
        <v>0</v>
      </c>
      <c r="HX51" s="27">
        <f t="shared" si="8"/>
        <v>1</v>
      </c>
      <c r="HY51" s="9">
        <f t="shared" si="9"/>
        <v>0</v>
      </c>
      <c r="HZ51" s="45">
        <f t="shared" si="25"/>
        <v>1</v>
      </c>
      <c r="IA51">
        <f>COUNT(AX51:BA51,BG51:BH51,BJ51:BM51:BQ51,CB51,CD51,CO51:CP51,CT51,DB51,EX51,FD51,FL51,HA51,HC51,HE51,HI51)</f>
        <v>1</v>
      </c>
      <c r="IB51" s="120">
        <f t="shared" si="10"/>
        <v>1</v>
      </c>
      <c r="IC51" s="37">
        <v>7</v>
      </c>
      <c r="ID51" s="38">
        <f t="shared" si="26"/>
        <v>5</v>
      </c>
      <c r="IE51" s="9">
        <v>70.765748774047537</v>
      </c>
      <c r="IF51" s="46">
        <f t="shared" si="27"/>
        <v>5</v>
      </c>
      <c r="IG51" s="38">
        <f t="shared" si="32"/>
        <v>1</v>
      </c>
      <c r="IH51" s="38" t="str">
        <f t="shared" si="29"/>
        <v/>
      </c>
      <c r="II51">
        <f t="shared" si="30"/>
        <v>0</v>
      </c>
      <c r="IJ51" t="str">
        <f t="shared" si="11"/>
        <v/>
      </c>
      <c r="IK51" s="9">
        <f t="shared" si="12"/>
        <v>28.178046020369674</v>
      </c>
      <c r="IL51" s="27">
        <f t="shared" si="13"/>
        <v>1</v>
      </c>
      <c r="IM51" s="9">
        <f t="shared" si="31"/>
        <v>0.70413680372186593</v>
      </c>
      <c r="IN51" s="48">
        <f t="shared" si="14"/>
        <v>1</v>
      </c>
      <c r="IO51" s="9">
        <f t="shared" si="15"/>
        <v>54.922670690305544</v>
      </c>
      <c r="IP51" s="49">
        <f t="shared" si="16"/>
        <v>3</v>
      </c>
      <c r="IQ51" s="9">
        <f t="shared" si="17"/>
        <v>0</v>
      </c>
      <c r="IR51" s="49">
        <f t="shared" si="18"/>
        <v>1</v>
      </c>
      <c r="IS51" s="9">
        <f t="shared" si="19"/>
        <v>1.3333333333333333</v>
      </c>
      <c r="IT51" s="9" t="str">
        <f t="shared" si="20"/>
        <v>very poor</v>
      </c>
      <c r="IU51" s="9">
        <f t="shared" si="21"/>
        <v>52.083333333333329</v>
      </c>
      <c r="IV51" t="str">
        <f t="shared" si="22"/>
        <v>improvement needed</v>
      </c>
    </row>
    <row r="52" spans="1:256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P52">
        <v>7672</v>
      </c>
      <c r="AD52">
        <v>56</v>
      </c>
      <c r="AH52">
        <v>28</v>
      </c>
      <c r="BA52">
        <v>56</v>
      </c>
      <c r="BC52">
        <v>28</v>
      </c>
      <c r="CW52">
        <v>168</v>
      </c>
      <c r="DO52">
        <v>28</v>
      </c>
      <c r="EN52">
        <v>84</v>
      </c>
      <c r="EQ52">
        <v>3668</v>
      </c>
      <c r="ET52">
        <v>196</v>
      </c>
      <c r="FI52">
        <v>5124</v>
      </c>
      <c r="FT52">
        <v>84</v>
      </c>
      <c r="GF52">
        <v>84</v>
      </c>
      <c r="GH52">
        <v>84</v>
      </c>
      <c r="HM52">
        <v>2</v>
      </c>
      <c r="HN52" s="27">
        <f t="shared" si="0"/>
        <v>17362</v>
      </c>
      <c r="HO52">
        <f t="shared" si="1"/>
        <v>15</v>
      </c>
      <c r="HP52">
        <f t="shared" si="2"/>
        <v>3</v>
      </c>
      <c r="HQ52">
        <f t="shared" si="23"/>
        <v>1</v>
      </c>
      <c r="HR52">
        <f t="shared" si="3"/>
        <v>1</v>
      </c>
      <c r="HS52">
        <f t="shared" si="4"/>
        <v>0</v>
      </c>
      <c r="HT52">
        <f t="shared" si="5"/>
        <v>1</v>
      </c>
      <c r="HU52">
        <f t="shared" si="6"/>
        <v>8</v>
      </c>
      <c r="HV52" s="38">
        <f t="shared" si="24"/>
        <v>3</v>
      </c>
      <c r="HW52" s="9">
        <f t="shared" si="7"/>
        <v>0</v>
      </c>
      <c r="HX52" s="27">
        <f t="shared" si="8"/>
        <v>1</v>
      </c>
      <c r="HY52" s="9">
        <f t="shared" si="9"/>
        <v>0.90090090090090091</v>
      </c>
      <c r="HZ52" s="45">
        <f t="shared" si="25"/>
        <v>3</v>
      </c>
      <c r="IA52">
        <f>COUNT(AX52:BA52,BG52:BH52,BJ52:BM52:BQ52,CB52,CD52,CO52:CP52,CT52,DB52,EX52,FD52,FL52,HA52,HC52,HE52,HI52)</f>
        <v>1</v>
      </c>
      <c r="IB52" s="120">
        <f t="shared" si="10"/>
        <v>1</v>
      </c>
      <c r="IC52" s="37">
        <v>6</v>
      </c>
      <c r="ID52" s="38">
        <f t="shared" si="26"/>
        <v>5</v>
      </c>
      <c r="IE52" s="9">
        <v>76.120262642552703</v>
      </c>
      <c r="IF52" s="46">
        <f t="shared" si="27"/>
        <v>5</v>
      </c>
      <c r="IG52" s="38">
        <f t="shared" si="32"/>
        <v>1</v>
      </c>
      <c r="IH52" s="38" t="str">
        <f t="shared" si="29"/>
        <v/>
      </c>
      <c r="II52">
        <f t="shared" si="30"/>
        <v>3</v>
      </c>
      <c r="IJ52" t="str">
        <f t="shared" si="11"/>
        <v/>
      </c>
      <c r="IK52" s="9">
        <f t="shared" si="12"/>
        <v>22.255500518373459</v>
      </c>
      <c r="IL52" s="27">
        <f t="shared" si="13"/>
        <v>1</v>
      </c>
      <c r="IM52" s="9">
        <f t="shared" si="31"/>
        <v>0.32254348577352837</v>
      </c>
      <c r="IN52" s="48">
        <f t="shared" si="14"/>
        <v>1</v>
      </c>
      <c r="IO52" s="9">
        <f t="shared" si="15"/>
        <v>53.703490381292475</v>
      </c>
      <c r="IP52" s="49">
        <f t="shared" si="16"/>
        <v>3</v>
      </c>
      <c r="IQ52" s="9">
        <f t="shared" si="17"/>
        <v>1.1289022002073494</v>
      </c>
      <c r="IR52" s="49">
        <f t="shared" si="18"/>
        <v>3</v>
      </c>
      <c r="IS52" s="9">
        <f t="shared" si="19"/>
        <v>1.6666666666666667</v>
      </c>
      <c r="IT52" s="9" t="str">
        <f t="shared" si="20"/>
        <v>very poor</v>
      </c>
      <c r="IU52" s="9">
        <f t="shared" si="21"/>
        <v>65.104166666666657</v>
      </c>
      <c r="IV52" t="str">
        <f t="shared" si="22"/>
        <v>improvement needed</v>
      </c>
    </row>
    <row r="53" spans="1:256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P53">
        <v>3808</v>
      </c>
      <c r="BC53">
        <v>56</v>
      </c>
      <c r="EP53">
        <v>28</v>
      </c>
      <c r="EQ53">
        <v>308</v>
      </c>
      <c r="EW53">
        <v>28</v>
      </c>
      <c r="FI53">
        <v>420</v>
      </c>
      <c r="FJ53">
        <v>28</v>
      </c>
      <c r="FT53">
        <v>112</v>
      </c>
      <c r="GF53">
        <v>28</v>
      </c>
      <c r="GI53">
        <v>28</v>
      </c>
      <c r="GT53">
        <v>28</v>
      </c>
      <c r="GW53">
        <v>28</v>
      </c>
      <c r="HB53">
        <v>28</v>
      </c>
      <c r="HN53" s="27">
        <f t="shared" si="0"/>
        <v>4928</v>
      </c>
      <c r="HO53">
        <f t="shared" si="1"/>
        <v>13</v>
      </c>
      <c r="HP53">
        <f t="shared" si="2"/>
        <v>1</v>
      </c>
      <c r="HQ53">
        <f t="shared" si="23"/>
        <v>0</v>
      </c>
      <c r="HR53">
        <f t="shared" si="3"/>
        <v>1</v>
      </c>
      <c r="HS53">
        <f t="shared" si="4"/>
        <v>0</v>
      </c>
      <c r="HT53">
        <f t="shared" si="5"/>
        <v>1</v>
      </c>
      <c r="HU53">
        <f t="shared" si="6"/>
        <v>11</v>
      </c>
      <c r="HV53" s="38">
        <f t="shared" si="24"/>
        <v>5</v>
      </c>
      <c r="HW53" s="9">
        <f t="shared" si="7"/>
        <v>0</v>
      </c>
      <c r="HX53" s="27">
        <f t="shared" si="8"/>
        <v>1</v>
      </c>
      <c r="HY53" s="9">
        <f t="shared" si="9"/>
        <v>2.8571428571428572</v>
      </c>
      <c r="HZ53" s="45">
        <f t="shared" si="25"/>
        <v>3</v>
      </c>
      <c r="IA53">
        <f>COUNT(AX53:BA53,BG53:BH53,BJ53:BM53:BQ53,CB53,CD53,CO53:CP53,CT53,DB53,EX53,FD53,FL53,HA53,HC53,HE53,HI53)</f>
        <v>0</v>
      </c>
      <c r="IB53" s="120">
        <f t="shared" si="10"/>
        <v>1</v>
      </c>
      <c r="IC53" s="37">
        <v>5</v>
      </c>
      <c r="ID53" s="38">
        <f t="shared" si="26"/>
        <v>5</v>
      </c>
      <c r="IE53" s="9">
        <v>87.5</v>
      </c>
      <c r="IF53" s="46">
        <f t="shared" si="27"/>
        <v>5</v>
      </c>
      <c r="IG53" s="38">
        <f t="shared" si="32"/>
        <v>1</v>
      </c>
      <c r="IH53" s="38" t="str">
        <f t="shared" si="29"/>
        <v/>
      </c>
      <c r="II53">
        <f t="shared" si="30"/>
        <v>0</v>
      </c>
      <c r="IJ53" t="str">
        <f t="shared" si="11"/>
        <v/>
      </c>
      <c r="IK53" s="9">
        <f t="shared" si="12"/>
        <v>6.8181818181818175</v>
      </c>
      <c r="IL53" s="27">
        <f t="shared" si="13"/>
        <v>1</v>
      </c>
      <c r="IM53" s="9">
        <f t="shared" si="31"/>
        <v>0</v>
      </c>
      <c r="IN53" s="48">
        <f t="shared" si="14"/>
        <v>1</v>
      </c>
      <c r="IO53" s="9">
        <f t="shared" si="15"/>
        <v>19.886363636363637</v>
      </c>
      <c r="IP53" s="49">
        <f t="shared" si="16"/>
        <v>3</v>
      </c>
      <c r="IQ53" s="9">
        <f t="shared" si="17"/>
        <v>2.8409090909090908</v>
      </c>
      <c r="IR53" s="49">
        <f t="shared" si="18"/>
        <v>3</v>
      </c>
      <c r="IS53" s="9">
        <f t="shared" si="19"/>
        <v>1.3333333333333333</v>
      </c>
      <c r="IT53" s="9" t="str">
        <f t="shared" si="20"/>
        <v>very poor</v>
      </c>
      <c r="IU53" s="9">
        <f t="shared" si="21"/>
        <v>52.083333333333329</v>
      </c>
      <c r="IV53" t="str">
        <f t="shared" si="22"/>
        <v>improvement needed</v>
      </c>
    </row>
    <row r="54" spans="1:256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J54">
        <v>28</v>
      </c>
      <c r="P54">
        <v>12404</v>
      </c>
      <c r="X54">
        <v>28</v>
      </c>
      <c r="AH54">
        <v>56</v>
      </c>
      <c r="BA54">
        <v>56</v>
      </c>
      <c r="BH54">
        <v>252</v>
      </c>
      <c r="CS54">
        <v>28</v>
      </c>
      <c r="CU54">
        <v>28</v>
      </c>
      <c r="CW54">
        <v>868</v>
      </c>
      <c r="EQ54">
        <v>44772</v>
      </c>
      <c r="EW54">
        <v>476</v>
      </c>
      <c r="FI54">
        <v>4368</v>
      </c>
      <c r="FT54">
        <v>476</v>
      </c>
      <c r="GB54">
        <v>476</v>
      </c>
      <c r="HB54">
        <v>4256</v>
      </c>
      <c r="HN54" s="27">
        <f t="shared" si="0"/>
        <v>68572</v>
      </c>
      <c r="HO54">
        <f t="shared" si="1"/>
        <v>15</v>
      </c>
      <c r="HP54">
        <f t="shared" si="2"/>
        <v>3</v>
      </c>
      <c r="HQ54">
        <f t="shared" si="23"/>
        <v>4</v>
      </c>
      <c r="HR54">
        <f t="shared" si="3"/>
        <v>1</v>
      </c>
      <c r="HS54">
        <f t="shared" si="4"/>
        <v>1</v>
      </c>
      <c r="HT54">
        <f t="shared" si="5"/>
        <v>1</v>
      </c>
      <c r="HU54">
        <f t="shared" si="6"/>
        <v>6</v>
      </c>
      <c r="HV54" s="38">
        <f t="shared" si="24"/>
        <v>3</v>
      </c>
      <c r="HW54" s="9">
        <f t="shared" si="7"/>
        <v>0.36749693752552065</v>
      </c>
      <c r="HX54" s="27">
        <f t="shared" si="8"/>
        <v>1</v>
      </c>
      <c r="HY54" s="9">
        <f t="shared" si="9"/>
        <v>0.94130675526024365</v>
      </c>
      <c r="HZ54" s="45">
        <f t="shared" si="25"/>
        <v>3</v>
      </c>
      <c r="IA54">
        <f>COUNT(AX54:BA54,BG54:BH54,BJ54:BM54:BQ54,CB54,CD54,CO54:CP54,CT54,DB54,EX54,FD54,FL54,HA54,HC54,HE54,HI54)</f>
        <v>2</v>
      </c>
      <c r="IB54" s="120">
        <f t="shared" si="10"/>
        <v>1</v>
      </c>
      <c r="IC54" s="37">
        <v>6</v>
      </c>
      <c r="ID54" s="38">
        <f t="shared" si="26"/>
        <v>5</v>
      </c>
      <c r="IE54" s="9">
        <v>25.602286647611272</v>
      </c>
      <c r="IF54" s="46">
        <f t="shared" si="27"/>
        <v>3</v>
      </c>
      <c r="IG54" s="38">
        <f t="shared" si="32"/>
        <v>0</v>
      </c>
      <c r="IH54" s="38" t="str">
        <f t="shared" si="29"/>
        <v/>
      </c>
      <c r="II54">
        <f t="shared" si="30"/>
        <v>2</v>
      </c>
      <c r="IJ54" t="str">
        <f t="shared" si="11"/>
        <v/>
      </c>
      <c r="IK54" s="9">
        <f t="shared" si="12"/>
        <v>73.540220498162512</v>
      </c>
      <c r="IL54" s="27">
        <f t="shared" si="13"/>
        <v>3</v>
      </c>
      <c r="IM54" s="9">
        <f t="shared" si="31"/>
        <v>0.44916292364230298</v>
      </c>
      <c r="IN54" s="48">
        <f t="shared" si="14"/>
        <v>1</v>
      </c>
      <c r="IO54" s="9">
        <f t="shared" si="15"/>
        <v>73.744385463454478</v>
      </c>
      <c r="IP54" s="49">
        <f t="shared" si="16"/>
        <v>1</v>
      </c>
      <c r="IQ54" s="9">
        <f t="shared" si="17"/>
        <v>0.77582686810943247</v>
      </c>
      <c r="IR54" s="49">
        <f t="shared" si="18"/>
        <v>1</v>
      </c>
      <c r="IS54" s="9">
        <f t="shared" si="19"/>
        <v>1.6666666666666667</v>
      </c>
      <c r="IT54" s="9" t="str">
        <f t="shared" si="20"/>
        <v>very poor</v>
      </c>
      <c r="IU54" s="9">
        <f t="shared" si="21"/>
        <v>65.104166666666657</v>
      </c>
      <c r="IV54" t="str">
        <f t="shared" si="22"/>
        <v>improvement needed</v>
      </c>
    </row>
    <row r="55" spans="1:256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T55">
        <v>2</v>
      </c>
      <c r="CN55">
        <v>1</v>
      </c>
      <c r="DO55">
        <v>1</v>
      </c>
      <c r="EB55">
        <v>1</v>
      </c>
      <c r="ED55">
        <v>1</v>
      </c>
      <c r="EQ55">
        <v>6</v>
      </c>
      <c r="GX55">
        <v>1</v>
      </c>
      <c r="HM55">
        <v>1</v>
      </c>
      <c r="HN55" s="27">
        <f t="shared" si="0"/>
        <v>14</v>
      </c>
      <c r="HO55">
        <f t="shared" si="1"/>
        <v>8</v>
      </c>
      <c r="HP55">
        <f t="shared" si="2"/>
        <v>1</v>
      </c>
      <c r="HQ55">
        <f t="shared" si="23"/>
        <v>0</v>
      </c>
      <c r="HR55">
        <f t="shared" si="3"/>
        <v>1</v>
      </c>
      <c r="HS55">
        <f t="shared" si="4"/>
        <v>0</v>
      </c>
      <c r="HT55">
        <f t="shared" si="5"/>
        <v>1</v>
      </c>
      <c r="HU55">
        <f t="shared" si="6"/>
        <v>5</v>
      </c>
      <c r="HV55" s="38">
        <f t="shared" si="24"/>
        <v>1</v>
      </c>
      <c r="HW55" s="9">
        <f t="shared" si="7"/>
        <v>0</v>
      </c>
      <c r="HX55" s="27">
        <f t="shared" si="8"/>
        <v>1</v>
      </c>
      <c r="HY55" s="9">
        <f t="shared" si="9"/>
        <v>0</v>
      </c>
      <c r="HZ55" s="45">
        <f t="shared" si="25"/>
        <v>1</v>
      </c>
      <c r="IA55">
        <f>COUNT(AX55:BA55,BG55:BH55,BJ55:BM55:BQ55,CB55,CD55,CO55:CP55,CT55,DB55,EX55,FD55,FL55,HA55,HC55,HE55,HI55)</f>
        <v>0</v>
      </c>
      <c r="IB55" s="120">
        <f t="shared" si="10"/>
        <v>1</v>
      </c>
      <c r="IC55" s="37">
        <v>4</v>
      </c>
      <c r="ID55" s="38">
        <f t="shared" si="26"/>
        <v>5</v>
      </c>
      <c r="IE55" s="9">
        <v>28.571428571428569</v>
      </c>
      <c r="IF55" s="46">
        <f t="shared" si="27"/>
        <v>3</v>
      </c>
      <c r="IG55" s="38">
        <f t="shared" si="32"/>
        <v>1</v>
      </c>
      <c r="IH55" s="38" t="str">
        <f t="shared" si="29"/>
        <v/>
      </c>
      <c r="II55">
        <f t="shared" si="30"/>
        <v>1</v>
      </c>
      <c r="IJ55" t="str">
        <f t="shared" si="11"/>
        <v/>
      </c>
      <c r="IK55" s="9">
        <f t="shared" si="12"/>
        <v>64.285714285714292</v>
      </c>
      <c r="IL55" s="27">
        <f t="shared" si="13"/>
        <v>3</v>
      </c>
      <c r="IM55" s="9">
        <f t="shared" si="31"/>
        <v>0</v>
      </c>
      <c r="IN55" s="48">
        <f t="shared" si="14"/>
        <v>1</v>
      </c>
      <c r="IO55" s="9">
        <f t="shared" si="15"/>
        <v>57.142857142857139</v>
      </c>
      <c r="IP55" s="49">
        <f t="shared" si="16"/>
        <v>3</v>
      </c>
      <c r="IQ55" s="9">
        <f t="shared" si="17"/>
        <v>0</v>
      </c>
      <c r="IR55" s="49">
        <f t="shared" si="18"/>
        <v>1</v>
      </c>
      <c r="IS55" s="9">
        <f t="shared" si="19"/>
        <v>1.6666666666666667</v>
      </c>
      <c r="IT55" s="9" t="str">
        <f t="shared" si="20"/>
        <v>very poor</v>
      </c>
      <c r="IU55" s="9">
        <f t="shared" si="21"/>
        <v>65.104166666666657</v>
      </c>
      <c r="IV55" t="str">
        <f t="shared" si="22"/>
        <v>improvement needed</v>
      </c>
    </row>
    <row r="56" spans="1:256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P56">
        <v>12</v>
      </c>
      <c r="CU56">
        <v>1</v>
      </c>
      <c r="DO56">
        <v>75</v>
      </c>
      <c r="EQ56">
        <v>8</v>
      </c>
      <c r="FG56">
        <v>2</v>
      </c>
      <c r="FI56">
        <v>16</v>
      </c>
      <c r="FT56">
        <v>8</v>
      </c>
      <c r="GI56">
        <v>26</v>
      </c>
      <c r="GK56">
        <v>2</v>
      </c>
      <c r="GX56">
        <v>7</v>
      </c>
      <c r="HM56">
        <v>1</v>
      </c>
      <c r="HN56" s="27">
        <f t="shared" si="0"/>
        <v>158</v>
      </c>
      <c r="HO56">
        <f t="shared" si="1"/>
        <v>11</v>
      </c>
      <c r="HP56">
        <f t="shared" si="2"/>
        <v>1</v>
      </c>
      <c r="HQ56">
        <f t="shared" si="23"/>
        <v>1</v>
      </c>
      <c r="HR56">
        <f t="shared" si="3"/>
        <v>1</v>
      </c>
      <c r="HS56">
        <f t="shared" si="4"/>
        <v>0</v>
      </c>
      <c r="HT56">
        <f t="shared" si="5"/>
        <v>1</v>
      </c>
      <c r="HU56">
        <f t="shared" si="6"/>
        <v>8</v>
      </c>
      <c r="HV56" s="38">
        <f t="shared" si="24"/>
        <v>3</v>
      </c>
      <c r="HW56" s="9">
        <f t="shared" si="7"/>
        <v>0</v>
      </c>
      <c r="HX56" s="27">
        <f t="shared" si="8"/>
        <v>1</v>
      </c>
      <c r="HY56" s="9">
        <f t="shared" si="9"/>
        <v>0</v>
      </c>
      <c r="HZ56" s="45">
        <f t="shared" si="25"/>
        <v>1</v>
      </c>
      <c r="IA56">
        <f>COUNT(AX56:BA56,BG56:BH56,BJ56:BM56:BQ56,CB56,CD56,CO56:CP56,CT56,DB56,EX56,FD56,FL56,HA56,HC56,HE56,HI56)</f>
        <v>0</v>
      </c>
      <c r="IB56" s="120">
        <f t="shared" si="10"/>
        <v>1</v>
      </c>
      <c r="IC56" s="37">
        <v>6</v>
      </c>
      <c r="ID56" s="38">
        <f t="shared" si="26"/>
        <v>5</v>
      </c>
      <c r="IE56" s="9">
        <v>22.151898734177212</v>
      </c>
      <c r="IF56" s="46">
        <f t="shared" si="27"/>
        <v>3</v>
      </c>
      <c r="IG56" s="38">
        <f t="shared" si="32"/>
        <v>1</v>
      </c>
      <c r="IH56" s="38" t="str">
        <f t="shared" si="29"/>
        <v/>
      </c>
      <c r="II56">
        <f t="shared" si="30"/>
        <v>1</v>
      </c>
      <c r="IJ56" t="str">
        <f t="shared" si="11"/>
        <v/>
      </c>
      <c r="IK56" s="9">
        <f t="shared" si="12"/>
        <v>53.164556962025308</v>
      </c>
      <c r="IL56" s="27">
        <f t="shared" si="13"/>
        <v>3</v>
      </c>
      <c r="IM56" s="9">
        <f t="shared" si="31"/>
        <v>0</v>
      </c>
      <c r="IN56" s="48">
        <f t="shared" si="14"/>
        <v>1</v>
      </c>
      <c r="IO56" s="9">
        <f t="shared" si="15"/>
        <v>39.24050632911392</v>
      </c>
      <c r="IP56" s="49">
        <f t="shared" si="16"/>
        <v>3</v>
      </c>
      <c r="IQ56" s="9">
        <f t="shared" si="17"/>
        <v>5.0632911392405067</v>
      </c>
      <c r="IR56" s="49">
        <f t="shared" si="18"/>
        <v>3</v>
      </c>
      <c r="IS56" s="9">
        <f t="shared" si="19"/>
        <v>1.6666666666666667</v>
      </c>
      <c r="IT56" s="9" t="str">
        <f t="shared" si="20"/>
        <v>very poor</v>
      </c>
      <c r="IU56" s="9">
        <f t="shared" si="21"/>
        <v>65.104166666666657</v>
      </c>
      <c r="IV56" t="str">
        <f t="shared" si="22"/>
        <v>improvement needed</v>
      </c>
    </row>
    <row r="57" spans="1:256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P57">
        <v>13</v>
      </c>
      <c r="Y57">
        <v>3</v>
      </c>
      <c r="AT57">
        <v>1</v>
      </c>
      <c r="EQ57">
        <v>5</v>
      </c>
      <c r="FI57">
        <v>22</v>
      </c>
      <c r="GI57">
        <v>15</v>
      </c>
      <c r="HN57" s="27">
        <f t="shared" si="0"/>
        <v>59</v>
      </c>
      <c r="HO57">
        <f t="shared" si="1"/>
        <v>6</v>
      </c>
      <c r="HP57">
        <f t="shared" si="2"/>
        <v>1</v>
      </c>
      <c r="HQ57">
        <f t="shared" si="23"/>
        <v>0</v>
      </c>
      <c r="HR57">
        <f t="shared" si="3"/>
        <v>1</v>
      </c>
      <c r="HS57">
        <f t="shared" si="4"/>
        <v>0</v>
      </c>
      <c r="HT57">
        <f t="shared" si="5"/>
        <v>1</v>
      </c>
      <c r="HU57">
        <f t="shared" si="6"/>
        <v>3</v>
      </c>
      <c r="HV57" s="38">
        <f t="shared" si="24"/>
        <v>1</v>
      </c>
      <c r="HW57" s="9">
        <f t="shared" si="7"/>
        <v>0</v>
      </c>
      <c r="HX57" s="27">
        <f t="shared" si="8"/>
        <v>1</v>
      </c>
      <c r="HY57" s="9">
        <f t="shared" si="9"/>
        <v>0</v>
      </c>
      <c r="HZ57" s="45">
        <f t="shared" si="25"/>
        <v>1</v>
      </c>
      <c r="IA57">
        <f>COUNT(AX57:BA57,BG57:BH57,BJ57:BM57:BQ57,CB57,CD57,CO57:CP57,CT57,DB57,EX57,FD57,FL57,HA57,HC57,HE57,HI57)</f>
        <v>0</v>
      </c>
      <c r="IB57" s="120">
        <f t="shared" si="10"/>
        <v>1</v>
      </c>
      <c r="IC57" s="37">
        <v>5</v>
      </c>
      <c r="ID57" s="38">
        <f t="shared" si="26"/>
        <v>5</v>
      </c>
      <c r="IE57" s="9">
        <v>61.016949152542374</v>
      </c>
      <c r="IF57" s="46">
        <f t="shared" si="27"/>
        <v>5</v>
      </c>
      <c r="IG57" s="38">
        <f t="shared" si="32"/>
        <v>1</v>
      </c>
      <c r="IH57" s="38" t="str">
        <f t="shared" si="29"/>
        <v/>
      </c>
      <c r="II57">
        <f t="shared" si="30"/>
        <v>0</v>
      </c>
      <c r="IJ57" t="str">
        <f t="shared" si="11"/>
        <v/>
      </c>
      <c r="IK57" s="9">
        <f t="shared" si="12"/>
        <v>8.4745762711864394</v>
      </c>
      <c r="IL57" s="27">
        <f t="shared" si="13"/>
        <v>1</v>
      </c>
      <c r="IM57" s="9">
        <f t="shared" si="31"/>
        <v>0</v>
      </c>
      <c r="IN57" s="48">
        <f t="shared" si="14"/>
        <v>1</v>
      </c>
      <c r="IO57" s="9">
        <f t="shared" si="15"/>
        <v>71.186440677966104</v>
      </c>
      <c r="IP57" s="49">
        <f t="shared" si="16"/>
        <v>1</v>
      </c>
      <c r="IQ57" s="9">
        <f t="shared" si="17"/>
        <v>0</v>
      </c>
      <c r="IR57" s="49">
        <f t="shared" si="18"/>
        <v>1</v>
      </c>
      <c r="IS57" s="9">
        <f t="shared" si="19"/>
        <v>1</v>
      </c>
      <c r="IT57" s="9" t="str">
        <f t="shared" si="20"/>
        <v>very poor</v>
      </c>
      <c r="IU57" s="9">
        <f t="shared" si="21"/>
        <v>39.0625</v>
      </c>
      <c r="IV57" t="str">
        <f t="shared" si="22"/>
        <v>improvement needed</v>
      </c>
    </row>
    <row r="58" spans="1:256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P58">
        <v>35</v>
      </c>
      <c r="FI58">
        <v>4</v>
      </c>
      <c r="GI58">
        <v>3</v>
      </c>
      <c r="HN58" s="27">
        <f t="shared" si="0"/>
        <v>42</v>
      </c>
      <c r="HO58">
        <f t="shared" si="1"/>
        <v>3</v>
      </c>
      <c r="HP58">
        <f t="shared" si="2"/>
        <v>1</v>
      </c>
      <c r="HQ58">
        <f t="shared" si="23"/>
        <v>0</v>
      </c>
      <c r="HR58">
        <f t="shared" si="3"/>
        <v>1</v>
      </c>
      <c r="HS58">
        <f t="shared" si="4"/>
        <v>0</v>
      </c>
      <c r="HT58">
        <f t="shared" si="5"/>
        <v>1</v>
      </c>
      <c r="HU58">
        <f t="shared" si="6"/>
        <v>2</v>
      </c>
      <c r="HV58" s="38">
        <f t="shared" si="24"/>
        <v>1</v>
      </c>
      <c r="HW58" s="9">
        <f t="shared" si="7"/>
        <v>0</v>
      </c>
      <c r="HX58" s="27">
        <f t="shared" si="8"/>
        <v>1</v>
      </c>
      <c r="HY58" s="9">
        <f t="shared" si="9"/>
        <v>0</v>
      </c>
      <c r="HZ58" s="45">
        <f t="shared" si="25"/>
        <v>1</v>
      </c>
      <c r="IA58">
        <f>COUNT(AX58:BA58,BG58:BH58,BJ58:BM58:BQ58,CB58,CD58,CO58:CP58,CT58,DB58,EX58,FD58,FL58,HA58,HC58,HE58,HI58)</f>
        <v>0</v>
      </c>
      <c r="IB58" s="120">
        <f t="shared" si="10"/>
        <v>1</v>
      </c>
      <c r="IC58" s="37">
        <v>3</v>
      </c>
      <c r="ID58" s="38">
        <f t="shared" si="26"/>
        <v>5</v>
      </c>
      <c r="IE58" s="9">
        <v>92.857142857142861</v>
      </c>
      <c r="IF58" s="46">
        <f t="shared" si="27"/>
        <v>5</v>
      </c>
      <c r="IG58" s="38">
        <f t="shared" si="32"/>
        <v>0</v>
      </c>
      <c r="IH58" s="38" t="str">
        <f t="shared" si="29"/>
        <v/>
      </c>
      <c r="II58">
        <f t="shared" si="30"/>
        <v>0</v>
      </c>
      <c r="IJ58" t="str">
        <f t="shared" si="11"/>
        <v/>
      </c>
      <c r="IK58" s="9">
        <f t="shared" si="12"/>
        <v>0</v>
      </c>
      <c r="IL58" s="27">
        <f t="shared" si="13"/>
        <v>1</v>
      </c>
      <c r="IM58" s="9">
        <f t="shared" si="31"/>
        <v>0</v>
      </c>
      <c r="IN58" s="48">
        <f t="shared" si="14"/>
        <v>1</v>
      </c>
      <c r="IO58" s="9">
        <f t="shared" si="15"/>
        <v>16.666666666666664</v>
      </c>
      <c r="IP58" s="49">
        <f t="shared" si="16"/>
        <v>3</v>
      </c>
      <c r="IQ58" s="9">
        <f t="shared" si="17"/>
        <v>0</v>
      </c>
      <c r="IR58" s="49">
        <f t="shared" si="18"/>
        <v>1</v>
      </c>
      <c r="IS58" s="9">
        <f t="shared" si="19"/>
        <v>1.3333333333333333</v>
      </c>
      <c r="IT58" s="9" t="str">
        <f t="shared" si="20"/>
        <v>very poor</v>
      </c>
      <c r="IU58" s="9">
        <f t="shared" si="21"/>
        <v>52.083333333333329</v>
      </c>
      <c r="IV58" t="str">
        <f t="shared" si="22"/>
        <v>improvement needed</v>
      </c>
    </row>
    <row r="59" spans="1:256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AT59">
        <v>1</v>
      </c>
      <c r="BA59">
        <v>1</v>
      </c>
      <c r="CS59">
        <v>3</v>
      </c>
      <c r="CU59">
        <v>1</v>
      </c>
      <c r="DO59">
        <v>1</v>
      </c>
      <c r="DT59">
        <v>1</v>
      </c>
      <c r="ET59">
        <v>1</v>
      </c>
      <c r="FQ59">
        <v>1</v>
      </c>
      <c r="HM59">
        <v>1</v>
      </c>
      <c r="HN59" s="27">
        <f t="shared" si="0"/>
        <v>11</v>
      </c>
      <c r="HO59">
        <f t="shared" si="1"/>
        <v>9</v>
      </c>
      <c r="HP59">
        <f t="shared" si="2"/>
        <v>1</v>
      </c>
      <c r="HQ59">
        <f t="shared" si="23"/>
        <v>2</v>
      </c>
      <c r="HR59">
        <f t="shared" si="3"/>
        <v>1</v>
      </c>
      <c r="HS59">
        <f t="shared" si="4"/>
        <v>0</v>
      </c>
      <c r="HT59">
        <f t="shared" si="5"/>
        <v>1</v>
      </c>
      <c r="HU59">
        <f t="shared" si="6"/>
        <v>3</v>
      </c>
      <c r="HV59" s="38">
        <f t="shared" si="24"/>
        <v>1</v>
      </c>
      <c r="HW59" s="9">
        <f t="shared" si="7"/>
        <v>0</v>
      </c>
      <c r="HX59" s="27">
        <f t="shared" si="8"/>
        <v>1</v>
      </c>
      <c r="HY59" s="9">
        <f t="shared" si="9"/>
        <v>50</v>
      </c>
      <c r="HZ59" s="45">
        <f t="shared" si="25"/>
        <v>5</v>
      </c>
      <c r="IA59">
        <f>COUNT(AX59:BA59,BG59:BH59,BJ59:BM59:BQ59,CB59,CD59,CO59:CP59,CT59,DB59,EX59,FD59,FL59,HA59,HC59,HE59,HI59)</f>
        <v>1</v>
      </c>
      <c r="IB59" s="120">
        <f t="shared" si="10"/>
        <v>1</v>
      </c>
      <c r="IC59" s="37">
        <v>4</v>
      </c>
      <c r="ID59" s="38">
        <f t="shared" si="26"/>
        <v>5</v>
      </c>
      <c r="IE59" s="9">
        <v>36.363636363636367</v>
      </c>
      <c r="IF59" s="46">
        <f t="shared" si="27"/>
        <v>5</v>
      </c>
      <c r="IG59" s="38">
        <f t="shared" si="32"/>
        <v>3</v>
      </c>
      <c r="IH59" s="38" t="str">
        <f t="shared" si="29"/>
        <v/>
      </c>
      <c r="II59">
        <f t="shared" si="30"/>
        <v>2</v>
      </c>
      <c r="IJ59" t="str">
        <f t="shared" si="11"/>
        <v/>
      </c>
      <c r="IK59" s="9">
        <f t="shared" si="12"/>
        <v>54.54545454545454</v>
      </c>
      <c r="IL59" s="27">
        <f t="shared" si="13"/>
        <v>3</v>
      </c>
      <c r="IM59" s="9">
        <f t="shared" si="31"/>
        <v>9.0909090909090917</v>
      </c>
      <c r="IN59" s="48">
        <f t="shared" si="14"/>
        <v>1</v>
      </c>
      <c r="IO59" s="9">
        <f t="shared" si="15"/>
        <v>18.181818181818183</v>
      </c>
      <c r="IP59" s="49">
        <f t="shared" si="16"/>
        <v>3</v>
      </c>
      <c r="IQ59" s="9">
        <f t="shared" si="17"/>
        <v>0</v>
      </c>
      <c r="IR59" s="49">
        <f t="shared" si="18"/>
        <v>1</v>
      </c>
      <c r="IS59" s="9">
        <f t="shared" si="19"/>
        <v>1.6666666666666667</v>
      </c>
      <c r="IT59" s="9" t="str">
        <f t="shared" si="20"/>
        <v>very poor</v>
      </c>
      <c r="IU59" s="9">
        <f t="shared" si="21"/>
        <v>65.104166666666657</v>
      </c>
      <c r="IV59" t="str">
        <f t="shared" si="22"/>
        <v>improvement needed</v>
      </c>
    </row>
    <row r="60" spans="1:256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P60">
        <v>2</v>
      </c>
      <c r="BA60">
        <v>1</v>
      </c>
      <c r="CS60">
        <v>6</v>
      </c>
      <c r="CU60">
        <v>9</v>
      </c>
      <c r="DO60">
        <v>3</v>
      </c>
      <c r="FI60">
        <v>3</v>
      </c>
      <c r="FQ60">
        <v>1</v>
      </c>
      <c r="HG60">
        <v>1</v>
      </c>
      <c r="HN60" s="27">
        <f t="shared" si="0"/>
        <v>26</v>
      </c>
      <c r="HO60">
        <f t="shared" si="1"/>
        <v>8</v>
      </c>
      <c r="HP60">
        <f t="shared" si="2"/>
        <v>1</v>
      </c>
      <c r="HQ60">
        <f t="shared" si="23"/>
        <v>2</v>
      </c>
      <c r="HR60">
        <f t="shared" si="3"/>
        <v>1</v>
      </c>
      <c r="HS60">
        <f t="shared" si="4"/>
        <v>0</v>
      </c>
      <c r="HT60">
        <f t="shared" si="5"/>
        <v>1</v>
      </c>
      <c r="HU60">
        <f t="shared" si="6"/>
        <v>3</v>
      </c>
      <c r="HV60" s="38">
        <f t="shared" si="24"/>
        <v>1</v>
      </c>
      <c r="HW60" s="9">
        <f t="shared" si="7"/>
        <v>0</v>
      </c>
      <c r="HX60" s="27">
        <f t="shared" si="8"/>
        <v>1</v>
      </c>
      <c r="HY60" s="9">
        <f t="shared" si="9"/>
        <v>25</v>
      </c>
      <c r="HZ60" s="45">
        <f t="shared" si="25"/>
        <v>5</v>
      </c>
      <c r="IA60">
        <f>COUNT(AX60:BA60,BG60:BH60,BJ60:BM60:BQ60,CB60,CD60,CO60:CP60,CT60,DB60,EX60,FD60,FL60,HA60,HC60,HE60,HI60)</f>
        <v>1</v>
      </c>
      <c r="IB60" s="120">
        <f t="shared" si="10"/>
        <v>1</v>
      </c>
      <c r="IC60" s="37">
        <v>6</v>
      </c>
      <c r="ID60" s="38">
        <f t="shared" si="26"/>
        <v>5</v>
      </c>
      <c r="IE60" s="9">
        <v>30.76923076923077</v>
      </c>
      <c r="IF60" s="46">
        <f t="shared" si="27"/>
        <v>3</v>
      </c>
      <c r="IG60" s="38">
        <f t="shared" si="32"/>
        <v>0</v>
      </c>
      <c r="IH60" s="38" t="str">
        <f t="shared" si="29"/>
        <v/>
      </c>
      <c r="II60">
        <f t="shared" si="30"/>
        <v>1</v>
      </c>
      <c r="IJ60" t="str">
        <f t="shared" si="11"/>
        <v/>
      </c>
      <c r="IK60" s="9">
        <f t="shared" si="12"/>
        <v>73.076923076923066</v>
      </c>
      <c r="IL60" s="27">
        <f t="shared" si="13"/>
        <v>3</v>
      </c>
      <c r="IM60" s="9">
        <f t="shared" si="31"/>
        <v>3.8461538461538463</v>
      </c>
      <c r="IN60" s="48">
        <f t="shared" si="14"/>
        <v>1</v>
      </c>
      <c r="IO60" s="9">
        <f t="shared" si="15"/>
        <v>15.384615384615385</v>
      </c>
      <c r="IP60" s="49">
        <f t="shared" si="16"/>
        <v>3</v>
      </c>
      <c r="IQ60" s="9">
        <f t="shared" si="17"/>
        <v>0</v>
      </c>
      <c r="IR60" s="49">
        <f t="shared" si="18"/>
        <v>1</v>
      </c>
      <c r="IS60" s="9">
        <f t="shared" si="19"/>
        <v>1.6666666666666667</v>
      </c>
      <c r="IT60" s="9" t="str">
        <f t="shared" si="20"/>
        <v>very poor</v>
      </c>
      <c r="IU60" s="9">
        <f t="shared" si="21"/>
        <v>65.104166666666657</v>
      </c>
      <c r="IV60" t="str">
        <f t="shared" si="22"/>
        <v>improvement needed</v>
      </c>
    </row>
    <row r="61" spans="1:256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DO61">
        <v>4</v>
      </c>
      <c r="DT61">
        <v>1</v>
      </c>
      <c r="EG61">
        <v>1</v>
      </c>
      <c r="EQ61">
        <v>1</v>
      </c>
      <c r="FI61">
        <v>5</v>
      </c>
      <c r="HN61" s="27">
        <f t="shared" si="0"/>
        <v>12</v>
      </c>
      <c r="HO61">
        <f t="shared" si="1"/>
        <v>5</v>
      </c>
      <c r="HP61">
        <f t="shared" si="2"/>
        <v>1</v>
      </c>
      <c r="HQ61">
        <f t="shared" si="23"/>
        <v>0</v>
      </c>
      <c r="HR61">
        <f t="shared" si="3"/>
        <v>1</v>
      </c>
      <c r="HS61">
        <f t="shared" si="4"/>
        <v>0</v>
      </c>
      <c r="HT61">
        <f t="shared" si="5"/>
        <v>1</v>
      </c>
      <c r="HU61">
        <f t="shared" si="6"/>
        <v>3</v>
      </c>
      <c r="HV61" s="38">
        <f t="shared" si="24"/>
        <v>1</v>
      </c>
      <c r="HW61" s="9">
        <f t="shared" si="7"/>
        <v>0</v>
      </c>
      <c r="HX61" s="27">
        <f t="shared" si="8"/>
        <v>1</v>
      </c>
      <c r="HY61" s="9">
        <f t="shared" si="9"/>
        <v>0</v>
      </c>
      <c r="HZ61" s="45">
        <f t="shared" si="25"/>
        <v>1</v>
      </c>
      <c r="IA61">
        <f>COUNT(AX61:BA61,BG61:BH61,BJ61:BM61:BQ61,CB61,CD61,CO61:CP61,CT61,DB61,EX61,FD61,FL61,HA61,HC61,HE61,HI61)</f>
        <v>0</v>
      </c>
      <c r="IB61" s="120">
        <f t="shared" si="10"/>
        <v>1</v>
      </c>
      <c r="IC61" s="37">
        <v>4</v>
      </c>
      <c r="ID61" s="38">
        <f t="shared" si="26"/>
        <v>5</v>
      </c>
      <c r="IE61" s="9">
        <v>41.666666666666671</v>
      </c>
      <c r="IF61" s="46">
        <f t="shared" si="27"/>
        <v>5</v>
      </c>
      <c r="IG61" s="38">
        <f t="shared" si="32"/>
        <v>1</v>
      </c>
      <c r="IH61" s="38" t="str">
        <f t="shared" si="29"/>
        <v/>
      </c>
      <c r="II61">
        <f t="shared" si="30"/>
        <v>2</v>
      </c>
      <c r="IJ61" t="str">
        <f t="shared" si="11"/>
        <v/>
      </c>
      <c r="IK61" s="9">
        <f t="shared" si="12"/>
        <v>50</v>
      </c>
      <c r="IL61" s="27">
        <f t="shared" si="13"/>
        <v>3</v>
      </c>
      <c r="IM61" s="9">
        <f t="shared" si="31"/>
        <v>0</v>
      </c>
      <c r="IN61" s="48">
        <f t="shared" si="14"/>
        <v>1</v>
      </c>
      <c r="IO61" s="9">
        <f t="shared" si="15"/>
        <v>58.333333333333336</v>
      </c>
      <c r="IP61" s="49">
        <f t="shared" si="16"/>
        <v>3</v>
      </c>
      <c r="IQ61" s="9">
        <f t="shared" si="17"/>
        <v>0</v>
      </c>
      <c r="IR61" s="49">
        <f t="shared" si="18"/>
        <v>1</v>
      </c>
      <c r="IS61" s="9">
        <f t="shared" si="19"/>
        <v>1.6666666666666667</v>
      </c>
      <c r="IT61" s="9" t="str">
        <f t="shared" si="20"/>
        <v>very poor</v>
      </c>
      <c r="IU61" s="9">
        <f t="shared" si="21"/>
        <v>65.104166666666657</v>
      </c>
      <c r="IV61" t="str">
        <f t="shared" si="22"/>
        <v>improvement needed</v>
      </c>
    </row>
    <row r="62" spans="1:256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P62">
        <v>10</v>
      </c>
      <c r="R62">
        <v>2</v>
      </c>
      <c r="S62">
        <v>1</v>
      </c>
      <c r="T62">
        <v>11</v>
      </c>
      <c r="U62">
        <v>2</v>
      </c>
      <c r="BB62">
        <v>1</v>
      </c>
      <c r="BX62">
        <v>1</v>
      </c>
      <c r="CS62">
        <v>1</v>
      </c>
      <c r="CU62">
        <v>2</v>
      </c>
      <c r="DO62">
        <v>1</v>
      </c>
      <c r="FA62">
        <v>1</v>
      </c>
      <c r="HN62" s="27">
        <f t="shared" si="0"/>
        <v>33</v>
      </c>
      <c r="HO62">
        <f t="shared" si="1"/>
        <v>11</v>
      </c>
      <c r="HP62">
        <f t="shared" si="2"/>
        <v>1</v>
      </c>
      <c r="HQ62">
        <f t="shared" si="23"/>
        <v>2</v>
      </c>
      <c r="HR62">
        <f t="shared" si="3"/>
        <v>1</v>
      </c>
      <c r="HS62">
        <f t="shared" si="4"/>
        <v>0</v>
      </c>
      <c r="HT62">
        <f t="shared" si="5"/>
        <v>1</v>
      </c>
      <c r="HU62">
        <f t="shared" si="6"/>
        <v>1</v>
      </c>
      <c r="HV62" s="38">
        <f t="shared" si="24"/>
        <v>1</v>
      </c>
      <c r="HW62" s="9">
        <f t="shared" si="7"/>
        <v>0</v>
      </c>
      <c r="HX62" s="27">
        <f t="shared" si="8"/>
        <v>1</v>
      </c>
      <c r="HY62" s="9">
        <f t="shared" si="9"/>
        <v>0</v>
      </c>
      <c r="HZ62" s="45">
        <f t="shared" si="25"/>
        <v>1</v>
      </c>
      <c r="IA62">
        <f>COUNT(AX62:BA62,BG62:BH62,BJ62:BM62:BQ62,CB62,CD62,CO62:CP62,CT62,DB62,EX62,FD62,FL62,HA62,HC62,HE62,HI62)</f>
        <v>0</v>
      </c>
      <c r="IB62" s="120">
        <f t="shared" si="10"/>
        <v>1</v>
      </c>
      <c r="IC62" s="37">
        <v>7</v>
      </c>
      <c r="ID62" s="38">
        <f t="shared" si="26"/>
        <v>5</v>
      </c>
      <c r="IE62" s="9">
        <v>75.757575757575751</v>
      </c>
      <c r="IF62" s="46">
        <f t="shared" si="27"/>
        <v>5</v>
      </c>
      <c r="IG62" s="38">
        <f t="shared" si="32"/>
        <v>0</v>
      </c>
      <c r="IH62" s="38" t="str">
        <f t="shared" si="29"/>
        <v/>
      </c>
      <c r="II62">
        <f t="shared" si="30"/>
        <v>1</v>
      </c>
      <c r="IJ62" t="str">
        <f t="shared" si="11"/>
        <v/>
      </c>
      <c r="IK62" s="9">
        <f t="shared" si="12"/>
        <v>48.484848484848484</v>
      </c>
      <c r="IL62" s="27">
        <f t="shared" si="13"/>
        <v>3</v>
      </c>
      <c r="IM62" s="9">
        <f t="shared" si="31"/>
        <v>0</v>
      </c>
      <c r="IN62" s="48">
        <f t="shared" si="14"/>
        <v>1</v>
      </c>
      <c r="IO62" s="9">
        <f t="shared" si="15"/>
        <v>3.0303030303030303</v>
      </c>
      <c r="IP62" s="49">
        <f t="shared" si="16"/>
        <v>5</v>
      </c>
      <c r="IQ62" s="9">
        <f t="shared" si="17"/>
        <v>0</v>
      </c>
      <c r="IR62" s="49">
        <f t="shared" si="18"/>
        <v>1</v>
      </c>
      <c r="IS62" s="9">
        <f t="shared" si="19"/>
        <v>2</v>
      </c>
      <c r="IT62" s="9" t="str">
        <f t="shared" si="20"/>
        <v>poor</v>
      </c>
      <c r="IU62" s="9">
        <f t="shared" si="21"/>
        <v>78.125</v>
      </c>
      <c r="IV62" t="str">
        <f t="shared" si="22"/>
        <v>approaching attainable community</v>
      </c>
    </row>
    <row r="63" spans="1:256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CO63">
        <v>1</v>
      </c>
      <c r="CU63">
        <v>1</v>
      </c>
      <c r="HN63" s="27">
        <f t="shared" si="0"/>
        <v>2</v>
      </c>
      <c r="HO63">
        <f t="shared" si="1"/>
        <v>2</v>
      </c>
      <c r="HP63">
        <f t="shared" si="2"/>
        <v>1</v>
      </c>
      <c r="HQ63">
        <f t="shared" si="23"/>
        <v>1</v>
      </c>
      <c r="HR63">
        <f t="shared" si="3"/>
        <v>1</v>
      </c>
      <c r="HS63">
        <f t="shared" si="4"/>
        <v>0</v>
      </c>
      <c r="HT63">
        <f t="shared" si="5"/>
        <v>1</v>
      </c>
      <c r="HU63">
        <f t="shared" si="6"/>
        <v>0</v>
      </c>
      <c r="HV63" s="38">
        <f t="shared" si="24"/>
        <v>1</v>
      </c>
      <c r="HW63" s="9">
        <f t="shared" si="7"/>
        <v>0</v>
      </c>
      <c r="HX63" s="27">
        <f t="shared" si="8"/>
        <v>1</v>
      </c>
      <c r="HY63" s="9">
        <f t="shared" si="9"/>
        <v>0</v>
      </c>
      <c r="HZ63" s="45">
        <f t="shared" si="25"/>
        <v>1</v>
      </c>
      <c r="IA63">
        <f>COUNT(AX63:BA63,BG63:BH63,BJ63:BM63:BQ63,CB63,CD63,CO63:CP63,CT63,DB63,EX63,FD63,FL63,HA63,HC63,HE63,HI63)</f>
        <v>1</v>
      </c>
      <c r="IB63" s="120">
        <f t="shared" si="10"/>
        <v>1</v>
      </c>
      <c r="IC63" s="37">
        <v>1</v>
      </c>
      <c r="ID63" s="38">
        <f t="shared" si="26"/>
        <v>5</v>
      </c>
      <c r="IE63" s="9">
        <v>0</v>
      </c>
      <c r="IF63" s="46">
        <f t="shared" si="27"/>
        <v>1</v>
      </c>
      <c r="IG63" s="38">
        <f t="shared" si="32"/>
        <v>0</v>
      </c>
      <c r="IH63" s="38" t="str">
        <f t="shared" si="29"/>
        <v/>
      </c>
      <c r="II63">
        <f t="shared" si="30"/>
        <v>0</v>
      </c>
      <c r="IJ63" t="str">
        <f t="shared" si="11"/>
        <v/>
      </c>
      <c r="IK63" s="9">
        <f t="shared" si="12"/>
        <v>100</v>
      </c>
      <c r="IL63" s="27">
        <f t="shared" si="13"/>
        <v>5</v>
      </c>
      <c r="IM63" s="9">
        <f t="shared" si="31"/>
        <v>50</v>
      </c>
      <c r="IN63" s="48">
        <f t="shared" si="14"/>
        <v>3</v>
      </c>
      <c r="IO63" s="9">
        <f t="shared" si="15"/>
        <v>0</v>
      </c>
      <c r="IP63" s="49">
        <f t="shared" si="16"/>
        <v>5</v>
      </c>
      <c r="IQ63" s="9">
        <f t="shared" si="17"/>
        <v>0</v>
      </c>
      <c r="IR63" s="49">
        <f t="shared" si="18"/>
        <v>1</v>
      </c>
      <c r="IS63" s="9">
        <f t="shared" si="19"/>
        <v>2.6666666666666665</v>
      </c>
      <c r="IT63" s="9" t="str">
        <f t="shared" si="20"/>
        <v>poor</v>
      </c>
      <c r="IU63" s="9">
        <f t="shared" si="21"/>
        <v>104.16666666666666</v>
      </c>
      <c r="IV63" t="str">
        <f t="shared" si="22"/>
        <v>approaching attainable community</v>
      </c>
    </row>
    <row r="64" spans="1:256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P64">
        <v>13</v>
      </c>
      <c r="AH64">
        <v>23</v>
      </c>
      <c r="FG64">
        <v>1</v>
      </c>
      <c r="FI64">
        <v>8</v>
      </c>
      <c r="GI64">
        <v>1</v>
      </c>
      <c r="HG64">
        <v>1</v>
      </c>
      <c r="HN64" s="27">
        <f t="shared" si="0"/>
        <v>47</v>
      </c>
      <c r="HO64">
        <f t="shared" si="1"/>
        <v>6</v>
      </c>
      <c r="HP64">
        <f t="shared" si="2"/>
        <v>1</v>
      </c>
      <c r="HQ64">
        <f t="shared" si="23"/>
        <v>0</v>
      </c>
      <c r="HR64">
        <f t="shared" si="3"/>
        <v>1</v>
      </c>
      <c r="HS64">
        <f t="shared" si="4"/>
        <v>0</v>
      </c>
      <c r="HT64">
        <f t="shared" si="5"/>
        <v>1</v>
      </c>
      <c r="HU64">
        <f t="shared" si="6"/>
        <v>4</v>
      </c>
      <c r="HV64" s="38">
        <f t="shared" si="24"/>
        <v>1</v>
      </c>
      <c r="HW64" s="9">
        <f t="shared" si="7"/>
        <v>0</v>
      </c>
      <c r="HX64" s="27">
        <f t="shared" si="8"/>
        <v>1</v>
      </c>
      <c r="HY64" s="9">
        <f t="shared" si="9"/>
        <v>0</v>
      </c>
      <c r="HZ64" s="45">
        <f t="shared" si="25"/>
        <v>1</v>
      </c>
      <c r="IA64">
        <f>COUNT(AX64:BA64,BG64:BH64,BJ64:BM64:BQ64,CB64,CD64,CO64:CP64,CT64,DB64,EX64,FD64,FL64,HA64,HC64,HE64,HI64)</f>
        <v>0</v>
      </c>
      <c r="IB64" s="120">
        <f t="shared" si="10"/>
        <v>1</v>
      </c>
      <c r="IC64" s="37">
        <v>5</v>
      </c>
      <c r="ID64" s="38">
        <f t="shared" si="26"/>
        <v>5</v>
      </c>
      <c r="IE64" s="9">
        <v>46.808510638297875</v>
      </c>
      <c r="IF64" s="46">
        <f t="shared" si="27"/>
        <v>5</v>
      </c>
      <c r="IG64" s="38">
        <f t="shared" si="32"/>
        <v>0</v>
      </c>
      <c r="IH64" s="38" t="str">
        <f t="shared" si="29"/>
        <v/>
      </c>
      <c r="II64">
        <f t="shared" si="30"/>
        <v>1</v>
      </c>
      <c r="IJ64" t="str">
        <f t="shared" si="11"/>
        <v/>
      </c>
      <c r="IK64" s="9">
        <f t="shared" si="12"/>
        <v>2.1276595744680851</v>
      </c>
      <c r="IL64" s="27">
        <f t="shared" si="13"/>
        <v>1</v>
      </c>
      <c r="IM64" s="9">
        <f t="shared" si="31"/>
        <v>0</v>
      </c>
      <c r="IN64" s="48">
        <f t="shared" si="14"/>
        <v>1</v>
      </c>
      <c r="IO64" s="9">
        <f t="shared" si="15"/>
        <v>21.276595744680851</v>
      </c>
      <c r="IP64" s="49">
        <f t="shared" si="16"/>
        <v>3</v>
      </c>
      <c r="IQ64" s="9">
        <f t="shared" si="17"/>
        <v>48.936170212765958</v>
      </c>
      <c r="IR64" s="49">
        <f t="shared" si="18"/>
        <v>5</v>
      </c>
      <c r="IS64" s="9">
        <f t="shared" si="19"/>
        <v>1.3333333333333333</v>
      </c>
      <c r="IT64" s="9" t="str">
        <f t="shared" si="20"/>
        <v>very poor</v>
      </c>
      <c r="IU64" s="9">
        <f t="shared" si="21"/>
        <v>52.083333333333329</v>
      </c>
      <c r="IV64" t="str">
        <f t="shared" si="22"/>
        <v>improvement needed</v>
      </c>
    </row>
    <row r="65" spans="1:256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P65">
        <v>33</v>
      </c>
      <c r="BI65">
        <v>17</v>
      </c>
      <c r="CU65">
        <v>38</v>
      </c>
      <c r="EL65">
        <v>38</v>
      </c>
      <c r="EQ65">
        <v>113</v>
      </c>
      <c r="ES65">
        <v>58</v>
      </c>
      <c r="FI65">
        <v>113</v>
      </c>
      <c r="FZ65">
        <v>171</v>
      </c>
      <c r="GI65">
        <v>21</v>
      </c>
      <c r="GX65">
        <v>4</v>
      </c>
      <c r="HB65">
        <v>4</v>
      </c>
      <c r="HN65" s="27">
        <f t="shared" si="0"/>
        <v>610</v>
      </c>
      <c r="HO65">
        <f t="shared" si="1"/>
        <v>11</v>
      </c>
      <c r="HP65">
        <f t="shared" si="2"/>
        <v>1</v>
      </c>
      <c r="HQ65">
        <f t="shared" si="23"/>
        <v>2</v>
      </c>
      <c r="HR65">
        <f t="shared" si="3"/>
        <v>1</v>
      </c>
      <c r="HS65">
        <f t="shared" si="4"/>
        <v>1</v>
      </c>
      <c r="HT65">
        <f t="shared" si="5"/>
        <v>1</v>
      </c>
      <c r="HU65">
        <f t="shared" si="6"/>
        <v>8</v>
      </c>
      <c r="HV65" s="38">
        <f t="shared" si="24"/>
        <v>3</v>
      </c>
      <c r="HW65" s="9">
        <f t="shared" si="7"/>
        <v>2.7868852459016393</v>
      </c>
      <c r="HX65" s="27">
        <f t="shared" si="8"/>
        <v>3</v>
      </c>
      <c r="HY65" s="9">
        <f t="shared" si="9"/>
        <v>0</v>
      </c>
      <c r="HZ65" s="45">
        <f t="shared" si="25"/>
        <v>1</v>
      </c>
      <c r="IA65">
        <f>COUNT(AX65:BA65,BG65:BH65,BJ65:BM65:BQ65,CB65,CD65,CO65:CP65,CT65,DB65,EX65,FD65,FL65,HA65,HC65,HE65,HI65)</f>
        <v>0</v>
      </c>
      <c r="IB65" s="120">
        <f t="shared" si="10"/>
        <v>1</v>
      </c>
      <c r="IC65" s="37">
        <v>7</v>
      </c>
      <c r="ID65" s="38">
        <f t="shared" si="26"/>
        <v>5</v>
      </c>
      <c r="IE65" s="9">
        <v>64.918032786885249</v>
      </c>
      <c r="IF65" s="46">
        <f t="shared" si="27"/>
        <v>5</v>
      </c>
      <c r="IG65" s="38">
        <f t="shared" si="32"/>
        <v>2</v>
      </c>
      <c r="IH65" s="38" t="str">
        <f t="shared" si="29"/>
        <v/>
      </c>
      <c r="II65">
        <f t="shared" si="30"/>
        <v>0</v>
      </c>
      <c r="IJ65" t="str">
        <f t="shared" si="11"/>
        <v/>
      </c>
      <c r="IK65" s="9">
        <f t="shared" si="12"/>
        <v>25.409836065573771</v>
      </c>
      <c r="IL65" s="27">
        <f t="shared" si="13"/>
        <v>1</v>
      </c>
      <c r="IM65" s="9">
        <f t="shared" si="31"/>
        <v>0</v>
      </c>
      <c r="IN65" s="48">
        <f t="shared" si="14"/>
        <v>1</v>
      </c>
      <c r="IO65" s="9">
        <f t="shared" si="15"/>
        <v>84.26229508196721</v>
      </c>
      <c r="IP65" s="49">
        <f t="shared" si="16"/>
        <v>1</v>
      </c>
      <c r="IQ65" s="9">
        <f t="shared" si="17"/>
        <v>0</v>
      </c>
      <c r="IR65" s="49">
        <f t="shared" si="18"/>
        <v>1</v>
      </c>
      <c r="IS65" s="9">
        <f t="shared" si="19"/>
        <v>1</v>
      </c>
      <c r="IT65" s="9" t="str">
        <f t="shared" si="20"/>
        <v>very poor</v>
      </c>
      <c r="IU65" s="9">
        <f t="shared" si="21"/>
        <v>39.0625</v>
      </c>
      <c r="IV65" t="str">
        <f t="shared" si="22"/>
        <v>improvement needed</v>
      </c>
    </row>
    <row r="66" spans="1:256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Q66">
        <v>5</v>
      </c>
      <c r="R66">
        <v>2</v>
      </c>
      <c r="AH66">
        <v>1</v>
      </c>
      <c r="AV66">
        <v>2</v>
      </c>
      <c r="CQ66">
        <v>1</v>
      </c>
      <c r="CU66">
        <v>18</v>
      </c>
      <c r="EB66">
        <v>1</v>
      </c>
      <c r="ED66">
        <v>1</v>
      </c>
      <c r="EQ66">
        <v>1</v>
      </c>
      <c r="ER66">
        <v>4</v>
      </c>
      <c r="FA66">
        <v>1</v>
      </c>
      <c r="FI66">
        <v>1</v>
      </c>
      <c r="FT66">
        <v>5</v>
      </c>
      <c r="GX66">
        <v>3</v>
      </c>
      <c r="HM66">
        <v>1</v>
      </c>
      <c r="HN66" s="27">
        <f t="shared" si="0"/>
        <v>47</v>
      </c>
      <c r="HO66">
        <f t="shared" si="1"/>
        <v>15</v>
      </c>
      <c r="HP66">
        <f t="shared" si="2"/>
        <v>3</v>
      </c>
      <c r="HQ66">
        <f t="shared" si="23"/>
        <v>2</v>
      </c>
      <c r="HR66">
        <f t="shared" si="3"/>
        <v>1</v>
      </c>
      <c r="HS66">
        <f t="shared" si="4"/>
        <v>0</v>
      </c>
      <c r="HT66">
        <f t="shared" si="5"/>
        <v>1</v>
      </c>
      <c r="HU66">
        <f t="shared" si="6"/>
        <v>9</v>
      </c>
      <c r="HV66" s="38">
        <f t="shared" si="24"/>
        <v>3</v>
      </c>
      <c r="HW66" s="9">
        <f t="shared" si="7"/>
        <v>0</v>
      </c>
      <c r="HX66" s="27">
        <f t="shared" si="8"/>
        <v>1</v>
      </c>
      <c r="HY66" s="9">
        <f t="shared" si="9"/>
        <v>0</v>
      </c>
      <c r="HZ66" s="45">
        <f t="shared" si="25"/>
        <v>1</v>
      </c>
      <c r="IA66">
        <f>COUNT(AX66:BA66,BG66:BH66,BJ66:BM66:BQ66,CB66,CD66,CO66:CP66,CT66,DB66,EX66,FD66,FL66,HA66,HC66,HE66,HI66)</f>
        <v>0</v>
      </c>
      <c r="IB66" s="120">
        <f t="shared" si="10"/>
        <v>1</v>
      </c>
      <c r="IC66" s="37">
        <v>8</v>
      </c>
      <c r="ID66" s="38">
        <f t="shared" si="26"/>
        <v>5</v>
      </c>
      <c r="IE66" s="9">
        <v>21.276595744680851</v>
      </c>
      <c r="IF66" s="46">
        <f t="shared" si="27"/>
        <v>3</v>
      </c>
      <c r="IG66" s="38">
        <f t="shared" si="32"/>
        <v>1</v>
      </c>
      <c r="IH66" s="38" t="str">
        <f t="shared" si="29"/>
        <v/>
      </c>
      <c r="II66">
        <f t="shared" si="30"/>
        <v>1</v>
      </c>
      <c r="IJ66" t="str">
        <f t="shared" si="11"/>
        <v/>
      </c>
      <c r="IK66" s="9">
        <f t="shared" si="12"/>
        <v>42.553191489361701</v>
      </c>
      <c r="IL66" s="27">
        <f t="shared" si="13"/>
        <v>3</v>
      </c>
      <c r="IM66" s="9">
        <f t="shared" si="31"/>
        <v>0</v>
      </c>
      <c r="IN66" s="48">
        <f t="shared" si="14"/>
        <v>1</v>
      </c>
      <c r="IO66" s="9">
        <f t="shared" si="15"/>
        <v>29.787234042553191</v>
      </c>
      <c r="IP66" s="49">
        <f t="shared" si="16"/>
        <v>3</v>
      </c>
      <c r="IQ66" s="9">
        <f t="shared" si="17"/>
        <v>12.76595744680851</v>
      </c>
      <c r="IR66" s="49">
        <f t="shared" si="18"/>
        <v>5</v>
      </c>
      <c r="IS66" s="9">
        <f t="shared" si="19"/>
        <v>2</v>
      </c>
      <c r="IT66" s="9" t="str">
        <f t="shared" si="20"/>
        <v>poor</v>
      </c>
      <c r="IU66" s="9">
        <f t="shared" si="21"/>
        <v>78.125</v>
      </c>
      <c r="IV66" t="str">
        <f t="shared" si="22"/>
        <v>approaching attainable community</v>
      </c>
    </row>
    <row r="67" spans="1:256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P67">
        <v>30</v>
      </c>
      <c r="AT67">
        <v>3</v>
      </c>
      <c r="BI67">
        <v>13</v>
      </c>
      <c r="EN67">
        <v>223</v>
      </c>
      <c r="ES67">
        <v>83</v>
      </c>
      <c r="FI67">
        <v>10</v>
      </c>
      <c r="FZ67">
        <v>215</v>
      </c>
      <c r="GA67">
        <v>20</v>
      </c>
      <c r="GI67">
        <v>40</v>
      </c>
      <c r="GX67">
        <v>23</v>
      </c>
      <c r="HB67">
        <v>3</v>
      </c>
      <c r="HN67" s="27">
        <f t="shared" si="0"/>
        <v>663</v>
      </c>
      <c r="HO67">
        <f t="shared" si="1"/>
        <v>11</v>
      </c>
      <c r="HP67">
        <f t="shared" si="2"/>
        <v>1</v>
      </c>
      <c r="HQ67">
        <f t="shared" si="23"/>
        <v>1</v>
      </c>
      <c r="HR67">
        <f t="shared" si="3"/>
        <v>1</v>
      </c>
      <c r="HS67">
        <f t="shared" si="4"/>
        <v>1</v>
      </c>
      <c r="HT67">
        <f t="shared" si="5"/>
        <v>1</v>
      </c>
      <c r="HU67">
        <f t="shared" si="6"/>
        <v>8</v>
      </c>
      <c r="HV67" s="38">
        <f t="shared" si="24"/>
        <v>3</v>
      </c>
      <c r="HW67" s="9">
        <f t="shared" si="7"/>
        <v>1.9607843137254901</v>
      </c>
      <c r="HX67" s="27">
        <f t="shared" si="8"/>
        <v>3</v>
      </c>
      <c r="HY67" s="9">
        <f t="shared" si="9"/>
        <v>0</v>
      </c>
      <c r="HZ67" s="45">
        <f t="shared" si="25"/>
        <v>1</v>
      </c>
      <c r="IA67">
        <f>COUNT(AX67:BA67,BG67:BH67,BJ67:BM67:BQ67,CB67,CD67,CO67:CP67,CT67,DB67,EX67,FD67,FL67,HA67,HC67,HE67,HI67)</f>
        <v>0</v>
      </c>
      <c r="IB67" s="120">
        <f t="shared" si="10"/>
        <v>1</v>
      </c>
      <c r="IC67" s="37">
        <v>4</v>
      </c>
      <c r="ID67" s="38">
        <f t="shared" si="26"/>
        <v>5</v>
      </c>
      <c r="IE67" s="9">
        <v>90.497737556561091</v>
      </c>
      <c r="IF67" s="46">
        <f t="shared" si="27"/>
        <v>5</v>
      </c>
      <c r="IG67" s="38">
        <f t="shared" si="32"/>
        <v>2</v>
      </c>
      <c r="IH67" s="38" t="str">
        <f t="shared" si="29"/>
        <v/>
      </c>
      <c r="II67">
        <f t="shared" si="30"/>
        <v>0</v>
      </c>
      <c r="IJ67" t="str">
        <f t="shared" si="11"/>
        <v/>
      </c>
      <c r="IK67" s="9">
        <f t="shared" si="12"/>
        <v>0.45248868778280549</v>
      </c>
      <c r="IL67" s="27">
        <f t="shared" si="13"/>
        <v>1</v>
      </c>
      <c r="IM67" s="9">
        <f t="shared" si="31"/>
        <v>0</v>
      </c>
      <c r="IN67" s="48">
        <f t="shared" si="14"/>
        <v>1</v>
      </c>
      <c r="IO67" s="9">
        <f t="shared" si="15"/>
        <v>89.14027149321268</v>
      </c>
      <c r="IP67" s="49">
        <f t="shared" si="16"/>
        <v>1</v>
      </c>
      <c r="IQ67" s="9">
        <f t="shared" si="17"/>
        <v>0</v>
      </c>
      <c r="IR67" s="49">
        <f t="shared" si="18"/>
        <v>1</v>
      </c>
      <c r="IS67" s="9">
        <f t="shared" si="19"/>
        <v>1</v>
      </c>
      <c r="IT67" s="9" t="str">
        <f t="shared" si="20"/>
        <v>very poor</v>
      </c>
      <c r="IU67" s="9">
        <f t="shared" si="21"/>
        <v>39.0625</v>
      </c>
      <c r="IV67" t="str">
        <f t="shared" si="22"/>
        <v>improvement needed</v>
      </c>
    </row>
    <row r="68" spans="1:256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P68">
        <v>19</v>
      </c>
      <c r="BI68">
        <v>4</v>
      </c>
      <c r="EL68">
        <v>15</v>
      </c>
      <c r="EN68">
        <v>3</v>
      </c>
      <c r="EQ68">
        <v>3</v>
      </c>
      <c r="ES68">
        <v>15</v>
      </c>
      <c r="FI68">
        <v>8</v>
      </c>
      <c r="FZ68">
        <v>14</v>
      </c>
      <c r="GI68">
        <v>2</v>
      </c>
      <c r="GX68">
        <v>6</v>
      </c>
      <c r="HB68">
        <v>1</v>
      </c>
      <c r="HN68" s="27">
        <f t="shared" si="0"/>
        <v>90</v>
      </c>
      <c r="HO68">
        <f t="shared" si="1"/>
        <v>11</v>
      </c>
      <c r="HP68">
        <f t="shared" si="2"/>
        <v>1</v>
      </c>
      <c r="HQ68">
        <f t="shared" si="23"/>
        <v>1</v>
      </c>
      <c r="HR68">
        <f t="shared" si="3"/>
        <v>1</v>
      </c>
      <c r="HS68">
        <f t="shared" si="4"/>
        <v>1</v>
      </c>
      <c r="HT68">
        <f t="shared" si="5"/>
        <v>1</v>
      </c>
      <c r="HU68">
        <f t="shared" si="6"/>
        <v>9</v>
      </c>
      <c r="HV68" s="38">
        <f t="shared" si="24"/>
        <v>3</v>
      </c>
      <c r="HW68" s="9">
        <f t="shared" si="7"/>
        <v>4.4444444444444446</v>
      </c>
      <c r="HX68" s="27">
        <f t="shared" si="8"/>
        <v>3</v>
      </c>
      <c r="HY68" s="9">
        <f t="shared" si="9"/>
        <v>0</v>
      </c>
      <c r="HZ68" s="45">
        <f t="shared" si="25"/>
        <v>1</v>
      </c>
      <c r="IA68">
        <f>COUNT(AX68:BA68,BG68:BH68,BJ68:BM68:BQ68,CB68,CD68,CO68:CP68,CT68,DB68,EX68,FD68,FL68,HA68,HC68,HE68,HI68)</f>
        <v>0</v>
      </c>
      <c r="IB68" s="120">
        <f t="shared" si="10"/>
        <v>1</v>
      </c>
      <c r="IC68" s="37">
        <v>6</v>
      </c>
      <c r="ID68" s="38">
        <f t="shared" si="26"/>
        <v>5</v>
      </c>
      <c r="IE68" s="9">
        <v>76.666666666666671</v>
      </c>
      <c r="IF68" s="46">
        <f t="shared" si="27"/>
        <v>5</v>
      </c>
      <c r="IG68" s="38">
        <f t="shared" si="32"/>
        <v>2</v>
      </c>
      <c r="IH68" s="38" t="str">
        <f t="shared" si="29"/>
        <v/>
      </c>
      <c r="II68">
        <f t="shared" si="30"/>
        <v>0</v>
      </c>
      <c r="IJ68" t="str">
        <f t="shared" si="11"/>
        <v/>
      </c>
      <c r="IK68" s="9">
        <f t="shared" si="12"/>
        <v>4.4444444444444446</v>
      </c>
      <c r="IL68" s="27">
        <f t="shared" si="13"/>
        <v>1</v>
      </c>
      <c r="IM68" s="9">
        <f t="shared" si="31"/>
        <v>0</v>
      </c>
      <c r="IN68" s="48">
        <f t="shared" si="14"/>
        <v>1</v>
      </c>
      <c r="IO68" s="9">
        <f t="shared" si="15"/>
        <v>66.666666666666657</v>
      </c>
      <c r="IP68" s="49">
        <f t="shared" si="16"/>
        <v>1</v>
      </c>
      <c r="IQ68" s="9">
        <f t="shared" si="17"/>
        <v>0</v>
      </c>
      <c r="IR68" s="49">
        <f t="shared" si="18"/>
        <v>1</v>
      </c>
      <c r="IS68" s="9">
        <f t="shared" si="19"/>
        <v>1</v>
      </c>
      <c r="IT68" s="9" t="str">
        <f t="shared" si="20"/>
        <v>very poor</v>
      </c>
      <c r="IU68" s="9">
        <f t="shared" si="21"/>
        <v>39.0625</v>
      </c>
      <c r="IV68" t="str">
        <f t="shared" si="22"/>
        <v>improvement needed</v>
      </c>
    </row>
    <row r="69" spans="1:256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P69">
        <v>92</v>
      </c>
      <c r="BI69">
        <v>21</v>
      </c>
      <c r="CU69">
        <v>4</v>
      </c>
      <c r="EL69">
        <v>29</v>
      </c>
      <c r="EQ69">
        <v>29</v>
      </c>
      <c r="ES69">
        <v>100</v>
      </c>
      <c r="FI69">
        <v>23</v>
      </c>
      <c r="FQ69">
        <v>6</v>
      </c>
      <c r="FT69">
        <v>6</v>
      </c>
      <c r="FZ69">
        <v>23</v>
      </c>
      <c r="GI69">
        <v>12</v>
      </c>
      <c r="GX69">
        <v>25</v>
      </c>
      <c r="HN69" s="27">
        <f t="shared" si="0"/>
        <v>370</v>
      </c>
      <c r="HO69">
        <f t="shared" si="1"/>
        <v>12</v>
      </c>
      <c r="HP69">
        <f t="shared" si="2"/>
        <v>1</v>
      </c>
      <c r="HQ69">
        <f t="shared" si="23"/>
        <v>2</v>
      </c>
      <c r="HR69">
        <f t="shared" si="3"/>
        <v>1</v>
      </c>
      <c r="HS69">
        <f t="shared" si="4"/>
        <v>1</v>
      </c>
      <c r="HT69">
        <f t="shared" si="5"/>
        <v>1</v>
      </c>
      <c r="HU69">
        <f t="shared" si="6"/>
        <v>9</v>
      </c>
      <c r="HV69" s="38">
        <f t="shared" si="24"/>
        <v>3</v>
      </c>
      <c r="HW69" s="9">
        <f t="shared" si="7"/>
        <v>5.6756756756756763</v>
      </c>
      <c r="HX69" s="27">
        <f t="shared" si="8"/>
        <v>3</v>
      </c>
      <c r="HY69" s="9">
        <f t="shared" si="9"/>
        <v>2.6315789473684208</v>
      </c>
      <c r="HZ69" s="45">
        <f t="shared" si="25"/>
        <v>3</v>
      </c>
      <c r="IA69">
        <f>COUNT(AX69:BA69,BG69:BH69,BJ69:BM69:BQ69,CB69,CD69,CO69:CP69,CT69,DB69,EX69,FD69,FL69,HA69,HC69,HE69,HI69)</f>
        <v>0</v>
      </c>
      <c r="IB69" s="120">
        <f t="shared" si="10"/>
        <v>1</v>
      </c>
      <c r="IC69" s="37">
        <v>8</v>
      </c>
      <c r="ID69" s="38">
        <f t="shared" si="26"/>
        <v>5</v>
      </c>
      <c r="IE69" s="9">
        <v>78.378378378378372</v>
      </c>
      <c r="IF69" s="46">
        <f t="shared" si="27"/>
        <v>5</v>
      </c>
      <c r="IG69" s="38">
        <f t="shared" si="32"/>
        <v>2</v>
      </c>
      <c r="IH69" s="38" t="str">
        <f t="shared" si="29"/>
        <v/>
      </c>
      <c r="II69">
        <f t="shared" si="30"/>
        <v>0</v>
      </c>
      <c r="IJ69" t="str">
        <f t="shared" si="11"/>
        <v/>
      </c>
      <c r="IK69" s="9">
        <f t="shared" si="12"/>
        <v>8.9189189189189193</v>
      </c>
      <c r="IL69" s="27">
        <f t="shared" si="13"/>
        <v>1</v>
      </c>
      <c r="IM69" s="9">
        <f t="shared" si="31"/>
        <v>0</v>
      </c>
      <c r="IN69" s="48">
        <f t="shared" si="14"/>
        <v>1</v>
      </c>
      <c r="IO69" s="9">
        <f t="shared" si="15"/>
        <v>61.621621621621628</v>
      </c>
      <c r="IP69" s="49">
        <f t="shared" si="16"/>
        <v>3</v>
      </c>
      <c r="IQ69" s="9">
        <f t="shared" si="17"/>
        <v>1.6216216216216217</v>
      </c>
      <c r="IR69" s="49">
        <f t="shared" si="18"/>
        <v>3</v>
      </c>
      <c r="IS69" s="9">
        <f t="shared" si="19"/>
        <v>1.3333333333333333</v>
      </c>
      <c r="IT69" s="9" t="str">
        <f t="shared" si="20"/>
        <v>very poor</v>
      </c>
      <c r="IU69" s="9">
        <f t="shared" si="21"/>
        <v>52.083333333333329</v>
      </c>
      <c r="IV69" t="str">
        <f t="shared" si="22"/>
        <v>improvement needed</v>
      </c>
    </row>
    <row r="70" spans="1:256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P70">
        <v>111</v>
      </c>
      <c r="CU70">
        <v>11</v>
      </c>
      <c r="EQ70">
        <v>39</v>
      </c>
      <c r="FI70">
        <v>39</v>
      </c>
      <c r="FZ70">
        <v>78</v>
      </c>
      <c r="GI70">
        <v>25</v>
      </c>
      <c r="GT70">
        <v>3</v>
      </c>
      <c r="GU70">
        <v>3</v>
      </c>
      <c r="GX70">
        <v>56</v>
      </c>
      <c r="HN70" s="27">
        <f t="shared" si="0"/>
        <v>365</v>
      </c>
      <c r="HO70">
        <f t="shared" si="1"/>
        <v>9</v>
      </c>
      <c r="HP70">
        <f t="shared" si="2"/>
        <v>1</v>
      </c>
      <c r="HQ70">
        <f t="shared" si="23"/>
        <v>1</v>
      </c>
      <c r="HR70">
        <f t="shared" si="3"/>
        <v>1</v>
      </c>
      <c r="HS70">
        <f t="shared" si="4"/>
        <v>0</v>
      </c>
      <c r="HT70">
        <f t="shared" si="5"/>
        <v>1</v>
      </c>
      <c r="HU70">
        <f t="shared" si="6"/>
        <v>7</v>
      </c>
      <c r="HV70" s="38">
        <f t="shared" si="24"/>
        <v>3</v>
      </c>
      <c r="HW70" s="9">
        <f t="shared" si="7"/>
        <v>0</v>
      </c>
      <c r="HX70" s="27">
        <f t="shared" si="8"/>
        <v>1</v>
      </c>
      <c r="HY70" s="9">
        <f t="shared" si="9"/>
        <v>0</v>
      </c>
      <c r="HZ70" s="45">
        <f t="shared" si="25"/>
        <v>1</v>
      </c>
      <c r="IA70">
        <f>COUNT(AX70:BA70,BG70:BH70,BJ70:BM70:BQ70,CB70,CD70,CO70:CP70,CT70,DB70,EX70,FD70,FL70,HA70,HC70,HE70,HI70)</f>
        <v>0</v>
      </c>
      <c r="IB70" s="120">
        <f t="shared" si="10"/>
        <v>1</v>
      </c>
      <c r="IC70" s="37">
        <v>6</v>
      </c>
      <c r="ID70" s="38">
        <f t="shared" si="26"/>
        <v>5</v>
      </c>
      <c r="IE70" s="9">
        <v>78.630136986301366</v>
      </c>
      <c r="IF70" s="46">
        <f t="shared" si="27"/>
        <v>5</v>
      </c>
      <c r="IG70" s="38">
        <f t="shared" si="32"/>
        <v>0</v>
      </c>
      <c r="IH70" s="38" t="str">
        <f t="shared" si="29"/>
        <v/>
      </c>
      <c r="II70">
        <f t="shared" si="30"/>
        <v>0</v>
      </c>
      <c r="IJ70" t="str">
        <f t="shared" si="11"/>
        <v/>
      </c>
      <c r="IK70" s="9">
        <f t="shared" si="12"/>
        <v>13.698630136986301</v>
      </c>
      <c r="IL70" s="27">
        <f t="shared" si="13"/>
        <v>1</v>
      </c>
      <c r="IM70" s="9">
        <f t="shared" si="31"/>
        <v>0</v>
      </c>
      <c r="IN70" s="48">
        <f t="shared" si="14"/>
        <v>1</v>
      </c>
      <c r="IO70" s="9">
        <f t="shared" si="15"/>
        <v>49.589041095890416</v>
      </c>
      <c r="IP70" s="49">
        <f t="shared" si="16"/>
        <v>3</v>
      </c>
      <c r="IQ70" s="9">
        <f t="shared" si="17"/>
        <v>0</v>
      </c>
      <c r="IR70" s="49">
        <f t="shared" si="18"/>
        <v>1</v>
      </c>
      <c r="IS70" s="9">
        <f t="shared" si="19"/>
        <v>1.3333333333333333</v>
      </c>
      <c r="IT70" s="9" t="str">
        <f t="shared" si="20"/>
        <v>very poor</v>
      </c>
      <c r="IU70" s="9">
        <f t="shared" si="21"/>
        <v>52.083333333333329</v>
      </c>
      <c r="IV70" t="str">
        <f t="shared" si="22"/>
        <v>improvement needed</v>
      </c>
    </row>
    <row r="71" spans="1:256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P71">
        <v>1</v>
      </c>
      <c r="Q71">
        <v>4</v>
      </c>
      <c r="S71">
        <v>9</v>
      </c>
      <c r="T71">
        <v>13</v>
      </c>
      <c r="BH71">
        <v>6</v>
      </c>
      <c r="BI71">
        <v>10</v>
      </c>
      <c r="CU71">
        <v>1</v>
      </c>
      <c r="EB71">
        <v>5</v>
      </c>
      <c r="EQ71">
        <v>44</v>
      </c>
      <c r="FT71">
        <v>6</v>
      </c>
      <c r="GX71">
        <v>2</v>
      </c>
      <c r="HN71" s="27">
        <f t="shared" si="0"/>
        <v>101</v>
      </c>
      <c r="HO71">
        <f t="shared" si="1"/>
        <v>11</v>
      </c>
      <c r="HP71">
        <f t="shared" si="2"/>
        <v>1</v>
      </c>
      <c r="HQ71">
        <f t="shared" si="23"/>
        <v>3</v>
      </c>
      <c r="HR71">
        <f t="shared" si="3"/>
        <v>3</v>
      </c>
      <c r="HS71">
        <f t="shared" si="4"/>
        <v>2</v>
      </c>
      <c r="HT71">
        <f t="shared" si="5"/>
        <v>5</v>
      </c>
      <c r="HU71">
        <f t="shared" si="6"/>
        <v>4</v>
      </c>
      <c r="HV71" s="38" t="str">
        <f t="shared" si="24"/>
        <v/>
      </c>
      <c r="HW71" s="9">
        <f t="shared" si="7"/>
        <v>15.841584158415841</v>
      </c>
      <c r="HX71" s="27">
        <f t="shared" si="8"/>
        <v>5</v>
      </c>
      <c r="HY71" s="9">
        <f t="shared" si="9"/>
        <v>0</v>
      </c>
      <c r="HZ71" s="45">
        <f t="shared" si="25"/>
        <v>1</v>
      </c>
      <c r="IA71">
        <f>COUNT(AX71:BA71,BG71:BH71,BJ71:BM71:BQ71,CB71,CD71,CO71:CP71,CT71,DB71,EX71,FD71,FL71,HA71,HC71,HE71,HI71)</f>
        <v>1</v>
      </c>
      <c r="IB71" s="120" t="str">
        <f t="shared" si="10"/>
        <v/>
      </c>
      <c r="IC71" s="37">
        <v>6</v>
      </c>
      <c r="ID71" s="38" t="str">
        <f t="shared" si="26"/>
        <v/>
      </c>
      <c r="IE71" s="9">
        <v>44.554455445544555</v>
      </c>
      <c r="IF71" s="46" t="str">
        <f t="shared" si="27"/>
        <v/>
      </c>
      <c r="IG71" s="38">
        <f t="shared" si="32"/>
        <v>0</v>
      </c>
      <c r="IH71" s="38">
        <f t="shared" si="29"/>
        <v>1</v>
      </c>
      <c r="II71">
        <f t="shared" si="30"/>
        <v>0</v>
      </c>
      <c r="IJ71">
        <f t="shared" si="11"/>
        <v>1</v>
      </c>
      <c r="IK71" s="9">
        <f t="shared" si="12"/>
        <v>57.42574257425742</v>
      </c>
      <c r="IL71" s="27" t="str">
        <f t="shared" si="13"/>
        <v/>
      </c>
      <c r="IM71" s="9">
        <f t="shared" si="31"/>
        <v>5.9405940594059405</v>
      </c>
      <c r="IN71" s="48">
        <f t="shared" si="14"/>
        <v>1</v>
      </c>
      <c r="IO71" s="9">
        <f t="shared" si="15"/>
        <v>54.455445544554458</v>
      </c>
      <c r="IP71" s="49">
        <f t="shared" si="16"/>
        <v>3</v>
      </c>
      <c r="IQ71" s="9">
        <f t="shared" si="17"/>
        <v>5.9405940594059405</v>
      </c>
      <c r="IR71" s="49">
        <f t="shared" si="18"/>
        <v>3</v>
      </c>
      <c r="IS71" s="9">
        <f t="shared" si="19"/>
        <v>2.7142857142857144</v>
      </c>
      <c r="IT71" s="9" t="str">
        <f t="shared" si="20"/>
        <v>poor</v>
      </c>
      <c r="IU71" s="9">
        <f t="shared" si="21"/>
        <v>106.02678571428572</v>
      </c>
      <c r="IV71" t="str">
        <f t="shared" si="22"/>
        <v>approaching attainable community</v>
      </c>
    </row>
    <row r="72" spans="1:256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P72">
        <v>4050</v>
      </c>
      <c r="CU72">
        <v>50</v>
      </c>
      <c r="EL72">
        <v>250</v>
      </c>
      <c r="EQ72">
        <v>325</v>
      </c>
      <c r="FI72">
        <v>150</v>
      </c>
      <c r="HN72" s="27">
        <f t="shared" si="0"/>
        <v>4825</v>
      </c>
      <c r="HO72">
        <f t="shared" si="1"/>
        <v>5</v>
      </c>
      <c r="HP72">
        <f t="shared" si="2"/>
        <v>1</v>
      </c>
      <c r="HQ72">
        <f t="shared" si="23"/>
        <v>1</v>
      </c>
      <c r="HR72">
        <f t="shared" si="3"/>
        <v>1</v>
      </c>
      <c r="HS72">
        <f t="shared" si="4"/>
        <v>0</v>
      </c>
      <c r="HT72">
        <f t="shared" si="5"/>
        <v>1</v>
      </c>
      <c r="HU72">
        <f t="shared" si="6"/>
        <v>3</v>
      </c>
      <c r="HV72" s="38">
        <f t="shared" si="24"/>
        <v>1</v>
      </c>
      <c r="HW72" s="9">
        <f t="shared" si="7"/>
        <v>0</v>
      </c>
      <c r="HX72" s="27">
        <f t="shared" si="8"/>
        <v>1</v>
      </c>
      <c r="HY72" s="9">
        <f t="shared" si="9"/>
        <v>0</v>
      </c>
      <c r="HZ72" s="45">
        <f t="shared" si="25"/>
        <v>1</v>
      </c>
      <c r="IA72">
        <f>COUNT(AX72:BA72,BG72:BH72,BJ72:BM72:BQ72,CB72,CD72,CO72:CP72,CT72,DB72,EX72,FD72,FL72,HA72,HC72,HE72,HI72)</f>
        <v>0</v>
      </c>
      <c r="IB72" s="120">
        <f t="shared" si="10"/>
        <v>1</v>
      </c>
      <c r="IC72" s="37">
        <v>5</v>
      </c>
      <c r="ID72" s="38">
        <f t="shared" si="26"/>
        <v>5</v>
      </c>
      <c r="IE72" s="9">
        <v>87.046632124352328</v>
      </c>
      <c r="IF72" s="46">
        <f t="shared" si="27"/>
        <v>5</v>
      </c>
      <c r="IG72" s="38">
        <f t="shared" si="32"/>
        <v>2</v>
      </c>
      <c r="IH72" s="38" t="str">
        <f t="shared" si="29"/>
        <v/>
      </c>
      <c r="II72">
        <f t="shared" si="30"/>
        <v>0</v>
      </c>
      <c r="IJ72" t="str">
        <f t="shared" si="11"/>
        <v/>
      </c>
      <c r="IK72" s="9">
        <f t="shared" si="12"/>
        <v>7.7720207253886011</v>
      </c>
      <c r="IL72" s="27">
        <f t="shared" si="13"/>
        <v>1</v>
      </c>
      <c r="IM72" s="9">
        <f t="shared" si="31"/>
        <v>0</v>
      </c>
      <c r="IN72" s="48">
        <f t="shared" si="14"/>
        <v>1</v>
      </c>
      <c r="IO72" s="9">
        <f t="shared" si="15"/>
        <v>15.025906735751295</v>
      </c>
      <c r="IP72" s="49">
        <f t="shared" si="16"/>
        <v>3</v>
      </c>
      <c r="IQ72" s="9">
        <f t="shared" si="17"/>
        <v>0</v>
      </c>
      <c r="IR72" s="49">
        <f t="shared" si="18"/>
        <v>1</v>
      </c>
      <c r="IS72" s="9">
        <f t="shared" si="19"/>
        <v>1.3333333333333333</v>
      </c>
      <c r="IT72" s="9" t="str">
        <f t="shared" si="20"/>
        <v>very poor</v>
      </c>
      <c r="IU72" s="9">
        <f t="shared" si="21"/>
        <v>52.083333333333329</v>
      </c>
      <c r="IV72" t="str">
        <f t="shared" si="22"/>
        <v>improvement needed</v>
      </c>
    </row>
    <row r="73" spans="1:256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P73">
        <v>3050</v>
      </c>
      <c r="DE73">
        <v>25</v>
      </c>
      <c r="EL73">
        <v>100</v>
      </c>
      <c r="EQ73">
        <v>700</v>
      </c>
      <c r="ET73">
        <v>100</v>
      </c>
      <c r="FI73">
        <v>275</v>
      </c>
      <c r="HN73" s="27">
        <f t="shared" si="0"/>
        <v>4250</v>
      </c>
      <c r="HO73">
        <f t="shared" si="1"/>
        <v>6</v>
      </c>
      <c r="HP73">
        <f t="shared" si="2"/>
        <v>1</v>
      </c>
      <c r="HQ73">
        <f t="shared" si="23"/>
        <v>0</v>
      </c>
      <c r="HR73">
        <f t="shared" si="3"/>
        <v>1</v>
      </c>
      <c r="HS73">
        <f t="shared" si="4"/>
        <v>0</v>
      </c>
      <c r="HT73">
        <f t="shared" si="5"/>
        <v>1</v>
      </c>
      <c r="HU73">
        <f t="shared" si="6"/>
        <v>4</v>
      </c>
      <c r="HV73" s="38">
        <f t="shared" si="24"/>
        <v>1</v>
      </c>
      <c r="HW73" s="9">
        <f t="shared" si="7"/>
        <v>0</v>
      </c>
      <c r="HX73" s="27">
        <f t="shared" si="8"/>
        <v>1</v>
      </c>
      <c r="HY73" s="9">
        <f t="shared" si="9"/>
        <v>0</v>
      </c>
      <c r="HZ73" s="45">
        <f t="shared" si="25"/>
        <v>1</v>
      </c>
      <c r="IA73">
        <f>COUNT(AX73:BA73,BG73:BH73,BJ73:BM73:BQ73,CB73,CD73,CO73:CP73,CT73,DB73,EX73,FD73,FL73,HA73,HC73,HE73,HI73)</f>
        <v>0</v>
      </c>
      <c r="IB73" s="120">
        <f t="shared" si="10"/>
        <v>1</v>
      </c>
      <c r="IC73" s="37">
        <v>5</v>
      </c>
      <c r="ID73" s="38">
        <f t="shared" si="26"/>
        <v>5</v>
      </c>
      <c r="IE73" s="9">
        <v>80.588235294117652</v>
      </c>
      <c r="IF73" s="46">
        <f t="shared" si="27"/>
        <v>5</v>
      </c>
      <c r="IG73" s="38">
        <f t="shared" si="32"/>
        <v>2</v>
      </c>
      <c r="IH73" s="38" t="str">
        <f t="shared" si="29"/>
        <v/>
      </c>
      <c r="II73">
        <f t="shared" si="30"/>
        <v>0</v>
      </c>
      <c r="IJ73" t="str">
        <f t="shared" si="11"/>
        <v/>
      </c>
      <c r="IK73" s="9">
        <f t="shared" si="12"/>
        <v>16.470588235294116</v>
      </c>
      <c r="IL73" s="27">
        <f t="shared" si="13"/>
        <v>1</v>
      </c>
      <c r="IM73" s="9">
        <f t="shared" si="31"/>
        <v>0</v>
      </c>
      <c r="IN73" s="48">
        <f t="shared" si="14"/>
        <v>1</v>
      </c>
      <c r="IO73" s="9">
        <f t="shared" si="15"/>
        <v>27.647058823529413</v>
      </c>
      <c r="IP73" s="49">
        <f t="shared" si="16"/>
        <v>3</v>
      </c>
      <c r="IQ73" s="9">
        <f t="shared" si="17"/>
        <v>0</v>
      </c>
      <c r="IR73" s="49">
        <f t="shared" si="18"/>
        <v>1</v>
      </c>
      <c r="IS73" s="9">
        <f t="shared" si="19"/>
        <v>1.3333333333333333</v>
      </c>
      <c r="IT73" s="9" t="str">
        <f t="shared" si="20"/>
        <v>very poor</v>
      </c>
      <c r="IU73" s="9">
        <f t="shared" si="21"/>
        <v>52.083333333333329</v>
      </c>
      <c r="IV73" t="str">
        <f t="shared" si="22"/>
        <v>improvement needed</v>
      </c>
    </row>
    <row r="74" spans="1:256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P74">
        <v>25</v>
      </c>
      <c r="EL74">
        <v>138</v>
      </c>
      <c r="EQ74">
        <v>413</v>
      </c>
      <c r="ES74">
        <v>138</v>
      </c>
      <c r="ET74">
        <v>25</v>
      </c>
      <c r="EW74">
        <v>25</v>
      </c>
      <c r="FI74">
        <v>113</v>
      </c>
      <c r="FT74">
        <v>94</v>
      </c>
      <c r="HN74" s="27">
        <f t="shared" ref="HN74:HN137" si="33">SUM(J74:HM74)</f>
        <v>971</v>
      </c>
      <c r="HO74">
        <f t="shared" ref="HO74:HO137" si="34">COUNT(J74:HM74)</f>
        <v>8</v>
      </c>
      <c r="HP74">
        <f t="shared" ref="HP74:HP137" si="35">IF(AND($C74="NCP",HO74&gt;=25),5,IF(AND($C74="NCP",HO74&gt;=15),3,IF(AND($C74="CP",HO74&gt;=22),5,IF(AND($C74="CP",HO74&gt;=14),3,1))))</f>
        <v>1</v>
      </c>
      <c r="HQ74">
        <f t="shared" si="23"/>
        <v>0</v>
      </c>
      <c r="HR74">
        <f t="shared" ref="HR74:HR137" si="36">IF(AND($C74="NCP",HQ74&gt;=11),5,IF(AND($C74="NCP",HQ74&gt;=5),3,IF(AND($C74="CP",HQ74&gt;=5),5,IF(AND($C74="CP",HQ74&gt;=2),3,1))))</f>
        <v>1</v>
      </c>
      <c r="HS74">
        <f t="shared" ref="HS74:HS137" si="37">COUNT(BG74:BR74)</f>
        <v>0</v>
      </c>
      <c r="HT74">
        <f t="shared" ref="HT74:HT137" si="38">IF(AND($C74="NCP",HS74&gt;=4),5,IF(AND($C74="NCP",HS74&gt;=2),3,IF(AND($C74="CP",HS74&gt;=2),5,IF(AND($C74="CP",HS74=1),3,1))))</f>
        <v>1</v>
      </c>
      <c r="HU74">
        <f t="shared" ref="HU74:HU137" si="39">COUNT(DX74:HM74)</f>
        <v>7</v>
      </c>
      <c r="HV74" s="38">
        <f t="shared" si="24"/>
        <v>3</v>
      </c>
      <c r="HW74" s="9">
        <f t="shared" ref="HW74:HW137" si="40">SUM(BG74:BR74)/HN74*100</f>
        <v>0</v>
      </c>
      <c r="HX74" s="27">
        <f t="shared" ref="HX74:HX137" si="41">IF(HW74&gt;=11,5,IF(HW74&gt;=0.8,3,1))</f>
        <v>1</v>
      </c>
      <c r="HY74" s="9">
        <f t="shared" ref="HY74:HY137" si="42">IF(SUM(EB74:GN74)=0,0,SUM(FD74,FQ74,GB74,GF74)/SUM(EB74:GN74)*100)</f>
        <v>0</v>
      </c>
      <c r="HZ74" s="45">
        <f t="shared" si="25"/>
        <v>1</v>
      </c>
      <c r="IA74">
        <f>COUNT(AX74:BA74,BG74:BH74,BJ74:BM74:BQ74,CB74,CD74,CO74:CP74,CT74,DB74,EX74,FD74,FL74,HA74,HC74,HE74,HI74)</f>
        <v>0</v>
      </c>
      <c r="IB74" s="120">
        <f t="shared" ref="IB74:IB137" si="43">IF(AND($C74="NCP",IA74&gt;8),5,IF(AND($C74="NCP",IA74&gt;=3),3,IF(AND($C74="NCP",IA74&lt;3),1,"")))</f>
        <v>1</v>
      </c>
      <c r="IC74" s="37">
        <v>6</v>
      </c>
      <c r="ID74" s="38">
        <f t="shared" si="26"/>
        <v>5</v>
      </c>
      <c r="IE74" s="9">
        <v>33.573635427394436</v>
      </c>
      <c r="IF74" s="46">
        <f t="shared" si="27"/>
        <v>5</v>
      </c>
      <c r="IG74" s="38">
        <f t="shared" si="32"/>
        <v>2</v>
      </c>
      <c r="IH74" s="38" t="str">
        <f t="shared" si="29"/>
        <v/>
      </c>
      <c r="II74">
        <f t="shared" si="30"/>
        <v>0</v>
      </c>
      <c r="IJ74" t="str">
        <f t="shared" ref="IJ74:IJ137" si="44">IF(AND($C74="CP",II74&gt;=2),5,IF(AND($C74="CP",II74=1),3,IF(AND($C74="CP",II74&lt;1),1,"")))</f>
        <v/>
      </c>
      <c r="IK74" s="9">
        <f t="shared" ref="IK74:IK137" si="45">SUM(T74,BN74:BR74,BX74,CO74,CQ74,CS74:CY74,CX74,DA74,DB74,DD74,DJ74:DO74,DT74,DU74,EQ74,EV74,FE74, FR74,GB74,GY74:HC74,HG74)/HN74*100</f>
        <v>42.533470648815651</v>
      </c>
      <c r="IL74" s="27">
        <f t="shared" ref="IL74:IL137" si="46">IF(AND($C74="NCP",IK74&gt;=74),5,IF(AND($C74="NCP",IK74&gt;=31),3,IF(AND($C74="NCP",IK74&lt;31),1,"")))</f>
        <v>3</v>
      </c>
      <c r="IM74" s="9">
        <f t="shared" si="31"/>
        <v>0</v>
      </c>
      <c r="IN74" s="48">
        <f t="shared" ref="IN74:IN137" si="47">IF(AND($C74="NCP",IM74&gt;=51),5,IF(AND($C74="NCP",IM74&gt;=12),3,IF(AND($C74="CP",IM74&gt;=28),5,IF(AND($C74="CP",IM74&gt;=10),3,1))))</f>
        <v>1</v>
      </c>
      <c r="IO74" s="9">
        <f t="shared" ref="IO74:IO137" si="48">SUM(EB74:GN74)/HN74*100</f>
        <v>97.425334706488158</v>
      </c>
      <c r="IP74" s="49">
        <f t="shared" ref="IP74:IP137" si="49">IF(IO74&lt;=4.6,5,IF(IO74&lt;=63,3,1))</f>
        <v>1</v>
      </c>
      <c r="IQ74" s="9">
        <f t="shared" ref="IQ74:IQ137" si="50">SUM(AE74:AN74,BU74:BW74,BS74,BY74:CA74,CM74,DP74,DR74:DS74,DV74,FD74,FT74,GF74)/HN74*100</f>
        <v>9.6807415036045317</v>
      </c>
      <c r="IR74" s="49">
        <f t="shared" ref="IR74:IR137" si="51">IF(IQ74&gt;=8,5,IF(IQ74&gt;=0.9,3,1))</f>
        <v>5</v>
      </c>
      <c r="IS74" s="9">
        <f t="shared" ref="IS74:IS137" si="52">IF($C74="NCP",(SUM(HP74,HR74,HT74,IN74,IL74,IP74)/6),IF($C74="CP",(SUM(HP74,HR74,HT74,HX74,IJ74,IN74,IR74)/7),""))</f>
        <v>1.3333333333333333</v>
      </c>
      <c r="IT74" s="9" t="str">
        <f t="shared" ref="IT74:IT137" si="53">IF(IS74&gt;=4,"good",IF(IS74&gt;=3,"fair",IF(IS74&gt;=2,"poor",IF(IS74&gt;=1,"very poor",""))))</f>
        <v>very poor</v>
      </c>
      <c r="IU74" s="9">
        <f t="shared" ref="IU74:IU137" si="54">IS74/2.56*100</f>
        <v>52.083333333333329</v>
      </c>
      <c r="IV74" t="str">
        <f t="shared" ref="IV74:IV137" si="55">IF(IU74&gt;=78,"approaching attainable community","improvement needed")</f>
        <v>improvement needed</v>
      </c>
    </row>
    <row r="75" spans="1:256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P75">
        <v>6</v>
      </c>
      <c r="AH75">
        <v>1</v>
      </c>
      <c r="AT75">
        <v>7</v>
      </c>
      <c r="BA75">
        <v>5</v>
      </c>
      <c r="BR75">
        <v>2</v>
      </c>
      <c r="BY75">
        <v>2</v>
      </c>
      <c r="CU75">
        <v>1</v>
      </c>
      <c r="DT75">
        <v>1</v>
      </c>
      <c r="EG75">
        <v>1</v>
      </c>
      <c r="EQ75">
        <v>3</v>
      </c>
      <c r="ES75">
        <v>1</v>
      </c>
      <c r="ET75">
        <v>4</v>
      </c>
      <c r="FI75">
        <v>4</v>
      </c>
      <c r="FQ75">
        <v>1</v>
      </c>
      <c r="FT75">
        <v>9</v>
      </c>
      <c r="GI75">
        <v>4</v>
      </c>
      <c r="HN75" s="27">
        <f t="shared" si="33"/>
        <v>52</v>
      </c>
      <c r="HO75">
        <f t="shared" si="34"/>
        <v>16</v>
      </c>
      <c r="HP75">
        <f t="shared" si="35"/>
        <v>3</v>
      </c>
      <c r="HQ75">
        <f t="shared" ref="HQ75:HQ138" si="56">COUNT(BG75:BR75,CD75,CQ75:DB75)</f>
        <v>2</v>
      </c>
      <c r="HR75">
        <f t="shared" si="36"/>
        <v>1</v>
      </c>
      <c r="HS75">
        <f t="shared" si="37"/>
        <v>1</v>
      </c>
      <c r="HT75">
        <f t="shared" si="38"/>
        <v>1</v>
      </c>
      <c r="HU75">
        <f t="shared" si="39"/>
        <v>8</v>
      </c>
      <c r="HV75" s="38">
        <f t="shared" ref="HV75:HV138" si="57">IF(AND($C75="NCP",HU75&gt;9),5,IF(AND($C75="NCP",HU75&gt;=6),3,IF(AND($C75="NCP",HU75&lt;6),1,"")))</f>
        <v>3</v>
      </c>
      <c r="HW75" s="9">
        <f t="shared" si="40"/>
        <v>3.8461538461538463</v>
      </c>
      <c r="HX75" s="27">
        <f t="shared" si="41"/>
        <v>3</v>
      </c>
      <c r="HY75" s="9">
        <f t="shared" si="42"/>
        <v>3.7037037037037033</v>
      </c>
      <c r="HZ75" s="45">
        <f t="shared" ref="HZ75:HZ138" si="58">IF(AND($C73="NCP",HY75&gt;4.8),5,IF(AND($C75="NCP",HY75&gt;0),3,IF(AND($C75="CP",HY75&gt;13),5,IF(AND($C75="CP",HY75&gt;0),3,1))))</f>
        <v>3</v>
      </c>
      <c r="IA75">
        <f>COUNT(AX75:BA75,BG75:BH75,BJ75:BM75:BQ75,CB75,CD75,CO75:CP75,CT75,DB75,EX75,FD75,FL75,HA75,HC75,HE75,HI75)</f>
        <v>1</v>
      </c>
      <c r="IB75" s="120">
        <f t="shared" si="43"/>
        <v>1</v>
      </c>
      <c r="IC75" s="37">
        <v>11</v>
      </c>
      <c r="ID75" s="38">
        <f t="shared" ref="ID75:ID138" si="59">IF(AND($C75="NCP",IC75&lt;11.8),5,IF(AND($C75="NCP",IC75&lt;=48),3,IF(AND($C75="NCP",IC75&gt;48),1,"")))</f>
        <v>5</v>
      </c>
      <c r="IE75" s="9">
        <v>53.846153846153847</v>
      </c>
      <c r="IF75" s="46">
        <f t="shared" ref="IF75:IF138" si="60">IF(AND($C75="NCP",IE75&gt;31),5,IF(AND($C75="NCP",IE75&gt;=13.5),3,IF(AND($C75="NCP",IE75&lt;13.5),1,"")))</f>
        <v>5</v>
      </c>
      <c r="IG75" s="38">
        <f t="shared" ref="IG75:IG106" si="61">2*(COUNT(EL75))+COUNT(M75,AT75,BP75:BR75,BU75,CD75,CP75,CZ75,DK75,DM75:DN75,DT75:DU75,FF75,FL75,FM75:FO75,FV75,GA75,GW75,GZ75,HI75,HM75)</f>
        <v>3</v>
      </c>
      <c r="IH75" s="38" t="str">
        <f t="shared" ref="IH75:IH138" si="62">IF(AND($C75="CP",IG75&gt;12),5,IF(AND($C75="CP",IG75&gt;=4),3,IF(AND($C75="CP",IG75&lt;4),1,"")))</f>
        <v/>
      </c>
      <c r="II75">
        <f t="shared" ref="II75:II138" si="63">COUNT(AE75:AF75, AH75:AN75,BN75:BP75,BR75,CW75:CY75,DD75,DK75:DO75,DT75,DV75,EY75)</f>
        <v>3</v>
      </c>
      <c r="IJ75" t="str">
        <f t="shared" si="44"/>
        <v/>
      </c>
      <c r="IK75" s="9">
        <f t="shared" si="45"/>
        <v>13.461538461538462</v>
      </c>
      <c r="IL75" s="27">
        <f t="shared" si="46"/>
        <v>1</v>
      </c>
      <c r="IM75" s="9">
        <f t="shared" ref="IM75:IM138" si="64">SUM(AX75:AY75,BA75,BG75:BH75,BJ75:BQ75,CB75,CD75,CO75:CP75,CT75,DB75,EX75,FD75,FL75,FU75,HA75,HC75,HE75,HI75)/HN75*100</f>
        <v>9.6153846153846168</v>
      </c>
      <c r="IN75" s="48">
        <f t="shared" si="47"/>
        <v>1</v>
      </c>
      <c r="IO75" s="9">
        <f t="shared" si="48"/>
        <v>51.923076923076927</v>
      </c>
      <c r="IP75" s="49">
        <f t="shared" si="49"/>
        <v>3</v>
      </c>
      <c r="IQ75" s="9">
        <f t="shared" si="50"/>
        <v>23.076923076923077</v>
      </c>
      <c r="IR75" s="49">
        <f t="shared" si="51"/>
        <v>5</v>
      </c>
      <c r="IS75" s="9">
        <f t="shared" si="52"/>
        <v>1.6666666666666667</v>
      </c>
      <c r="IT75" s="9" t="str">
        <f t="shared" si="53"/>
        <v>very poor</v>
      </c>
      <c r="IU75" s="9">
        <f t="shared" si="54"/>
        <v>65.104166666666657</v>
      </c>
      <c r="IV75" t="str">
        <f t="shared" si="55"/>
        <v>improvement needed</v>
      </c>
    </row>
    <row r="76" spans="1:256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P76">
        <v>25</v>
      </c>
      <c r="AT76">
        <v>4</v>
      </c>
      <c r="BA76">
        <v>4</v>
      </c>
      <c r="BU76">
        <v>2</v>
      </c>
      <c r="EG76">
        <v>6</v>
      </c>
      <c r="EQ76">
        <v>6</v>
      </c>
      <c r="ET76">
        <v>165</v>
      </c>
      <c r="FI76">
        <v>27</v>
      </c>
      <c r="GI76">
        <v>13</v>
      </c>
      <c r="GQ76">
        <v>2</v>
      </c>
      <c r="HG76">
        <v>2</v>
      </c>
      <c r="HN76" s="27">
        <f t="shared" si="33"/>
        <v>256</v>
      </c>
      <c r="HO76">
        <f t="shared" si="34"/>
        <v>11</v>
      </c>
      <c r="HP76">
        <f t="shared" si="35"/>
        <v>1</v>
      </c>
      <c r="HQ76">
        <f t="shared" si="56"/>
        <v>0</v>
      </c>
      <c r="HR76">
        <f t="shared" si="36"/>
        <v>1</v>
      </c>
      <c r="HS76">
        <f t="shared" si="37"/>
        <v>0</v>
      </c>
      <c r="HT76">
        <f t="shared" si="38"/>
        <v>1</v>
      </c>
      <c r="HU76">
        <f t="shared" si="39"/>
        <v>7</v>
      </c>
      <c r="HV76" s="38">
        <f t="shared" si="57"/>
        <v>3</v>
      </c>
      <c r="HW76" s="9">
        <f t="shared" si="40"/>
        <v>0</v>
      </c>
      <c r="HX76" s="27">
        <f t="shared" si="41"/>
        <v>1</v>
      </c>
      <c r="HY76" s="9">
        <f t="shared" si="42"/>
        <v>0</v>
      </c>
      <c r="HZ76" s="45">
        <f t="shared" si="58"/>
        <v>1</v>
      </c>
      <c r="IA76">
        <f>COUNT(AX76:BA76,BG76:BH76,BJ76:BM76:BQ76,CB76,CD76,CO76:CP76,CT76,DB76,EX76,FD76,FL76,HA76,HC76,HE76,HI76)</f>
        <v>1</v>
      </c>
      <c r="IB76" s="120">
        <f t="shared" si="43"/>
        <v>1</v>
      </c>
      <c r="IC76" s="37">
        <v>7</v>
      </c>
      <c r="ID76" s="38">
        <f t="shared" si="59"/>
        <v>5</v>
      </c>
      <c r="IE76" s="9">
        <v>89.453125</v>
      </c>
      <c r="IF76" s="46">
        <f t="shared" si="60"/>
        <v>5</v>
      </c>
      <c r="IG76" s="38">
        <f t="shared" si="61"/>
        <v>2</v>
      </c>
      <c r="IH76" s="38" t="str">
        <f t="shared" si="62"/>
        <v/>
      </c>
      <c r="II76">
        <f t="shared" si="63"/>
        <v>0</v>
      </c>
      <c r="IJ76" t="str">
        <f t="shared" si="44"/>
        <v/>
      </c>
      <c r="IK76" s="9">
        <f t="shared" si="45"/>
        <v>3.125</v>
      </c>
      <c r="IL76" s="27">
        <f t="shared" si="46"/>
        <v>1</v>
      </c>
      <c r="IM76" s="9">
        <f t="shared" si="64"/>
        <v>1.5625</v>
      </c>
      <c r="IN76" s="48">
        <f t="shared" si="47"/>
        <v>1</v>
      </c>
      <c r="IO76" s="9">
        <f t="shared" si="48"/>
        <v>84.765625</v>
      </c>
      <c r="IP76" s="49">
        <f t="shared" si="49"/>
        <v>1</v>
      </c>
      <c r="IQ76" s="9">
        <f t="shared" si="50"/>
        <v>0.78125</v>
      </c>
      <c r="IR76" s="49">
        <f t="shared" si="51"/>
        <v>1</v>
      </c>
      <c r="IS76" s="9">
        <f t="shared" si="52"/>
        <v>1</v>
      </c>
      <c r="IT76" s="9" t="str">
        <f t="shared" si="53"/>
        <v>very poor</v>
      </c>
      <c r="IU76" s="9">
        <f t="shared" si="54"/>
        <v>39.0625</v>
      </c>
      <c r="IV76" t="str">
        <f t="shared" si="55"/>
        <v>improvement needed</v>
      </c>
    </row>
    <row r="77" spans="1:256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S77">
        <v>1</v>
      </c>
      <c r="T77">
        <v>1</v>
      </c>
      <c r="U77">
        <v>4</v>
      </c>
      <c r="CS77">
        <v>1</v>
      </c>
      <c r="CU77">
        <v>2</v>
      </c>
      <c r="DL77">
        <v>1</v>
      </c>
      <c r="DO77">
        <v>6</v>
      </c>
      <c r="EB77">
        <v>1</v>
      </c>
      <c r="ED77">
        <v>5</v>
      </c>
      <c r="ET77">
        <v>3</v>
      </c>
      <c r="HG77">
        <v>2</v>
      </c>
      <c r="HN77" s="27">
        <f t="shared" si="33"/>
        <v>27</v>
      </c>
      <c r="HO77">
        <f t="shared" si="34"/>
        <v>11</v>
      </c>
      <c r="HP77">
        <f t="shared" si="35"/>
        <v>1</v>
      </c>
      <c r="HQ77">
        <f t="shared" si="56"/>
        <v>2</v>
      </c>
      <c r="HR77">
        <f t="shared" si="36"/>
        <v>1</v>
      </c>
      <c r="HS77">
        <f t="shared" si="37"/>
        <v>0</v>
      </c>
      <c r="HT77">
        <f t="shared" si="38"/>
        <v>1</v>
      </c>
      <c r="HU77">
        <f t="shared" si="39"/>
        <v>4</v>
      </c>
      <c r="HV77" s="38">
        <f t="shared" si="57"/>
        <v>1</v>
      </c>
      <c r="HW77" s="9">
        <f t="shared" si="40"/>
        <v>0</v>
      </c>
      <c r="HX77" s="27">
        <f t="shared" si="41"/>
        <v>1</v>
      </c>
      <c r="HY77" s="9">
        <f t="shared" si="42"/>
        <v>0</v>
      </c>
      <c r="HZ77" s="45">
        <f t="shared" si="58"/>
        <v>1</v>
      </c>
      <c r="IA77">
        <f>COUNT(AX77:BA77,BG77:BH77,BJ77:BM77:BQ77,CB77,CD77,CO77:CP77,CT77,DB77,EX77,FD77,FL77,HA77,HC77,HE77,HI77)</f>
        <v>0</v>
      </c>
      <c r="IB77" s="120">
        <f t="shared" si="43"/>
        <v>1</v>
      </c>
      <c r="IC77" s="37">
        <v>7</v>
      </c>
      <c r="ID77" s="38">
        <f t="shared" si="59"/>
        <v>5</v>
      </c>
      <c r="IE77" s="9">
        <v>59.259259259259252</v>
      </c>
      <c r="IF77" s="46">
        <f t="shared" si="60"/>
        <v>5</v>
      </c>
      <c r="IG77" s="38">
        <f t="shared" si="61"/>
        <v>0</v>
      </c>
      <c r="IH77" s="38" t="str">
        <f t="shared" si="62"/>
        <v/>
      </c>
      <c r="II77">
        <f t="shared" si="63"/>
        <v>2</v>
      </c>
      <c r="IJ77" t="str">
        <f t="shared" si="44"/>
        <v/>
      </c>
      <c r="IK77" s="9">
        <f t="shared" si="45"/>
        <v>48.148148148148145</v>
      </c>
      <c r="IL77" s="27">
        <f t="shared" si="46"/>
        <v>3</v>
      </c>
      <c r="IM77" s="9">
        <f t="shared" si="64"/>
        <v>0</v>
      </c>
      <c r="IN77" s="48">
        <f t="shared" si="47"/>
        <v>1</v>
      </c>
      <c r="IO77" s="9">
        <f t="shared" si="48"/>
        <v>33.333333333333329</v>
      </c>
      <c r="IP77" s="49">
        <f t="shared" si="49"/>
        <v>3</v>
      </c>
      <c r="IQ77" s="9">
        <f t="shared" si="50"/>
        <v>0</v>
      </c>
      <c r="IR77" s="49">
        <f t="shared" si="51"/>
        <v>1</v>
      </c>
      <c r="IS77" s="9">
        <f t="shared" si="52"/>
        <v>1.6666666666666667</v>
      </c>
      <c r="IT77" s="9" t="str">
        <f t="shared" si="53"/>
        <v>very poor</v>
      </c>
      <c r="IU77" s="9">
        <f t="shared" si="54"/>
        <v>65.104166666666657</v>
      </c>
      <c r="IV77" t="str">
        <f t="shared" si="55"/>
        <v>improvement needed</v>
      </c>
    </row>
    <row r="78" spans="1:256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BP78">
        <v>2</v>
      </c>
      <c r="CU78">
        <v>1</v>
      </c>
      <c r="DO78">
        <v>1</v>
      </c>
      <c r="EQ78">
        <v>18</v>
      </c>
      <c r="ES78">
        <v>3</v>
      </c>
      <c r="ET78">
        <v>23</v>
      </c>
      <c r="FI78">
        <v>4</v>
      </c>
      <c r="FT78">
        <v>3</v>
      </c>
      <c r="FZ78">
        <v>1</v>
      </c>
      <c r="GB78">
        <v>1</v>
      </c>
      <c r="HG78">
        <v>3</v>
      </c>
      <c r="HN78" s="27">
        <f t="shared" si="33"/>
        <v>60</v>
      </c>
      <c r="HO78">
        <f t="shared" si="34"/>
        <v>11</v>
      </c>
      <c r="HP78">
        <f t="shared" si="35"/>
        <v>1</v>
      </c>
      <c r="HQ78">
        <f t="shared" si="56"/>
        <v>2</v>
      </c>
      <c r="HR78">
        <f t="shared" si="36"/>
        <v>1</v>
      </c>
      <c r="HS78">
        <f t="shared" si="37"/>
        <v>1</v>
      </c>
      <c r="HT78">
        <f t="shared" si="38"/>
        <v>1</v>
      </c>
      <c r="HU78">
        <f t="shared" si="39"/>
        <v>8</v>
      </c>
      <c r="HV78" s="38">
        <f t="shared" si="57"/>
        <v>3</v>
      </c>
      <c r="HW78" s="9">
        <f t="shared" si="40"/>
        <v>3.3333333333333335</v>
      </c>
      <c r="HX78" s="27">
        <f t="shared" si="41"/>
        <v>3</v>
      </c>
      <c r="HY78" s="9">
        <f t="shared" si="42"/>
        <v>1.8867924528301887</v>
      </c>
      <c r="HZ78" s="45">
        <f t="shared" si="58"/>
        <v>3</v>
      </c>
      <c r="IA78">
        <f>COUNT(AX78:BA78,BG78:BH78,BJ78:BM78:BQ78,CB78,CD78,CO78:CP78,CT78,DB78,EX78,FD78,FL78,HA78,HC78,HE78,HI78)</f>
        <v>1</v>
      </c>
      <c r="IB78" s="120">
        <f t="shared" si="43"/>
        <v>1</v>
      </c>
      <c r="IC78" s="37">
        <v>8</v>
      </c>
      <c r="ID78" s="38">
        <f t="shared" si="59"/>
        <v>5</v>
      </c>
      <c r="IE78" s="9">
        <v>56.666666666666664</v>
      </c>
      <c r="IF78" s="46">
        <f t="shared" si="60"/>
        <v>5</v>
      </c>
      <c r="IG78" s="38">
        <f t="shared" si="61"/>
        <v>1</v>
      </c>
      <c r="IH78" s="38" t="str">
        <f t="shared" si="62"/>
        <v/>
      </c>
      <c r="II78">
        <f t="shared" si="63"/>
        <v>2</v>
      </c>
      <c r="IJ78" t="str">
        <f t="shared" si="44"/>
        <v/>
      </c>
      <c r="IK78" s="9">
        <f t="shared" si="45"/>
        <v>43.333333333333336</v>
      </c>
      <c r="IL78" s="27">
        <f t="shared" si="46"/>
        <v>3</v>
      </c>
      <c r="IM78" s="9">
        <f t="shared" si="64"/>
        <v>3.3333333333333335</v>
      </c>
      <c r="IN78" s="48">
        <f t="shared" si="47"/>
        <v>1</v>
      </c>
      <c r="IO78" s="9">
        <f t="shared" si="48"/>
        <v>88.333333333333329</v>
      </c>
      <c r="IP78" s="49">
        <f t="shared" si="49"/>
        <v>1</v>
      </c>
      <c r="IQ78" s="9">
        <f t="shared" si="50"/>
        <v>5</v>
      </c>
      <c r="IR78" s="49">
        <f t="shared" si="51"/>
        <v>3</v>
      </c>
      <c r="IS78" s="9">
        <f t="shared" si="52"/>
        <v>1.3333333333333333</v>
      </c>
      <c r="IT78" s="9" t="str">
        <f t="shared" si="53"/>
        <v>very poor</v>
      </c>
      <c r="IU78" s="9">
        <f t="shared" si="54"/>
        <v>52.083333333333329</v>
      </c>
      <c r="IV78" t="str">
        <f t="shared" si="55"/>
        <v>improvement needed</v>
      </c>
    </row>
    <row r="79" spans="1:256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P79">
        <v>28</v>
      </c>
      <c r="BX79">
        <v>3</v>
      </c>
      <c r="CU79">
        <v>6</v>
      </c>
      <c r="DM79">
        <v>9</v>
      </c>
      <c r="DO79">
        <v>9</v>
      </c>
      <c r="EF79">
        <v>16</v>
      </c>
      <c r="EL79">
        <v>9</v>
      </c>
      <c r="EQ79">
        <v>16</v>
      </c>
      <c r="ES79">
        <v>150</v>
      </c>
      <c r="ET79">
        <v>34</v>
      </c>
      <c r="FI79">
        <v>166</v>
      </c>
      <c r="FT79">
        <v>34</v>
      </c>
      <c r="GA79">
        <v>9</v>
      </c>
      <c r="GF79">
        <v>9</v>
      </c>
      <c r="HB79">
        <v>9</v>
      </c>
      <c r="HG79">
        <v>19</v>
      </c>
      <c r="HN79" s="27">
        <f t="shared" si="33"/>
        <v>526</v>
      </c>
      <c r="HO79">
        <f t="shared" si="34"/>
        <v>16</v>
      </c>
      <c r="HP79">
        <f t="shared" si="35"/>
        <v>3</v>
      </c>
      <c r="HQ79">
        <f t="shared" si="56"/>
        <v>1</v>
      </c>
      <c r="HR79">
        <f t="shared" si="36"/>
        <v>1</v>
      </c>
      <c r="HS79">
        <f t="shared" si="37"/>
        <v>0</v>
      </c>
      <c r="HT79">
        <f t="shared" si="38"/>
        <v>1</v>
      </c>
      <c r="HU79">
        <f t="shared" si="39"/>
        <v>11</v>
      </c>
      <c r="HV79" s="38">
        <f t="shared" si="57"/>
        <v>5</v>
      </c>
      <c r="HW79" s="9">
        <f t="shared" si="40"/>
        <v>0</v>
      </c>
      <c r="HX79" s="27">
        <f t="shared" si="41"/>
        <v>1</v>
      </c>
      <c r="HY79" s="9">
        <f t="shared" si="42"/>
        <v>2.0316027088036117</v>
      </c>
      <c r="HZ79" s="45">
        <f t="shared" si="58"/>
        <v>3</v>
      </c>
      <c r="IA79">
        <f>COUNT(AX79:BA79,BG79:BH79,BJ79:BM79:BQ79,CB79,CD79,CO79:CP79,CT79,DB79,EX79,FD79,FL79,HA79,HC79,HE79,HI79)</f>
        <v>0</v>
      </c>
      <c r="IB79" s="120">
        <f t="shared" si="43"/>
        <v>1</v>
      </c>
      <c r="IC79" s="37">
        <v>10</v>
      </c>
      <c r="ID79" s="38">
        <f t="shared" si="59"/>
        <v>5</v>
      </c>
      <c r="IE79" s="9">
        <v>75.475285171102655</v>
      </c>
      <c r="IF79" s="46">
        <f t="shared" si="60"/>
        <v>5</v>
      </c>
      <c r="IG79" s="38">
        <f t="shared" si="61"/>
        <v>4</v>
      </c>
      <c r="IH79" s="38" t="str">
        <f t="shared" si="62"/>
        <v/>
      </c>
      <c r="II79">
        <f t="shared" si="63"/>
        <v>2</v>
      </c>
      <c r="IJ79" t="str">
        <f t="shared" si="44"/>
        <v/>
      </c>
      <c r="IK79" s="9">
        <f t="shared" si="45"/>
        <v>13.498098859315588</v>
      </c>
      <c r="IL79" s="27">
        <f t="shared" si="46"/>
        <v>1</v>
      </c>
      <c r="IM79" s="9">
        <f t="shared" si="64"/>
        <v>0</v>
      </c>
      <c r="IN79" s="48">
        <f t="shared" si="47"/>
        <v>1</v>
      </c>
      <c r="IO79" s="9">
        <f t="shared" si="48"/>
        <v>84.220532319391637</v>
      </c>
      <c r="IP79" s="49">
        <f t="shared" si="49"/>
        <v>1</v>
      </c>
      <c r="IQ79" s="9">
        <f t="shared" si="50"/>
        <v>8.1749049429657799</v>
      </c>
      <c r="IR79" s="49">
        <f t="shared" si="51"/>
        <v>5</v>
      </c>
      <c r="IS79" s="9">
        <f t="shared" si="52"/>
        <v>1.3333333333333333</v>
      </c>
      <c r="IT79" s="9" t="str">
        <f t="shared" si="53"/>
        <v>very poor</v>
      </c>
      <c r="IU79" s="9">
        <f t="shared" si="54"/>
        <v>52.083333333333329</v>
      </c>
      <c r="IV79" t="str">
        <f t="shared" si="55"/>
        <v>improvement needed</v>
      </c>
    </row>
    <row r="80" spans="1:256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P80">
        <v>2450</v>
      </c>
      <c r="BW80">
        <v>50</v>
      </c>
      <c r="CU80">
        <v>50</v>
      </c>
      <c r="DT80">
        <v>25</v>
      </c>
      <c r="EQ80">
        <v>325</v>
      </c>
      <c r="ES80">
        <v>350</v>
      </c>
      <c r="ET80">
        <v>50</v>
      </c>
      <c r="FI80">
        <v>100</v>
      </c>
      <c r="HG80">
        <v>50</v>
      </c>
      <c r="HN80" s="27">
        <f t="shared" si="33"/>
        <v>3450</v>
      </c>
      <c r="HO80">
        <f t="shared" si="34"/>
        <v>9</v>
      </c>
      <c r="HP80">
        <f t="shared" si="35"/>
        <v>1</v>
      </c>
      <c r="HQ80">
        <f t="shared" si="56"/>
        <v>1</v>
      </c>
      <c r="HR80">
        <f t="shared" si="36"/>
        <v>1</v>
      </c>
      <c r="HS80">
        <f t="shared" si="37"/>
        <v>0</v>
      </c>
      <c r="HT80">
        <f t="shared" si="38"/>
        <v>1</v>
      </c>
      <c r="HU80">
        <f t="shared" si="39"/>
        <v>5</v>
      </c>
      <c r="HV80" s="38">
        <f t="shared" si="57"/>
        <v>1</v>
      </c>
      <c r="HW80" s="9">
        <f t="shared" si="40"/>
        <v>0</v>
      </c>
      <c r="HX80" s="27">
        <f t="shared" si="41"/>
        <v>1</v>
      </c>
      <c r="HY80" s="9">
        <f t="shared" si="42"/>
        <v>0</v>
      </c>
      <c r="HZ80" s="45">
        <f t="shared" si="58"/>
        <v>1</v>
      </c>
      <c r="IA80">
        <f>COUNT(AX80:BA80,BG80:BH80,BJ80:BM80:BQ80,CB80,CD80,CO80:CP80,CT80,DB80,EX80,FD80,FL80,HA80,HC80,HE80,HI80)</f>
        <v>0</v>
      </c>
      <c r="IB80" s="120">
        <f t="shared" si="43"/>
        <v>1</v>
      </c>
      <c r="IC80" s="37">
        <v>8</v>
      </c>
      <c r="ID80" s="38">
        <f t="shared" si="59"/>
        <v>5</v>
      </c>
      <c r="IE80" s="9">
        <v>86.956521739130437</v>
      </c>
      <c r="IF80" s="46">
        <f t="shared" si="60"/>
        <v>5</v>
      </c>
      <c r="IG80" s="38">
        <f t="shared" si="61"/>
        <v>1</v>
      </c>
      <c r="IH80" s="38" t="str">
        <f t="shared" si="62"/>
        <v/>
      </c>
      <c r="II80">
        <f t="shared" si="63"/>
        <v>1</v>
      </c>
      <c r="IJ80" t="str">
        <f t="shared" si="44"/>
        <v/>
      </c>
      <c r="IK80" s="9">
        <f t="shared" si="45"/>
        <v>13.043478260869565</v>
      </c>
      <c r="IL80" s="27">
        <f t="shared" si="46"/>
        <v>1</v>
      </c>
      <c r="IM80" s="9">
        <f t="shared" si="64"/>
        <v>0</v>
      </c>
      <c r="IN80" s="48">
        <f t="shared" si="47"/>
        <v>1</v>
      </c>
      <c r="IO80" s="9">
        <f t="shared" si="48"/>
        <v>23.913043478260871</v>
      </c>
      <c r="IP80" s="49">
        <f t="shared" si="49"/>
        <v>3</v>
      </c>
      <c r="IQ80" s="9">
        <f t="shared" si="50"/>
        <v>1.4492753623188406</v>
      </c>
      <c r="IR80" s="49">
        <f t="shared" si="51"/>
        <v>3</v>
      </c>
      <c r="IS80" s="9">
        <f t="shared" si="52"/>
        <v>1.3333333333333333</v>
      </c>
      <c r="IT80" s="9" t="str">
        <f t="shared" si="53"/>
        <v>very poor</v>
      </c>
      <c r="IU80" s="9">
        <f t="shared" si="54"/>
        <v>52.083333333333329</v>
      </c>
      <c r="IV80" t="str">
        <f t="shared" si="55"/>
        <v>improvement needed</v>
      </c>
    </row>
    <row r="81" spans="1:256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P81">
        <v>133</v>
      </c>
      <c r="BI81">
        <v>33</v>
      </c>
      <c r="CU81">
        <v>50</v>
      </c>
      <c r="DN81">
        <v>8</v>
      </c>
      <c r="EQ81">
        <v>142</v>
      </c>
      <c r="ES81">
        <v>583</v>
      </c>
      <c r="ET81">
        <v>25</v>
      </c>
      <c r="FI81">
        <v>417</v>
      </c>
      <c r="FT81">
        <v>58</v>
      </c>
      <c r="HG81">
        <v>17</v>
      </c>
      <c r="HN81" s="27">
        <f t="shared" si="33"/>
        <v>1466</v>
      </c>
      <c r="HO81">
        <f t="shared" si="34"/>
        <v>10</v>
      </c>
      <c r="HP81">
        <f t="shared" si="35"/>
        <v>1</v>
      </c>
      <c r="HQ81">
        <f t="shared" si="56"/>
        <v>2</v>
      </c>
      <c r="HR81">
        <f t="shared" si="36"/>
        <v>1</v>
      </c>
      <c r="HS81">
        <f t="shared" si="37"/>
        <v>1</v>
      </c>
      <c r="HT81">
        <f t="shared" si="38"/>
        <v>1</v>
      </c>
      <c r="HU81">
        <f t="shared" si="39"/>
        <v>6</v>
      </c>
      <c r="HV81" s="38">
        <f t="shared" si="57"/>
        <v>3</v>
      </c>
      <c r="HW81" s="9">
        <f t="shared" si="40"/>
        <v>2.2510231923601638</v>
      </c>
      <c r="HX81" s="27">
        <f t="shared" si="41"/>
        <v>3</v>
      </c>
      <c r="HY81" s="9">
        <f t="shared" si="42"/>
        <v>0</v>
      </c>
      <c r="HZ81" s="45">
        <f t="shared" si="58"/>
        <v>1</v>
      </c>
      <c r="IA81">
        <f>COUNT(AX81:BA81,BG81:BH81,BJ81:BM81:BQ81,CB81,CD81,CO81:CP81,CT81,DB81,EX81,FD81,FL81,HA81,HC81,HE81,HI81)</f>
        <v>0</v>
      </c>
      <c r="IB81" s="120">
        <f t="shared" si="43"/>
        <v>1</v>
      </c>
      <c r="IC81" s="37">
        <v>7</v>
      </c>
      <c r="ID81" s="38">
        <f t="shared" si="59"/>
        <v>5</v>
      </c>
      <c r="IE81" s="9">
        <v>82.401091405184175</v>
      </c>
      <c r="IF81" s="46">
        <f t="shared" si="60"/>
        <v>5</v>
      </c>
      <c r="IG81" s="38">
        <f t="shared" si="61"/>
        <v>1</v>
      </c>
      <c r="IH81" s="38" t="str">
        <f t="shared" si="62"/>
        <v/>
      </c>
      <c r="II81">
        <f t="shared" si="63"/>
        <v>1</v>
      </c>
      <c r="IJ81" t="str">
        <f t="shared" si="44"/>
        <v/>
      </c>
      <c r="IK81" s="9">
        <f t="shared" si="45"/>
        <v>14.80218281036835</v>
      </c>
      <c r="IL81" s="27">
        <f t="shared" si="46"/>
        <v>1</v>
      </c>
      <c r="IM81" s="9">
        <f t="shared" si="64"/>
        <v>0</v>
      </c>
      <c r="IN81" s="48">
        <f t="shared" si="47"/>
        <v>1</v>
      </c>
      <c r="IO81" s="9">
        <f t="shared" si="48"/>
        <v>83.560709413369722</v>
      </c>
      <c r="IP81" s="49">
        <f t="shared" si="49"/>
        <v>1</v>
      </c>
      <c r="IQ81" s="9">
        <f t="shared" si="50"/>
        <v>3.9563437926330152</v>
      </c>
      <c r="IR81" s="49">
        <f t="shared" si="51"/>
        <v>3</v>
      </c>
      <c r="IS81" s="9">
        <f t="shared" si="52"/>
        <v>1</v>
      </c>
      <c r="IT81" s="9" t="str">
        <f t="shared" si="53"/>
        <v>very poor</v>
      </c>
      <c r="IU81" s="9">
        <f t="shared" si="54"/>
        <v>39.0625</v>
      </c>
      <c r="IV81" t="str">
        <f t="shared" si="55"/>
        <v>improvement needed</v>
      </c>
    </row>
    <row r="82" spans="1:256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P82">
        <v>3475</v>
      </c>
      <c r="BI82">
        <v>1675</v>
      </c>
      <c r="CR82">
        <v>25</v>
      </c>
      <c r="DO82">
        <v>25</v>
      </c>
      <c r="EJ82">
        <v>225</v>
      </c>
      <c r="EL82">
        <v>2150</v>
      </c>
      <c r="EQ82">
        <v>1125</v>
      </c>
      <c r="FI82">
        <v>1125</v>
      </c>
      <c r="FZ82">
        <v>125</v>
      </c>
      <c r="HG82">
        <v>25</v>
      </c>
      <c r="HN82" s="27">
        <f t="shared" si="33"/>
        <v>9975</v>
      </c>
      <c r="HO82">
        <f t="shared" si="34"/>
        <v>10</v>
      </c>
      <c r="HP82">
        <f t="shared" si="35"/>
        <v>1</v>
      </c>
      <c r="HQ82">
        <f t="shared" si="56"/>
        <v>2</v>
      </c>
      <c r="HR82">
        <f t="shared" si="36"/>
        <v>1</v>
      </c>
      <c r="HS82">
        <f t="shared" si="37"/>
        <v>1</v>
      </c>
      <c r="HT82">
        <f t="shared" si="38"/>
        <v>1</v>
      </c>
      <c r="HU82">
        <f t="shared" si="39"/>
        <v>6</v>
      </c>
      <c r="HV82" s="38">
        <f t="shared" si="57"/>
        <v>3</v>
      </c>
      <c r="HW82" s="9">
        <f t="shared" si="40"/>
        <v>16.791979949874687</v>
      </c>
      <c r="HX82" s="27">
        <f t="shared" si="41"/>
        <v>5</v>
      </c>
      <c r="HY82" s="9">
        <f t="shared" si="42"/>
        <v>0</v>
      </c>
      <c r="HZ82" s="45">
        <f t="shared" si="58"/>
        <v>1</v>
      </c>
      <c r="IA82">
        <f>COUNT(AX82:BA82,BG82:BH82,BJ82:BM82:BQ82,CB82,CD82,CO82:CP82,CT82,DB82,EX82,FD82,FL82,HA82,HC82,HE82,HI82)</f>
        <v>0</v>
      </c>
      <c r="IB82" s="120">
        <f t="shared" si="43"/>
        <v>1</v>
      </c>
      <c r="IC82" s="37">
        <v>7</v>
      </c>
      <c r="ID82" s="38">
        <f t="shared" si="59"/>
        <v>5</v>
      </c>
      <c r="IE82" s="9">
        <v>64.411027568922307</v>
      </c>
      <c r="IF82" s="46">
        <f t="shared" si="60"/>
        <v>5</v>
      </c>
      <c r="IG82" s="38">
        <f t="shared" si="61"/>
        <v>2</v>
      </c>
      <c r="IH82" s="38" t="str">
        <f t="shared" si="62"/>
        <v/>
      </c>
      <c r="II82">
        <f t="shared" si="63"/>
        <v>1</v>
      </c>
      <c r="IJ82" t="str">
        <f t="shared" si="44"/>
        <v/>
      </c>
      <c r="IK82" s="9">
        <f t="shared" si="45"/>
        <v>11.779448621553884</v>
      </c>
      <c r="IL82" s="27">
        <f t="shared" si="46"/>
        <v>1</v>
      </c>
      <c r="IM82" s="9">
        <f t="shared" si="64"/>
        <v>0</v>
      </c>
      <c r="IN82" s="48">
        <f t="shared" si="47"/>
        <v>1</v>
      </c>
      <c r="IO82" s="9">
        <f t="shared" si="48"/>
        <v>47.619047619047613</v>
      </c>
      <c r="IP82" s="49">
        <f t="shared" si="49"/>
        <v>3</v>
      </c>
      <c r="IQ82" s="9">
        <f t="shared" si="50"/>
        <v>0</v>
      </c>
      <c r="IR82" s="49">
        <f t="shared" si="51"/>
        <v>1</v>
      </c>
      <c r="IS82" s="9">
        <f t="shared" si="52"/>
        <v>1.3333333333333333</v>
      </c>
      <c r="IT82" s="9" t="str">
        <f t="shared" si="53"/>
        <v>very poor</v>
      </c>
      <c r="IU82" s="9">
        <f t="shared" si="54"/>
        <v>52.083333333333329</v>
      </c>
      <c r="IV82" t="str">
        <f t="shared" si="55"/>
        <v>improvement needed</v>
      </c>
    </row>
    <row r="83" spans="1:256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P83">
        <v>17</v>
      </c>
      <c r="AV83">
        <v>8</v>
      </c>
      <c r="BA83">
        <v>14</v>
      </c>
      <c r="BI83">
        <v>6</v>
      </c>
      <c r="BR83">
        <v>6</v>
      </c>
      <c r="CU83">
        <v>22</v>
      </c>
      <c r="DO83">
        <v>6</v>
      </c>
      <c r="EG83">
        <v>14</v>
      </c>
      <c r="EQ83">
        <v>44</v>
      </c>
      <c r="ES83">
        <v>222</v>
      </c>
      <c r="ET83">
        <v>31</v>
      </c>
      <c r="FI83">
        <v>75</v>
      </c>
      <c r="FK83">
        <v>14</v>
      </c>
      <c r="FT83">
        <v>58</v>
      </c>
      <c r="HB83">
        <v>3</v>
      </c>
      <c r="HG83">
        <v>6</v>
      </c>
      <c r="HN83" s="27">
        <f t="shared" si="33"/>
        <v>546</v>
      </c>
      <c r="HO83">
        <f t="shared" si="34"/>
        <v>16</v>
      </c>
      <c r="HP83">
        <f t="shared" si="35"/>
        <v>3</v>
      </c>
      <c r="HQ83">
        <f t="shared" si="56"/>
        <v>3</v>
      </c>
      <c r="HR83">
        <f t="shared" si="36"/>
        <v>1</v>
      </c>
      <c r="HS83">
        <f t="shared" si="37"/>
        <v>2</v>
      </c>
      <c r="HT83">
        <f t="shared" si="38"/>
        <v>3</v>
      </c>
      <c r="HU83">
        <f t="shared" si="39"/>
        <v>9</v>
      </c>
      <c r="HV83" s="38">
        <f t="shared" si="57"/>
        <v>3</v>
      </c>
      <c r="HW83" s="9">
        <f t="shared" si="40"/>
        <v>2.197802197802198</v>
      </c>
      <c r="HX83" s="27">
        <f t="shared" si="41"/>
        <v>3</v>
      </c>
      <c r="HY83" s="9">
        <f t="shared" si="42"/>
        <v>0</v>
      </c>
      <c r="HZ83" s="45">
        <f t="shared" si="58"/>
        <v>1</v>
      </c>
      <c r="IA83">
        <f>COUNT(AX83:BA83,BG83:BH83,BJ83:BM83:BQ83,CB83,CD83,CO83:CP83,CT83,DB83,EX83,FD83,FL83,HA83,HC83,HE83,HI83)</f>
        <v>1</v>
      </c>
      <c r="IB83" s="120">
        <f t="shared" si="43"/>
        <v>1</v>
      </c>
      <c r="IC83" s="37">
        <v>9</v>
      </c>
      <c r="ID83" s="38">
        <f t="shared" si="59"/>
        <v>5</v>
      </c>
      <c r="IE83" s="9">
        <v>67.948717948717956</v>
      </c>
      <c r="IF83" s="46">
        <f t="shared" si="60"/>
        <v>5</v>
      </c>
      <c r="IG83" s="38">
        <f t="shared" si="61"/>
        <v>1</v>
      </c>
      <c r="IH83" s="38" t="str">
        <f t="shared" si="62"/>
        <v/>
      </c>
      <c r="II83">
        <f t="shared" si="63"/>
        <v>2</v>
      </c>
      <c r="IJ83" t="str">
        <f t="shared" si="44"/>
        <v/>
      </c>
      <c r="IK83" s="9">
        <f t="shared" si="45"/>
        <v>15.934065934065933</v>
      </c>
      <c r="IL83" s="27">
        <f t="shared" si="46"/>
        <v>1</v>
      </c>
      <c r="IM83" s="9">
        <f t="shared" si="64"/>
        <v>2.5641025641025639</v>
      </c>
      <c r="IN83" s="48">
        <f t="shared" si="47"/>
        <v>1</v>
      </c>
      <c r="IO83" s="9">
        <f t="shared" si="48"/>
        <v>83.882783882783883</v>
      </c>
      <c r="IP83" s="49">
        <f t="shared" si="49"/>
        <v>1</v>
      </c>
      <c r="IQ83" s="9">
        <f t="shared" si="50"/>
        <v>10.622710622710622</v>
      </c>
      <c r="IR83" s="49">
        <f t="shared" si="51"/>
        <v>5</v>
      </c>
      <c r="IS83" s="9">
        <f t="shared" si="52"/>
        <v>1.6666666666666667</v>
      </c>
      <c r="IT83" s="9" t="str">
        <f t="shared" si="53"/>
        <v>very poor</v>
      </c>
      <c r="IU83" s="9">
        <f t="shared" si="54"/>
        <v>65.104166666666657</v>
      </c>
      <c r="IV83" t="str">
        <f t="shared" si="55"/>
        <v>improvement needed</v>
      </c>
    </row>
    <row r="84" spans="1:256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P84">
        <v>2</v>
      </c>
      <c r="S84">
        <v>185</v>
      </c>
      <c r="T84">
        <v>1</v>
      </c>
      <c r="U84">
        <v>2</v>
      </c>
      <c r="AP84">
        <v>1</v>
      </c>
      <c r="BI84">
        <v>13</v>
      </c>
      <c r="BX84">
        <v>1</v>
      </c>
      <c r="EB84">
        <v>2</v>
      </c>
      <c r="EQ84">
        <v>40</v>
      </c>
      <c r="ET84">
        <v>2</v>
      </c>
      <c r="FI84">
        <v>53</v>
      </c>
      <c r="FT84">
        <v>6</v>
      </c>
      <c r="GS84">
        <v>1</v>
      </c>
      <c r="GT84">
        <v>1</v>
      </c>
      <c r="HB84">
        <v>2</v>
      </c>
      <c r="HG84">
        <v>1</v>
      </c>
      <c r="HN84" s="27">
        <f t="shared" si="33"/>
        <v>313</v>
      </c>
      <c r="HO84">
        <f t="shared" si="34"/>
        <v>16</v>
      </c>
      <c r="HP84">
        <f t="shared" si="35"/>
        <v>3</v>
      </c>
      <c r="HQ84">
        <f t="shared" si="56"/>
        <v>1</v>
      </c>
      <c r="HR84">
        <f t="shared" si="36"/>
        <v>1</v>
      </c>
      <c r="HS84">
        <f t="shared" si="37"/>
        <v>1</v>
      </c>
      <c r="HT84">
        <f t="shared" si="38"/>
        <v>1</v>
      </c>
      <c r="HU84">
        <f t="shared" si="39"/>
        <v>9</v>
      </c>
      <c r="HV84" s="38">
        <f t="shared" si="57"/>
        <v>3</v>
      </c>
      <c r="HW84" s="9">
        <f t="shared" si="40"/>
        <v>4.1533546325878596</v>
      </c>
      <c r="HX84" s="27">
        <f t="shared" si="41"/>
        <v>3</v>
      </c>
      <c r="HY84" s="9">
        <f t="shared" si="42"/>
        <v>0</v>
      </c>
      <c r="HZ84" s="45">
        <f t="shared" si="58"/>
        <v>1</v>
      </c>
      <c r="IA84">
        <f>COUNT(AX84:BA84,BG84:BH84,BJ84:BM84:BQ84,CB84,CD84,CO84:CP84,CT84,DB84,EX84,FD84,FL84,HA84,HC84,HE84,HI84)</f>
        <v>0</v>
      </c>
      <c r="IB84" s="120">
        <f t="shared" si="43"/>
        <v>1</v>
      </c>
      <c r="IC84" s="37">
        <v>10</v>
      </c>
      <c r="ID84" s="38">
        <f t="shared" si="59"/>
        <v>5</v>
      </c>
      <c r="IE84" s="9">
        <v>82.74760383386581</v>
      </c>
      <c r="IF84" s="46">
        <f t="shared" si="60"/>
        <v>5</v>
      </c>
      <c r="IG84" s="38">
        <f t="shared" si="61"/>
        <v>0</v>
      </c>
      <c r="IH84" s="38" t="str">
        <f t="shared" si="62"/>
        <v/>
      </c>
      <c r="II84">
        <f t="shared" si="63"/>
        <v>0</v>
      </c>
      <c r="IJ84" t="str">
        <f t="shared" si="44"/>
        <v/>
      </c>
      <c r="IK84" s="9">
        <f t="shared" si="45"/>
        <v>14.376996805111823</v>
      </c>
      <c r="IL84" s="27">
        <f t="shared" si="46"/>
        <v>1</v>
      </c>
      <c r="IM84" s="9">
        <f t="shared" si="64"/>
        <v>0</v>
      </c>
      <c r="IN84" s="48">
        <f t="shared" si="47"/>
        <v>1</v>
      </c>
      <c r="IO84" s="9">
        <f t="shared" si="48"/>
        <v>32.907348242811501</v>
      </c>
      <c r="IP84" s="49">
        <f t="shared" si="49"/>
        <v>3</v>
      </c>
      <c r="IQ84" s="9">
        <f t="shared" si="50"/>
        <v>1.9169329073482428</v>
      </c>
      <c r="IR84" s="49">
        <f t="shared" si="51"/>
        <v>3</v>
      </c>
      <c r="IS84" s="9">
        <f t="shared" si="52"/>
        <v>1.6666666666666667</v>
      </c>
      <c r="IT84" s="9" t="str">
        <f t="shared" si="53"/>
        <v>very poor</v>
      </c>
      <c r="IU84" s="9">
        <f t="shared" si="54"/>
        <v>65.104166666666657</v>
      </c>
      <c r="IV84" t="str">
        <f t="shared" si="55"/>
        <v>improvement needed</v>
      </c>
    </row>
    <row r="85" spans="1:256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P85">
        <v>25</v>
      </c>
      <c r="BA85">
        <v>13</v>
      </c>
      <c r="BI85">
        <v>25</v>
      </c>
      <c r="EQ85">
        <v>138</v>
      </c>
      <c r="ES85">
        <v>988</v>
      </c>
      <c r="ET85">
        <v>375</v>
      </c>
      <c r="FB85">
        <v>50</v>
      </c>
      <c r="FI85">
        <v>750</v>
      </c>
      <c r="FT85">
        <v>50</v>
      </c>
      <c r="GI85">
        <v>138</v>
      </c>
      <c r="GX85">
        <v>13</v>
      </c>
      <c r="HB85">
        <v>38</v>
      </c>
      <c r="HN85" s="27">
        <f t="shared" si="33"/>
        <v>2603</v>
      </c>
      <c r="HO85">
        <f t="shared" si="34"/>
        <v>12</v>
      </c>
      <c r="HP85">
        <f t="shared" si="35"/>
        <v>1</v>
      </c>
      <c r="HQ85">
        <f t="shared" si="56"/>
        <v>1</v>
      </c>
      <c r="HR85">
        <f t="shared" si="36"/>
        <v>1</v>
      </c>
      <c r="HS85">
        <f t="shared" si="37"/>
        <v>1</v>
      </c>
      <c r="HT85">
        <f t="shared" si="38"/>
        <v>1</v>
      </c>
      <c r="HU85">
        <f t="shared" si="39"/>
        <v>9</v>
      </c>
      <c r="HV85" s="38">
        <f t="shared" si="57"/>
        <v>3</v>
      </c>
      <c r="HW85" s="9">
        <f t="shared" si="40"/>
        <v>0.9604302727621975</v>
      </c>
      <c r="HX85" s="27">
        <f t="shared" si="41"/>
        <v>3</v>
      </c>
      <c r="HY85" s="9">
        <f t="shared" si="42"/>
        <v>0</v>
      </c>
      <c r="HZ85" s="45">
        <f t="shared" si="58"/>
        <v>1</v>
      </c>
      <c r="IA85">
        <f>COUNT(AX85:BA85,BG85:BH85,BJ85:BM85:BQ85,CB85,CD85,CO85:CP85,CT85,DB85,EX85,FD85,FL85,HA85,HC85,HE85,HI85)</f>
        <v>1</v>
      </c>
      <c r="IB85" s="120">
        <f t="shared" si="43"/>
        <v>1</v>
      </c>
      <c r="IC85" s="37">
        <v>7</v>
      </c>
      <c r="ID85" s="38">
        <f t="shared" si="59"/>
        <v>5</v>
      </c>
      <c r="IE85" s="9">
        <v>86.016135228582399</v>
      </c>
      <c r="IF85" s="46">
        <f t="shared" si="60"/>
        <v>5</v>
      </c>
      <c r="IG85" s="38">
        <f t="shared" si="61"/>
        <v>0</v>
      </c>
      <c r="IH85" s="38" t="str">
        <f t="shared" si="62"/>
        <v/>
      </c>
      <c r="II85">
        <f t="shared" si="63"/>
        <v>0</v>
      </c>
      <c r="IJ85" t="str">
        <f t="shared" si="44"/>
        <v/>
      </c>
      <c r="IK85" s="9">
        <f t="shared" si="45"/>
        <v>6.7614291202458698</v>
      </c>
      <c r="IL85" s="27">
        <f t="shared" si="46"/>
        <v>1</v>
      </c>
      <c r="IM85" s="9">
        <f t="shared" si="64"/>
        <v>0.49942374183634269</v>
      </c>
      <c r="IN85" s="48">
        <f t="shared" si="47"/>
        <v>1</v>
      </c>
      <c r="IO85" s="9">
        <f t="shared" si="48"/>
        <v>95.620437956204384</v>
      </c>
      <c r="IP85" s="49">
        <f t="shared" si="49"/>
        <v>1</v>
      </c>
      <c r="IQ85" s="9">
        <f t="shared" si="50"/>
        <v>1.920860545524395</v>
      </c>
      <c r="IR85" s="49">
        <f t="shared" si="51"/>
        <v>3</v>
      </c>
      <c r="IS85" s="9">
        <f t="shared" si="52"/>
        <v>1</v>
      </c>
      <c r="IT85" s="9" t="str">
        <f t="shared" si="53"/>
        <v>very poor</v>
      </c>
      <c r="IU85" s="9">
        <f t="shared" si="54"/>
        <v>39.0625</v>
      </c>
      <c r="IV85" t="str">
        <f t="shared" si="55"/>
        <v>improvement needed</v>
      </c>
    </row>
    <row r="86" spans="1:256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P86">
        <v>41</v>
      </c>
      <c r="AH86">
        <v>2</v>
      </c>
      <c r="BA86">
        <v>1</v>
      </c>
      <c r="BI86">
        <v>4</v>
      </c>
      <c r="EQ86">
        <v>4</v>
      </c>
      <c r="EW86">
        <v>8</v>
      </c>
      <c r="FB86">
        <v>4</v>
      </c>
      <c r="FI86">
        <v>46</v>
      </c>
      <c r="FT86">
        <v>4</v>
      </c>
      <c r="FZ86">
        <v>4</v>
      </c>
      <c r="GI86">
        <v>4</v>
      </c>
      <c r="GX86">
        <v>4</v>
      </c>
      <c r="HN86" s="27">
        <f t="shared" si="33"/>
        <v>126</v>
      </c>
      <c r="HO86">
        <f t="shared" si="34"/>
        <v>12</v>
      </c>
      <c r="HP86">
        <f t="shared" si="35"/>
        <v>1</v>
      </c>
      <c r="HQ86">
        <f t="shared" si="56"/>
        <v>1</v>
      </c>
      <c r="HR86">
        <f t="shared" si="36"/>
        <v>1</v>
      </c>
      <c r="HS86">
        <f t="shared" si="37"/>
        <v>1</v>
      </c>
      <c r="HT86">
        <f t="shared" si="38"/>
        <v>1</v>
      </c>
      <c r="HU86">
        <f t="shared" si="39"/>
        <v>8</v>
      </c>
      <c r="HV86" s="38">
        <f t="shared" si="57"/>
        <v>3</v>
      </c>
      <c r="HW86" s="9">
        <f t="shared" si="40"/>
        <v>3.1746031746031744</v>
      </c>
      <c r="HX86" s="27">
        <f t="shared" si="41"/>
        <v>3</v>
      </c>
      <c r="HY86" s="9">
        <f t="shared" si="42"/>
        <v>0</v>
      </c>
      <c r="HZ86" s="45">
        <f t="shared" si="58"/>
        <v>1</v>
      </c>
      <c r="IA86">
        <f>COUNT(AX86:BA86,BG86:BH86,BJ86:BM86:BQ86,CB86,CD86,CO86:CP86,CT86,DB86,EX86,FD86,FL86,HA86,HC86,HE86,HI86)</f>
        <v>1</v>
      </c>
      <c r="IB86" s="120">
        <f t="shared" si="43"/>
        <v>1</v>
      </c>
      <c r="IC86" s="37">
        <v>6</v>
      </c>
      <c r="ID86" s="38">
        <f t="shared" si="59"/>
        <v>5</v>
      </c>
      <c r="IE86" s="9">
        <v>88.888888888888886</v>
      </c>
      <c r="IF86" s="46">
        <f t="shared" si="60"/>
        <v>5</v>
      </c>
      <c r="IG86" s="38">
        <f t="shared" si="61"/>
        <v>0</v>
      </c>
      <c r="IH86" s="38" t="str">
        <f t="shared" si="62"/>
        <v/>
      </c>
      <c r="II86">
        <f t="shared" si="63"/>
        <v>1</v>
      </c>
      <c r="IJ86" t="str">
        <f t="shared" si="44"/>
        <v/>
      </c>
      <c r="IK86" s="9">
        <f t="shared" si="45"/>
        <v>3.1746031746031744</v>
      </c>
      <c r="IL86" s="27">
        <f t="shared" si="46"/>
        <v>1</v>
      </c>
      <c r="IM86" s="9">
        <f t="shared" si="64"/>
        <v>0.79365079365079361</v>
      </c>
      <c r="IN86" s="48">
        <f t="shared" si="47"/>
        <v>1</v>
      </c>
      <c r="IO86" s="9">
        <f t="shared" si="48"/>
        <v>58.730158730158735</v>
      </c>
      <c r="IP86" s="49">
        <f t="shared" si="49"/>
        <v>3</v>
      </c>
      <c r="IQ86" s="9">
        <f t="shared" si="50"/>
        <v>4.7619047619047619</v>
      </c>
      <c r="IR86" s="49">
        <f t="shared" si="51"/>
        <v>3</v>
      </c>
      <c r="IS86" s="9">
        <f t="shared" si="52"/>
        <v>1.3333333333333333</v>
      </c>
      <c r="IT86" s="9" t="str">
        <f t="shared" si="53"/>
        <v>very poor</v>
      </c>
      <c r="IU86" s="9">
        <f t="shared" si="54"/>
        <v>52.083333333333329</v>
      </c>
      <c r="IV86" t="str">
        <f t="shared" si="55"/>
        <v>improvement needed</v>
      </c>
    </row>
    <row r="87" spans="1:256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P87">
        <v>300</v>
      </c>
      <c r="AP87">
        <v>25</v>
      </c>
      <c r="AT87">
        <v>25</v>
      </c>
      <c r="BA87">
        <v>200</v>
      </c>
      <c r="BI87">
        <v>925</v>
      </c>
      <c r="CU87">
        <v>175</v>
      </c>
      <c r="DB87">
        <v>25</v>
      </c>
      <c r="DO87">
        <v>125</v>
      </c>
      <c r="EL87">
        <v>150</v>
      </c>
      <c r="EQ87">
        <v>425</v>
      </c>
      <c r="ES87">
        <v>800</v>
      </c>
      <c r="ET87">
        <v>75</v>
      </c>
      <c r="FI87">
        <v>800</v>
      </c>
      <c r="FN87">
        <v>150</v>
      </c>
      <c r="FQ87">
        <v>500</v>
      </c>
      <c r="GZ87">
        <v>225</v>
      </c>
      <c r="HG87">
        <v>50</v>
      </c>
      <c r="HN87" s="27">
        <f t="shared" si="33"/>
        <v>4975</v>
      </c>
      <c r="HO87">
        <f t="shared" si="34"/>
        <v>17</v>
      </c>
      <c r="HP87">
        <f t="shared" si="35"/>
        <v>3</v>
      </c>
      <c r="HQ87">
        <f t="shared" si="56"/>
        <v>3</v>
      </c>
      <c r="HR87">
        <f t="shared" si="36"/>
        <v>1</v>
      </c>
      <c r="HS87">
        <f t="shared" si="37"/>
        <v>1</v>
      </c>
      <c r="HT87">
        <f t="shared" si="38"/>
        <v>1</v>
      </c>
      <c r="HU87">
        <f t="shared" si="39"/>
        <v>9</v>
      </c>
      <c r="HV87" s="38">
        <f t="shared" si="57"/>
        <v>3</v>
      </c>
      <c r="HW87" s="9">
        <f t="shared" si="40"/>
        <v>18.592964824120603</v>
      </c>
      <c r="HX87" s="27">
        <f t="shared" si="41"/>
        <v>5</v>
      </c>
      <c r="HY87" s="9">
        <f t="shared" si="42"/>
        <v>17.241379310344829</v>
      </c>
      <c r="HZ87" s="45">
        <f t="shared" si="58"/>
        <v>5</v>
      </c>
      <c r="IA87">
        <f>COUNT(AX87:BA87,BG87:BH87,BJ87:BM87:BQ87,CB87,CD87,CO87:CP87,CT87,DB87,EX87,FD87,FL87,HA87,HC87,HE87,HI87)</f>
        <v>2</v>
      </c>
      <c r="IB87" s="120">
        <f t="shared" si="43"/>
        <v>1</v>
      </c>
      <c r="IC87" s="37">
        <v>10</v>
      </c>
      <c r="ID87" s="38">
        <f t="shared" si="59"/>
        <v>5</v>
      </c>
      <c r="IE87" s="9">
        <v>76.884422110552762</v>
      </c>
      <c r="IF87" s="46">
        <f t="shared" si="60"/>
        <v>5</v>
      </c>
      <c r="IG87" s="38">
        <f t="shared" si="61"/>
        <v>5</v>
      </c>
      <c r="IH87" s="38" t="str">
        <f t="shared" si="62"/>
        <v/>
      </c>
      <c r="II87">
        <f t="shared" si="63"/>
        <v>1</v>
      </c>
      <c r="IJ87" t="str">
        <f t="shared" si="44"/>
        <v/>
      </c>
      <c r="IK87" s="9">
        <f t="shared" si="45"/>
        <v>20.603015075376884</v>
      </c>
      <c r="IL87" s="27">
        <f t="shared" si="46"/>
        <v>1</v>
      </c>
      <c r="IM87" s="9">
        <f t="shared" si="64"/>
        <v>4.5226130653266337</v>
      </c>
      <c r="IN87" s="48">
        <f t="shared" si="47"/>
        <v>1</v>
      </c>
      <c r="IO87" s="9">
        <f t="shared" si="48"/>
        <v>58.291457286432156</v>
      </c>
      <c r="IP87" s="49">
        <f t="shared" si="49"/>
        <v>3</v>
      </c>
      <c r="IQ87" s="9">
        <f t="shared" si="50"/>
        <v>0</v>
      </c>
      <c r="IR87" s="49">
        <f t="shared" si="51"/>
        <v>1</v>
      </c>
      <c r="IS87" s="9">
        <f t="shared" si="52"/>
        <v>1.6666666666666667</v>
      </c>
      <c r="IT87" s="9" t="str">
        <f t="shared" si="53"/>
        <v>very poor</v>
      </c>
      <c r="IU87" s="9">
        <f t="shared" si="54"/>
        <v>65.104166666666657</v>
      </c>
      <c r="IV87" t="str">
        <f t="shared" si="55"/>
        <v>improvement needed</v>
      </c>
    </row>
    <row r="88" spans="1:256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P88">
        <v>27</v>
      </c>
      <c r="AT88">
        <v>2</v>
      </c>
      <c r="EA88">
        <v>14</v>
      </c>
      <c r="ES88">
        <v>11</v>
      </c>
      <c r="FI88">
        <v>15</v>
      </c>
      <c r="GX88">
        <v>1</v>
      </c>
      <c r="HN88" s="27">
        <f t="shared" si="33"/>
        <v>70</v>
      </c>
      <c r="HO88">
        <f t="shared" si="34"/>
        <v>6</v>
      </c>
      <c r="HP88">
        <f t="shared" si="35"/>
        <v>1</v>
      </c>
      <c r="HQ88">
        <f t="shared" si="56"/>
        <v>0</v>
      </c>
      <c r="HR88">
        <f t="shared" si="36"/>
        <v>1</v>
      </c>
      <c r="HS88">
        <f t="shared" si="37"/>
        <v>0</v>
      </c>
      <c r="HT88">
        <f t="shared" si="38"/>
        <v>1</v>
      </c>
      <c r="HU88">
        <f t="shared" si="39"/>
        <v>4</v>
      </c>
      <c r="HV88" s="38">
        <f t="shared" si="57"/>
        <v>1</v>
      </c>
      <c r="HW88" s="9">
        <f t="shared" si="40"/>
        <v>0</v>
      </c>
      <c r="HX88" s="27">
        <f t="shared" si="41"/>
        <v>1</v>
      </c>
      <c r="HY88" s="9">
        <f t="shared" si="42"/>
        <v>0</v>
      </c>
      <c r="HZ88" s="45">
        <f t="shared" si="58"/>
        <v>1</v>
      </c>
      <c r="IA88">
        <f>COUNT(AX88:BA88,BG88:BH88,BJ88:BM88:BQ88,CB88,CD88,CO88:CP88,CT88,DB88,EX88,FD88,FL88,HA88,HC88,HE88,HI88)</f>
        <v>0</v>
      </c>
      <c r="IB88" s="120">
        <f t="shared" si="43"/>
        <v>1</v>
      </c>
      <c r="IC88" s="37">
        <v>3</v>
      </c>
      <c r="ID88" s="38">
        <f t="shared" si="59"/>
        <v>5</v>
      </c>
      <c r="IE88" s="9">
        <v>100</v>
      </c>
      <c r="IF88" s="46">
        <f t="shared" si="60"/>
        <v>5</v>
      </c>
      <c r="IG88" s="38">
        <f t="shared" si="61"/>
        <v>1</v>
      </c>
      <c r="IH88" s="38" t="str">
        <f t="shared" si="62"/>
        <v/>
      </c>
      <c r="II88">
        <f t="shared" si="63"/>
        <v>0</v>
      </c>
      <c r="IJ88" t="str">
        <f t="shared" si="44"/>
        <v/>
      </c>
      <c r="IK88" s="9">
        <f t="shared" si="45"/>
        <v>0</v>
      </c>
      <c r="IL88" s="27">
        <f t="shared" si="46"/>
        <v>1</v>
      </c>
      <c r="IM88" s="9">
        <f t="shared" si="64"/>
        <v>0</v>
      </c>
      <c r="IN88" s="48">
        <f t="shared" si="47"/>
        <v>1</v>
      </c>
      <c r="IO88" s="9">
        <f t="shared" si="48"/>
        <v>37.142857142857146</v>
      </c>
      <c r="IP88" s="49">
        <f t="shared" si="49"/>
        <v>3</v>
      </c>
      <c r="IQ88" s="9">
        <f t="shared" si="50"/>
        <v>0</v>
      </c>
      <c r="IR88" s="49">
        <f t="shared" si="51"/>
        <v>1</v>
      </c>
      <c r="IS88" s="9">
        <f t="shared" si="52"/>
        <v>1.3333333333333333</v>
      </c>
      <c r="IT88" s="9" t="str">
        <f t="shared" si="53"/>
        <v>very poor</v>
      </c>
      <c r="IU88" s="9">
        <f t="shared" si="54"/>
        <v>52.083333333333329</v>
      </c>
      <c r="IV88" t="str">
        <f t="shared" si="55"/>
        <v>improvement needed</v>
      </c>
    </row>
    <row r="89" spans="1:256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P89">
        <v>1000</v>
      </c>
      <c r="BI89">
        <v>75</v>
      </c>
      <c r="CU89">
        <v>300</v>
      </c>
      <c r="EL89">
        <v>475</v>
      </c>
      <c r="EQ89">
        <v>325</v>
      </c>
      <c r="ES89">
        <v>1100</v>
      </c>
      <c r="ET89">
        <v>150</v>
      </c>
      <c r="FI89">
        <v>1425</v>
      </c>
      <c r="FT89">
        <v>150</v>
      </c>
      <c r="FZ89">
        <v>1425</v>
      </c>
      <c r="HN89" s="27">
        <f t="shared" si="33"/>
        <v>6425</v>
      </c>
      <c r="HO89">
        <f t="shared" si="34"/>
        <v>10</v>
      </c>
      <c r="HP89">
        <f t="shared" si="35"/>
        <v>1</v>
      </c>
      <c r="HQ89">
        <f t="shared" si="56"/>
        <v>2</v>
      </c>
      <c r="HR89">
        <f t="shared" si="36"/>
        <v>1</v>
      </c>
      <c r="HS89">
        <f t="shared" si="37"/>
        <v>1</v>
      </c>
      <c r="HT89">
        <f t="shared" si="38"/>
        <v>1</v>
      </c>
      <c r="HU89">
        <f t="shared" si="39"/>
        <v>7</v>
      </c>
      <c r="HV89" s="38">
        <f t="shared" si="57"/>
        <v>3</v>
      </c>
      <c r="HW89" s="9">
        <f t="shared" si="40"/>
        <v>1.1673151750972763</v>
      </c>
      <c r="HX89" s="27">
        <f t="shared" si="41"/>
        <v>3</v>
      </c>
      <c r="HY89" s="9">
        <f t="shared" si="42"/>
        <v>0</v>
      </c>
      <c r="HZ89" s="45">
        <f t="shared" si="58"/>
        <v>1</v>
      </c>
      <c r="IA89">
        <f>COUNT(AX89:BA89,BG89:BH89,BJ89:BM89:BQ89,CB89,CD89,CO89:CP89,CT89,DB89,EX89,FD89,FL89,HA89,HC89,HE89,HI89)</f>
        <v>0</v>
      </c>
      <c r="IB89" s="120">
        <f t="shared" si="43"/>
        <v>1</v>
      </c>
      <c r="IC89" s="37">
        <v>7</v>
      </c>
      <c r="ID89" s="38">
        <f t="shared" si="59"/>
        <v>5</v>
      </c>
      <c r="IE89" s="9">
        <v>80.54474708171206</v>
      </c>
      <c r="IF89" s="46">
        <f t="shared" si="60"/>
        <v>5</v>
      </c>
      <c r="IG89" s="38">
        <f t="shared" si="61"/>
        <v>2</v>
      </c>
      <c r="IH89" s="38" t="str">
        <f t="shared" si="62"/>
        <v/>
      </c>
      <c r="II89">
        <f t="shared" si="63"/>
        <v>0</v>
      </c>
      <c r="IJ89" t="str">
        <f t="shared" si="44"/>
        <v/>
      </c>
      <c r="IK89" s="9">
        <f t="shared" si="45"/>
        <v>9.7276264591439698</v>
      </c>
      <c r="IL89" s="27">
        <f t="shared" si="46"/>
        <v>1</v>
      </c>
      <c r="IM89" s="9">
        <f t="shared" si="64"/>
        <v>0</v>
      </c>
      <c r="IN89" s="48">
        <f t="shared" si="47"/>
        <v>1</v>
      </c>
      <c r="IO89" s="9">
        <f t="shared" si="48"/>
        <v>78.599221789883273</v>
      </c>
      <c r="IP89" s="49">
        <f t="shared" si="49"/>
        <v>1</v>
      </c>
      <c r="IQ89" s="9">
        <f t="shared" si="50"/>
        <v>2.3346303501945527</v>
      </c>
      <c r="IR89" s="49">
        <f t="shared" si="51"/>
        <v>3</v>
      </c>
      <c r="IS89" s="9">
        <f t="shared" si="52"/>
        <v>1</v>
      </c>
      <c r="IT89" s="9" t="str">
        <f t="shared" si="53"/>
        <v>very poor</v>
      </c>
      <c r="IU89" s="9">
        <f t="shared" si="54"/>
        <v>39.0625</v>
      </c>
      <c r="IV89" t="str">
        <f t="shared" si="55"/>
        <v>improvement needed</v>
      </c>
    </row>
    <row r="90" spans="1:256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P90">
        <v>25</v>
      </c>
      <c r="BI90">
        <v>488</v>
      </c>
      <c r="CU90">
        <v>13</v>
      </c>
      <c r="EL90">
        <v>1450</v>
      </c>
      <c r="EQ90">
        <v>163</v>
      </c>
      <c r="ET90">
        <v>163</v>
      </c>
      <c r="FI90">
        <v>963</v>
      </c>
      <c r="GF90">
        <v>163</v>
      </c>
      <c r="GI90">
        <v>163</v>
      </c>
      <c r="HB90">
        <v>13</v>
      </c>
      <c r="HN90" s="27">
        <f t="shared" si="33"/>
        <v>3604</v>
      </c>
      <c r="HO90">
        <f t="shared" si="34"/>
        <v>10</v>
      </c>
      <c r="HP90">
        <f t="shared" si="35"/>
        <v>1</v>
      </c>
      <c r="HQ90">
        <f t="shared" si="56"/>
        <v>2</v>
      </c>
      <c r="HR90">
        <f t="shared" si="36"/>
        <v>1</v>
      </c>
      <c r="HS90">
        <f t="shared" si="37"/>
        <v>1</v>
      </c>
      <c r="HT90">
        <f t="shared" si="38"/>
        <v>1</v>
      </c>
      <c r="HU90">
        <f t="shared" si="39"/>
        <v>7</v>
      </c>
      <c r="HV90" s="38">
        <f t="shared" si="57"/>
        <v>3</v>
      </c>
      <c r="HW90" s="9">
        <f t="shared" si="40"/>
        <v>13.540510543840178</v>
      </c>
      <c r="HX90" s="27">
        <f t="shared" si="41"/>
        <v>5</v>
      </c>
      <c r="HY90" s="9">
        <f t="shared" si="42"/>
        <v>5.318107667210441</v>
      </c>
      <c r="HZ90" s="45">
        <f t="shared" si="58"/>
        <v>5</v>
      </c>
      <c r="IA90">
        <f>COUNT(AX90:BA90,BG90:BH90,BJ90:BM90:BQ90,CB90,CD90,CO90:CP90,CT90,DB90,EX90,FD90,FL90,HA90,HC90,HE90,HI90)</f>
        <v>0</v>
      </c>
      <c r="IB90" s="120">
        <f t="shared" si="43"/>
        <v>1</v>
      </c>
      <c r="IC90" s="37">
        <v>7</v>
      </c>
      <c r="ID90" s="38">
        <f t="shared" si="59"/>
        <v>5</v>
      </c>
      <c r="IE90" s="9">
        <v>45.477247502774695</v>
      </c>
      <c r="IF90" s="46">
        <f t="shared" si="60"/>
        <v>5</v>
      </c>
      <c r="IG90" s="38">
        <f t="shared" si="61"/>
        <v>2</v>
      </c>
      <c r="IH90" s="38" t="str">
        <f t="shared" si="62"/>
        <v/>
      </c>
      <c r="II90">
        <f t="shared" si="63"/>
        <v>0</v>
      </c>
      <c r="IJ90" t="str">
        <f t="shared" si="44"/>
        <v/>
      </c>
      <c r="IK90" s="9">
        <f t="shared" si="45"/>
        <v>5.2441731409544952</v>
      </c>
      <c r="IL90" s="27">
        <f t="shared" si="46"/>
        <v>1</v>
      </c>
      <c r="IM90" s="9">
        <f t="shared" si="64"/>
        <v>0</v>
      </c>
      <c r="IN90" s="48">
        <f t="shared" si="47"/>
        <v>1</v>
      </c>
      <c r="IO90" s="9">
        <f t="shared" si="48"/>
        <v>85.044395116537189</v>
      </c>
      <c r="IP90" s="49">
        <f t="shared" si="49"/>
        <v>1</v>
      </c>
      <c r="IQ90" s="9">
        <f t="shared" si="50"/>
        <v>4.522752497225305</v>
      </c>
      <c r="IR90" s="49">
        <f t="shared" si="51"/>
        <v>3</v>
      </c>
      <c r="IS90" s="9">
        <f t="shared" si="52"/>
        <v>1</v>
      </c>
      <c r="IT90" s="9" t="str">
        <f t="shared" si="53"/>
        <v>very poor</v>
      </c>
      <c r="IU90" s="9">
        <f t="shared" si="54"/>
        <v>39.0625</v>
      </c>
      <c r="IV90" t="str">
        <f t="shared" si="55"/>
        <v>improvement needed</v>
      </c>
    </row>
    <row r="91" spans="1:256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P91">
        <v>38</v>
      </c>
      <c r="CU91">
        <v>13</v>
      </c>
      <c r="EL91">
        <v>663</v>
      </c>
      <c r="EQ91">
        <v>438</v>
      </c>
      <c r="ES91">
        <v>950</v>
      </c>
      <c r="FI91">
        <v>588</v>
      </c>
      <c r="FQ91">
        <v>13</v>
      </c>
      <c r="HN91" s="27">
        <f t="shared" si="33"/>
        <v>2703</v>
      </c>
      <c r="HO91">
        <f t="shared" si="34"/>
        <v>7</v>
      </c>
      <c r="HP91">
        <f t="shared" si="35"/>
        <v>1</v>
      </c>
      <c r="HQ91">
        <f t="shared" si="56"/>
        <v>1</v>
      </c>
      <c r="HR91">
        <f t="shared" si="36"/>
        <v>1</v>
      </c>
      <c r="HS91">
        <f t="shared" si="37"/>
        <v>0</v>
      </c>
      <c r="HT91">
        <f t="shared" si="38"/>
        <v>1</v>
      </c>
      <c r="HU91">
        <f t="shared" si="39"/>
        <v>5</v>
      </c>
      <c r="HV91" s="38">
        <f t="shared" si="57"/>
        <v>1</v>
      </c>
      <c r="HW91" s="9">
        <f t="shared" si="40"/>
        <v>0</v>
      </c>
      <c r="HX91" s="27">
        <f t="shared" si="41"/>
        <v>1</v>
      </c>
      <c r="HY91" s="9">
        <f t="shared" si="42"/>
        <v>0.49019607843137253</v>
      </c>
      <c r="HZ91" s="45">
        <f t="shared" si="58"/>
        <v>3</v>
      </c>
      <c r="IA91">
        <f>COUNT(AX91:BA91,BG91:BH91,BJ91:BM91:BQ91,CB91,CD91,CO91:CP91,CT91,DB91,EX91,FD91,FL91,HA91,HC91,HE91,HI91)</f>
        <v>0</v>
      </c>
      <c r="IB91" s="120">
        <f t="shared" si="43"/>
        <v>1</v>
      </c>
      <c r="IC91" s="37">
        <v>7</v>
      </c>
      <c r="ID91" s="38">
        <f t="shared" si="59"/>
        <v>5</v>
      </c>
      <c r="IE91" s="9">
        <v>58.786533481317058</v>
      </c>
      <c r="IF91" s="46">
        <f t="shared" si="60"/>
        <v>5</v>
      </c>
      <c r="IG91" s="38">
        <f t="shared" si="61"/>
        <v>2</v>
      </c>
      <c r="IH91" s="38" t="str">
        <f t="shared" si="62"/>
        <v/>
      </c>
      <c r="II91">
        <f t="shared" si="63"/>
        <v>0</v>
      </c>
      <c r="IJ91" t="str">
        <f t="shared" si="44"/>
        <v/>
      </c>
      <c r="IK91" s="9">
        <f t="shared" si="45"/>
        <v>16.685164631890494</v>
      </c>
      <c r="IL91" s="27">
        <f t="shared" si="46"/>
        <v>1</v>
      </c>
      <c r="IM91" s="9">
        <f t="shared" si="64"/>
        <v>0</v>
      </c>
      <c r="IN91" s="48">
        <f t="shared" si="47"/>
        <v>1</v>
      </c>
      <c r="IO91" s="9">
        <f t="shared" si="48"/>
        <v>98.113207547169807</v>
      </c>
      <c r="IP91" s="49">
        <f t="shared" si="49"/>
        <v>1</v>
      </c>
      <c r="IQ91" s="9">
        <f t="shared" si="50"/>
        <v>0</v>
      </c>
      <c r="IR91" s="49">
        <f t="shared" si="51"/>
        <v>1</v>
      </c>
      <c r="IS91" s="9">
        <f t="shared" si="52"/>
        <v>1</v>
      </c>
      <c r="IT91" s="9" t="str">
        <f t="shared" si="53"/>
        <v>very poor</v>
      </c>
      <c r="IU91" s="9">
        <f t="shared" si="54"/>
        <v>39.0625</v>
      </c>
      <c r="IV91" t="str">
        <f t="shared" si="55"/>
        <v>improvement needed</v>
      </c>
    </row>
    <row r="92" spans="1:256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P92">
        <v>4</v>
      </c>
      <c r="BA92">
        <v>2</v>
      </c>
      <c r="ES92">
        <v>5</v>
      </c>
      <c r="ET92">
        <v>4</v>
      </c>
      <c r="FI92">
        <v>8</v>
      </c>
      <c r="FT92">
        <v>14</v>
      </c>
      <c r="GI92">
        <v>5</v>
      </c>
      <c r="GX92">
        <v>1</v>
      </c>
      <c r="HN92" s="27">
        <f t="shared" si="33"/>
        <v>43</v>
      </c>
      <c r="HO92">
        <f t="shared" si="34"/>
        <v>8</v>
      </c>
      <c r="HP92">
        <f t="shared" si="35"/>
        <v>1</v>
      </c>
      <c r="HQ92">
        <f t="shared" si="56"/>
        <v>0</v>
      </c>
      <c r="HR92">
        <f t="shared" si="36"/>
        <v>1</v>
      </c>
      <c r="HS92">
        <f t="shared" si="37"/>
        <v>0</v>
      </c>
      <c r="HT92">
        <f t="shared" si="38"/>
        <v>1</v>
      </c>
      <c r="HU92">
        <f t="shared" si="39"/>
        <v>6</v>
      </c>
      <c r="HV92" s="38">
        <f t="shared" si="57"/>
        <v>3</v>
      </c>
      <c r="HW92" s="9">
        <f t="shared" si="40"/>
        <v>0</v>
      </c>
      <c r="HX92" s="27">
        <f t="shared" si="41"/>
        <v>1</v>
      </c>
      <c r="HY92" s="9">
        <f t="shared" si="42"/>
        <v>0</v>
      </c>
      <c r="HZ92" s="45">
        <f t="shared" si="58"/>
        <v>1</v>
      </c>
      <c r="IA92">
        <f>COUNT(AX92:BA92,BG92:BH92,BJ92:BM92:BQ92,CB92,CD92,CO92:CP92,CT92,DB92,EX92,FD92,FL92,HA92,HC92,HE92,HI92)</f>
        <v>1</v>
      </c>
      <c r="IB92" s="120">
        <f t="shared" si="43"/>
        <v>1</v>
      </c>
      <c r="IC92" s="37">
        <v>5</v>
      </c>
      <c r="ID92" s="38">
        <f t="shared" si="59"/>
        <v>5</v>
      </c>
      <c r="IE92" s="9">
        <v>55.813953488372093</v>
      </c>
      <c r="IF92" s="46">
        <f t="shared" si="60"/>
        <v>5</v>
      </c>
      <c r="IG92" s="38">
        <f t="shared" si="61"/>
        <v>0</v>
      </c>
      <c r="IH92" s="38" t="str">
        <f t="shared" si="62"/>
        <v/>
      </c>
      <c r="II92">
        <f t="shared" si="63"/>
        <v>0</v>
      </c>
      <c r="IJ92" t="str">
        <f t="shared" si="44"/>
        <v/>
      </c>
      <c r="IK92" s="9">
        <f t="shared" si="45"/>
        <v>0</v>
      </c>
      <c r="IL92" s="27">
        <f t="shared" si="46"/>
        <v>1</v>
      </c>
      <c r="IM92" s="9">
        <f t="shared" si="64"/>
        <v>4.6511627906976747</v>
      </c>
      <c r="IN92" s="48">
        <f t="shared" si="47"/>
        <v>1</v>
      </c>
      <c r="IO92" s="9">
        <f t="shared" si="48"/>
        <v>83.720930232558146</v>
      </c>
      <c r="IP92" s="49">
        <f t="shared" si="49"/>
        <v>1</v>
      </c>
      <c r="IQ92" s="9">
        <f t="shared" si="50"/>
        <v>32.558139534883722</v>
      </c>
      <c r="IR92" s="49">
        <f t="shared" si="51"/>
        <v>5</v>
      </c>
      <c r="IS92" s="9">
        <f t="shared" si="52"/>
        <v>1</v>
      </c>
      <c r="IT92" s="9" t="str">
        <f t="shared" si="53"/>
        <v>very poor</v>
      </c>
      <c r="IU92" s="9">
        <f t="shared" si="54"/>
        <v>39.0625</v>
      </c>
      <c r="IV92" t="str">
        <f t="shared" si="55"/>
        <v>improvement needed</v>
      </c>
    </row>
    <row r="93" spans="1:256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P93">
        <v>2</v>
      </c>
      <c r="AT93">
        <v>1</v>
      </c>
      <c r="BY93">
        <v>4</v>
      </c>
      <c r="EA93">
        <v>9</v>
      </c>
      <c r="EQ93">
        <v>13</v>
      </c>
      <c r="FI93">
        <v>4</v>
      </c>
      <c r="GI93">
        <v>13</v>
      </c>
      <c r="HG93">
        <v>1</v>
      </c>
      <c r="HN93" s="27">
        <f t="shared" si="33"/>
        <v>47</v>
      </c>
      <c r="HO93">
        <f t="shared" si="34"/>
        <v>8</v>
      </c>
      <c r="HP93">
        <f t="shared" si="35"/>
        <v>1</v>
      </c>
      <c r="HQ93">
        <f t="shared" si="56"/>
        <v>0</v>
      </c>
      <c r="HR93">
        <f t="shared" si="36"/>
        <v>1</v>
      </c>
      <c r="HS93">
        <f t="shared" si="37"/>
        <v>0</v>
      </c>
      <c r="HT93">
        <f t="shared" si="38"/>
        <v>1</v>
      </c>
      <c r="HU93">
        <f t="shared" si="39"/>
        <v>5</v>
      </c>
      <c r="HV93" s="38">
        <f t="shared" si="57"/>
        <v>1</v>
      </c>
      <c r="HW93" s="9">
        <f t="shared" si="40"/>
        <v>0</v>
      </c>
      <c r="HX93" s="27">
        <f t="shared" si="41"/>
        <v>1</v>
      </c>
      <c r="HY93" s="9">
        <f t="shared" si="42"/>
        <v>0</v>
      </c>
      <c r="HZ93" s="45">
        <f t="shared" si="58"/>
        <v>1</v>
      </c>
      <c r="IA93">
        <f>COUNT(AX93:BA93,BG93:BH93,BJ93:BM93:BQ93,CB93,CD93,CO93:CP93,CT93,DB93,EX93,FD93,FL93,HA93,HC93,HE93,HI93)</f>
        <v>0</v>
      </c>
      <c r="IB93" s="120">
        <f t="shared" si="43"/>
        <v>1</v>
      </c>
      <c r="IC93" s="37">
        <v>6</v>
      </c>
      <c r="ID93" s="38">
        <f t="shared" si="59"/>
        <v>5</v>
      </c>
      <c r="IE93" s="9">
        <v>36.170212765957451</v>
      </c>
      <c r="IF93" s="46">
        <f t="shared" si="60"/>
        <v>5</v>
      </c>
      <c r="IG93" s="38">
        <f t="shared" si="61"/>
        <v>1</v>
      </c>
      <c r="IH93" s="38" t="str">
        <f t="shared" si="62"/>
        <v/>
      </c>
      <c r="II93">
        <f t="shared" si="63"/>
        <v>0</v>
      </c>
      <c r="IJ93" t="str">
        <f t="shared" si="44"/>
        <v/>
      </c>
      <c r="IK93" s="9">
        <f t="shared" si="45"/>
        <v>29.787234042553191</v>
      </c>
      <c r="IL93" s="27">
        <f t="shared" si="46"/>
        <v>1</v>
      </c>
      <c r="IM93" s="9">
        <f t="shared" si="64"/>
        <v>0</v>
      </c>
      <c r="IN93" s="48">
        <f t="shared" si="47"/>
        <v>1</v>
      </c>
      <c r="IO93" s="9">
        <f t="shared" si="48"/>
        <v>63.829787234042556</v>
      </c>
      <c r="IP93" s="49">
        <f t="shared" si="49"/>
        <v>1</v>
      </c>
      <c r="IQ93" s="9">
        <f t="shared" si="50"/>
        <v>8.5106382978723403</v>
      </c>
      <c r="IR93" s="49">
        <f t="shared" si="51"/>
        <v>5</v>
      </c>
      <c r="IS93" s="9">
        <f t="shared" si="52"/>
        <v>1</v>
      </c>
      <c r="IT93" s="9" t="str">
        <f t="shared" si="53"/>
        <v>very poor</v>
      </c>
      <c r="IU93" s="9">
        <f t="shared" si="54"/>
        <v>39.0625</v>
      </c>
      <c r="IV93" t="str">
        <f t="shared" si="55"/>
        <v>improvement needed</v>
      </c>
    </row>
    <row r="94" spans="1:256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Q94">
        <v>2</v>
      </c>
      <c r="R94">
        <v>1</v>
      </c>
      <c r="U94">
        <v>5</v>
      </c>
      <c r="EL94">
        <v>1</v>
      </c>
      <c r="ER94">
        <v>1</v>
      </c>
      <c r="ET94">
        <v>1</v>
      </c>
      <c r="FI94">
        <v>3</v>
      </c>
      <c r="HN94" s="27">
        <f t="shared" si="33"/>
        <v>14</v>
      </c>
      <c r="HO94">
        <f t="shared" si="34"/>
        <v>7</v>
      </c>
      <c r="HP94">
        <f t="shared" si="35"/>
        <v>1</v>
      </c>
      <c r="HQ94">
        <f t="shared" si="56"/>
        <v>0</v>
      </c>
      <c r="HR94">
        <f t="shared" si="36"/>
        <v>1</v>
      </c>
      <c r="HS94">
        <f t="shared" si="37"/>
        <v>0</v>
      </c>
      <c r="HT94">
        <f t="shared" si="38"/>
        <v>1</v>
      </c>
      <c r="HU94">
        <f t="shared" si="39"/>
        <v>4</v>
      </c>
      <c r="HV94" s="38">
        <f t="shared" si="57"/>
        <v>1</v>
      </c>
      <c r="HW94" s="9">
        <f t="shared" si="40"/>
        <v>0</v>
      </c>
      <c r="HX94" s="27">
        <f t="shared" si="41"/>
        <v>1</v>
      </c>
      <c r="HY94" s="9">
        <f t="shared" si="42"/>
        <v>0</v>
      </c>
      <c r="HZ94" s="45">
        <f t="shared" si="58"/>
        <v>1</v>
      </c>
      <c r="IA94">
        <f>COUNT(AX94:BA94,BG94:BH94,BJ94:BM94:BQ94,CB94,CD94,CO94:CP94,CT94,DB94,EX94,FD94,FL94,HA94,HC94,HE94,HI94)</f>
        <v>0</v>
      </c>
      <c r="IB94" s="120">
        <f t="shared" si="43"/>
        <v>1</v>
      </c>
      <c r="IC94" s="37">
        <v>5</v>
      </c>
      <c r="ID94" s="38">
        <f t="shared" si="59"/>
        <v>5</v>
      </c>
      <c r="IE94" s="9">
        <v>78.571428571428569</v>
      </c>
      <c r="IF94" s="46">
        <f t="shared" si="60"/>
        <v>5</v>
      </c>
      <c r="IG94" s="38">
        <f t="shared" si="61"/>
        <v>2</v>
      </c>
      <c r="IH94" s="38" t="str">
        <f t="shared" si="62"/>
        <v/>
      </c>
      <c r="II94">
        <f t="shared" si="63"/>
        <v>0</v>
      </c>
      <c r="IJ94" t="str">
        <f t="shared" si="44"/>
        <v/>
      </c>
      <c r="IK94" s="9">
        <f t="shared" si="45"/>
        <v>0</v>
      </c>
      <c r="IL94" s="27">
        <f t="shared" si="46"/>
        <v>1</v>
      </c>
      <c r="IM94" s="9">
        <f t="shared" si="64"/>
        <v>0</v>
      </c>
      <c r="IN94" s="48">
        <f t="shared" si="47"/>
        <v>1</v>
      </c>
      <c r="IO94" s="9">
        <f t="shared" si="48"/>
        <v>42.857142857142854</v>
      </c>
      <c r="IP94" s="49">
        <f t="shared" si="49"/>
        <v>3</v>
      </c>
      <c r="IQ94" s="9">
        <f t="shared" si="50"/>
        <v>0</v>
      </c>
      <c r="IR94" s="49">
        <f t="shared" si="51"/>
        <v>1</v>
      </c>
      <c r="IS94" s="9">
        <f t="shared" si="52"/>
        <v>1.3333333333333333</v>
      </c>
      <c r="IT94" s="9" t="str">
        <f t="shared" si="53"/>
        <v>very poor</v>
      </c>
      <c r="IU94" s="9">
        <f t="shared" si="54"/>
        <v>52.083333333333329</v>
      </c>
      <c r="IV94" t="str">
        <f t="shared" si="55"/>
        <v>improvement needed</v>
      </c>
    </row>
    <row r="95" spans="1:256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P95">
        <v>3</v>
      </c>
      <c r="S95">
        <v>1</v>
      </c>
      <c r="T95">
        <v>5</v>
      </c>
      <c r="U95">
        <v>12</v>
      </c>
      <c r="AA95">
        <v>1</v>
      </c>
      <c r="CQ95">
        <v>1</v>
      </c>
      <c r="CU95">
        <v>8</v>
      </c>
      <c r="DX95">
        <v>4</v>
      </c>
      <c r="ED95">
        <v>12</v>
      </c>
      <c r="EF95">
        <v>3</v>
      </c>
      <c r="FI95">
        <v>1</v>
      </c>
      <c r="HM95">
        <v>2</v>
      </c>
      <c r="HN95" s="27">
        <f t="shared" si="33"/>
        <v>53</v>
      </c>
      <c r="HO95">
        <f t="shared" si="34"/>
        <v>12</v>
      </c>
      <c r="HP95">
        <f t="shared" si="35"/>
        <v>1</v>
      </c>
      <c r="HQ95">
        <f t="shared" si="56"/>
        <v>2</v>
      </c>
      <c r="HR95">
        <f t="shared" si="36"/>
        <v>3</v>
      </c>
      <c r="HS95">
        <f t="shared" si="37"/>
        <v>0</v>
      </c>
      <c r="HT95">
        <f t="shared" si="38"/>
        <v>1</v>
      </c>
      <c r="HU95">
        <f t="shared" si="39"/>
        <v>5</v>
      </c>
      <c r="HV95" s="38" t="str">
        <f t="shared" si="57"/>
        <v/>
      </c>
      <c r="HW95" s="9">
        <f t="shared" si="40"/>
        <v>0</v>
      </c>
      <c r="HX95" s="27">
        <f t="shared" si="41"/>
        <v>1</v>
      </c>
      <c r="HY95" s="9">
        <f t="shared" si="42"/>
        <v>0</v>
      </c>
      <c r="HZ95" s="45">
        <f t="shared" si="58"/>
        <v>1</v>
      </c>
      <c r="IA95">
        <f>COUNT(AX95:BA95,BG95:BH95,BJ95:BM95:BQ95,CB95,CD95,CO95:CP95,CT95,DB95,EX95,FD95,FL95,HA95,HC95,HE95,HI95)</f>
        <v>0</v>
      </c>
      <c r="IB95" s="120" t="str">
        <f t="shared" si="43"/>
        <v/>
      </c>
      <c r="IC95" s="37">
        <v>6</v>
      </c>
      <c r="ID95" s="38" t="str">
        <f t="shared" si="59"/>
        <v/>
      </c>
      <c r="IE95" s="9">
        <v>64.15094339622641</v>
      </c>
      <c r="IF95" s="46" t="str">
        <f t="shared" si="60"/>
        <v/>
      </c>
      <c r="IG95" s="38">
        <f t="shared" si="61"/>
        <v>1</v>
      </c>
      <c r="IH95" s="38">
        <f t="shared" si="62"/>
        <v>1</v>
      </c>
      <c r="II95">
        <f t="shared" si="63"/>
        <v>0</v>
      </c>
      <c r="IJ95">
        <f t="shared" si="44"/>
        <v>1</v>
      </c>
      <c r="IK95" s="9">
        <f t="shared" si="45"/>
        <v>26.415094339622641</v>
      </c>
      <c r="IL95" s="27" t="str">
        <f t="shared" si="46"/>
        <v/>
      </c>
      <c r="IM95" s="9">
        <f t="shared" si="64"/>
        <v>0</v>
      </c>
      <c r="IN95" s="48">
        <f t="shared" si="47"/>
        <v>1</v>
      </c>
      <c r="IO95" s="9">
        <f t="shared" si="48"/>
        <v>30.188679245283019</v>
      </c>
      <c r="IP95" s="49">
        <f t="shared" si="49"/>
        <v>3</v>
      </c>
      <c r="IQ95" s="9">
        <f t="shared" si="50"/>
        <v>0</v>
      </c>
      <c r="IR95" s="49">
        <f t="shared" si="51"/>
        <v>1</v>
      </c>
      <c r="IS95" s="9">
        <f t="shared" si="52"/>
        <v>1.2857142857142858</v>
      </c>
      <c r="IT95" s="9" t="str">
        <f t="shared" si="53"/>
        <v>very poor</v>
      </c>
      <c r="IU95" s="9">
        <f t="shared" si="54"/>
        <v>50.223214285714292</v>
      </c>
      <c r="IV95" t="str">
        <f t="shared" si="55"/>
        <v>improvement needed</v>
      </c>
    </row>
    <row r="96" spans="1:256" x14ac:dyDescent="0.2">
      <c r="A96" s="67">
        <v>1659</v>
      </c>
      <c r="B96" s="40" t="s">
        <v>505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P96">
        <v>8</v>
      </c>
      <c r="Q96">
        <v>5</v>
      </c>
      <c r="R96">
        <v>5</v>
      </c>
      <c r="T96">
        <v>1</v>
      </c>
      <c r="U96">
        <v>1</v>
      </c>
      <c r="AU96">
        <v>1</v>
      </c>
      <c r="BF96">
        <v>1</v>
      </c>
      <c r="CU96">
        <v>1</v>
      </c>
      <c r="DO96">
        <v>1</v>
      </c>
      <c r="EB96">
        <v>19</v>
      </c>
      <c r="EQ96">
        <v>116</v>
      </c>
      <c r="ER96">
        <v>9</v>
      </c>
      <c r="FA96">
        <v>5</v>
      </c>
      <c r="FG96">
        <v>36</v>
      </c>
      <c r="FI96">
        <v>18</v>
      </c>
      <c r="FM96">
        <v>5</v>
      </c>
      <c r="FT96">
        <v>1</v>
      </c>
      <c r="HM96">
        <v>1</v>
      </c>
      <c r="HN96" s="27">
        <f t="shared" si="33"/>
        <v>234</v>
      </c>
      <c r="HO96">
        <f t="shared" si="34"/>
        <v>18</v>
      </c>
      <c r="HP96">
        <f t="shared" si="35"/>
        <v>3</v>
      </c>
      <c r="HQ96">
        <f t="shared" si="56"/>
        <v>1</v>
      </c>
      <c r="HR96">
        <f t="shared" si="36"/>
        <v>1</v>
      </c>
      <c r="HS96">
        <f t="shared" si="37"/>
        <v>0</v>
      </c>
      <c r="HT96">
        <f t="shared" si="38"/>
        <v>1</v>
      </c>
      <c r="HU96">
        <f t="shared" si="39"/>
        <v>9</v>
      </c>
      <c r="HV96" s="38">
        <f t="shared" si="57"/>
        <v>3</v>
      </c>
      <c r="HW96" s="9">
        <f t="shared" si="40"/>
        <v>0</v>
      </c>
      <c r="HX96" s="27">
        <f t="shared" si="41"/>
        <v>1</v>
      </c>
      <c r="HY96" s="9">
        <f t="shared" si="42"/>
        <v>0</v>
      </c>
      <c r="HZ96" s="45">
        <f t="shared" si="58"/>
        <v>1</v>
      </c>
      <c r="IA96">
        <f>COUNT(AX96:BA96,BG96:BH96,BJ96:BM96:BQ96,CB96,CD96,CO96:CP96,CT96,DB96,EX96,FD96,FL96,HA96,HC96,HE96,HI96)</f>
        <v>0</v>
      </c>
      <c r="IB96" s="120">
        <f t="shared" si="43"/>
        <v>1</v>
      </c>
      <c r="IC96" s="37">
        <v>9</v>
      </c>
      <c r="ID96" s="38">
        <f t="shared" si="59"/>
        <v>5</v>
      </c>
      <c r="IE96" s="9">
        <v>14.102564102564102</v>
      </c>
      <c r="IF96" s="46">
        <f t="shared" si="60"/>
        <v>3</v>
      </c>
      <c r="IG96" s="38">
        <f t="shared" si="61"/>
        <v>2</v>
      </c>
      <c r="IH96" s="38" t="str">
        <f t="shared" si="62"/>
        <v/>
      </c>
      <c r="II96">
        <f t="shared" si="63"/>
        <v>1</v>
      </c>
      <c r="IJ96" t="str">
        <f t="shared" si="44"/>
        <v/>
      </c>
      <c r="IK96" s="9">
        <f t="shared" si="45"/>
        <v>50.854700854700852</v>
      </c>
      <c r="IL96" s="27">
        <f t="shared" si="46"/>
        <v>3</v>
      </c>
      <c r="IM96" s="9">
        <f t="shared" si="64"/>
        <v>0</v>
      </c>
      <c r="IN96" s="48">
        <f t="shared" si="47"/>
        <v>1</v>
      </c>
      <c r="IO96" s="9">
        <f t="shared" si="48"/>
        <v>89.316239316239319</v>
      </c>
      <c r="IP96" s="49">
        <f t="shared" si="49"/>
        <v>1</v>
      </c>
      <c r="IQ96" s="9">
        <f t="shared" si="50"/>
        <v>0.42735042735042739</v>
      </c>
      <c r="IR96" s="49">
        <f t="shared" si="51"/>
        <v>1</v>
      </c>
      <c r="IS96" s="9">
        <f t="shared" si="52"/>
        <v>1.6666666666666667</v>
      </c>
      <c r="IT96" s="9" t="str">
        <f t="shared" si="53"/>
        <v>very poor</v>
      </c>
      <c r="IU96" s="9">
        <f t="shared" si="54"/>
        <v>65.104166666666657</v>
      </c>
      <c r="IV96" t="str">
        <f t="shared" si="55"/>
        <v>improvement needed</v>
      </c>
    </row>
    <row r="97" spans="1:256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P97">
        <v>1</v>
      </c>
      <c r="Q97">
        <v>2</v>
      </c>
      <c r="R97">
        <v>3</v>
      </c>
      <c r="S97">
        <v>1</v>
      </c>
      <c r="U97">
        <v>2</v>
      </c>
      <c r="BI97">
        <v>1</v>
      </c>
      <c r="CM97">
        <v>1</v>
      </c>
      <c r="DX97">
        <v>2</v>
      </c>
      <c r="EB97">
        <v>10</v>
      </c>
      <c r="EF97">
        <v>1</v>
      </c>
      <c r="EW97">
        <v>19</v>
      </c>
      <c r="EY97">
        <v>10</v>
      </c>
      <c r="FA97">
        <v>41</v>
      </c>
      <c r="FN97">
        <v>28</v>
      </c>
      <c r="FQ97">
        <v>1</v>
      </c>
      <c r="FV97">
        <v>1</v>
      </c>
      <c r="GB97">
        <v>7</v>
      </c>
      <c r="GM97">
        <v>5</v>
      </c>
      <c r="HB97">
        <v>39</v>
      </c>
      <c r="HN97" s="27">
        <f t="shared" si="33"/>
        <v>175</v>
      </c>
      <c r="HO97">
        <f t="shared" si="34"/>
        <v>19</v>
      </c>
      <c r="HP97">
        <f t="shared" si="35"/>
        <v>3</v>
      </c>
      <c r="HQ97">
        <f t="shared" si="56"/>
        <v>1</v>
      </c>
      <c r="HR97">
        <f t="shared" si="36"/>
        <v>1</v>
      </c>
      <c r="HS97">
        <f t="shared" si="37"/>
        <v>1</v>
      </c>
      <c r="HT97">
        <f t="shared" si="38"/>
        <v>1</v>
      </c>
      <c r="HU97">
        <f t="shared" si="39"/>
        <v>12</v>
      </c>
      <c r="HV97" s="38">
        <f t="shared" si="57"/>
        <v>5</v>
      </c>
      <c r="HW97" s="9">
        <f t="shared" si="40"/>
        <v>0.5714285714285714</v>
      </c>
      <c r="HX97" s="27">
        <f t="shared" si="41"/>
        <v>1</v>
      </c>
      <c r="HY97" s="9">
        <f t="shared" si="42"/>
        <v>6.5040650406504072</v>
      </c>
      <c r="HZ97" s="45">
        <f t="shared" si="58"/>
        <v>3</v>
      </c>
      <c r="IA97">
        <f>COUNT(AX97:BA97,BG97:BH97,BJ97:BM97:BQ97,CB97,CD97,CO97:CP97,CT97,DB97,EX97,FD97,FL97,HA97,HC97,HE97,HI97)</f>
        <v>0</v>
      </c>
      <c r="IB97" s="120">
        <f t="shared" si="43"/>
        <v>1</v>
      </c>
      <c r="IC97" s="37">
        <v>7</v>
      </c>
      <c r="ID97" s="38">
        <f t="shared" si="59"/>
        <v>5</v>
      </c>
      <c r="IE97" s="9">
        <v>32</v>
      </c>
      <c r="IF97" s="46">
        <f t="shared" si="60"/>
        <v>5</v>
      </c>
      <c r="IG97" s="38">
        <f t="shared" si="61"/>
        <v>2</v>
      </c>
      <c r="IH97" s="38" t="str">
        <f t="shared" si="62"/>
        <v/>
      </c>
      <c r="II97">
        <f t="shared" si="63"/>
        <v>1</v>
      </c>
      <c r="IJ97" t="str">
        <f t="shared" si="44"/>
        <v/>
      </c>
      <c r="IK97" s="9">
        <f t="shared" si="45"/>
        <v>26.285714285714285</v>
      </c>
      <c r="IL97" s="27">
        <f t="shared" si="46"/>
        <v>1</v>
      </c>
      <c r="IM97" s="9">
        <f t="shared" si="64"/>
        <v>0</v>
      </c>
      <c r="IN97" s="48">
        <f t="shared" si="47"/>
        <v>1</v>
      </c>
      <c r="IO97" s="9">
        <f t="shared" si="48"/>
        <v>70.285714285714278</v>
      </c>
      <c r="IP97" s="49">
        <f t="shared" si="49"/>
        <v>1</v>
      </c>
      <c r="IQ97" s="9">
        <f t="shared" si="50"/>
        <v>0.5714285714285714</v>
      </c>
      <c r="IR97" s="49">
        <f t="shared" si="51"/>
        <v>1</v>
      </c>
      <c r="IS97" s="9">
        <f t="shared" si="52"/>
        <v>1.3333333333333333</v>
      </c>
      <c r="IT97" s="9" t="str">
        <f t="shared" si="53"/>
        <v>very poor</v>
      </c>
      <c r="IU97" s="9">
        <f t="shared" si="54"/>
        <v>52.083333333333329</v>
      </c>
      <c r="IV97" t="str">
        <f t="shared" si="55"/>
        <v>improvement needed</v>
      </c>
    </row>
    <row r="98" spans="1:256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44">
        <v>39.312350000000002</v>
      </c>
      <c r="F98" s="44">
        <v>-76.544589999999999</v>
      </c>
      <c r="G98" s="44">
        <v>39.312640000000002</v>
      </c>
      <c r="H98" s="44">
        <v>-76.543909999999997</v>
      </c>
      <c r="P98">
        <v>1</v>
      </c>
      <c r="Q98">
        <v>1</v>
      </c>
      <c r="R98">
        <v>1</v>
      </c>
      <c r="S98">
        <v>1</v>
      </c>
      <c r="T98">
        <v>1</v>
      </c>
      <c r="U98">
        <v>24</v>
      </c>
      <c r="AH98">
        <v>1</v>
      </c>
      <c r="AT98">
        <v>12</v>
      </c>
      <c r="BH98">
        <v>2</v>
      </c>
      <c r="BT98">
        <v>1</v>
      </c>
      <c r="BV98">
        <v>2</v>
      </c>
      <c r="BX98">
        <v>15</v>
      </c>
      <c r="CC98">
        <v>2</v>
      </c>
      <c r="CS98">
        <v>1</v>
      </c>
      <c r="DC98">
        <v>5</v>
      </c>
      <c r="DE98">
        <v>1</v>
      </c>
      <c r="DW98">
        <v>1</v>
      </c>
      <c r="DX98">
        <v>12</v>
      </c>
      <c r="EQ98">
        <v>8</v>
      </c>
      <c r="FA98">
        <v>33</v>
      </c>
      <c r="FT98">
        <v>12</v>
      </c>
      <c r="GM98">
        <v>5</v>
      </c>
      <c r="GX98">
        <v>3</v>
      </c>
      <c r="HB98">
        <v>1</v>
      </c>
      <c r="HN98" s="27">
        <f t="shared" si="33"/>
        <v>146</v>
      </c>
      <c r="HO98">
        <f t="shared" si="34"/>
        <v>24</v>
      </c>
      <c r="HP98">
        <f t="shared" si="35"/>
        <v>5</v>
      </c>
      <c r="HQ98">
        <f t="shared" si="56"/>
        <v>2</v>
      </c>
      <c r="HR98">
        <f t="shared" si="36"/>
        <v>3</v>
      </c>
      <c r="HS98">
        <f t="shared" si="37"/>
        <v>1</v>
      </c>
      <c r="HT98">
        <f t="shared" si="38"/>
        <v>3</v>
      </c>
      <c r="HU98">
        <f t="shared" si="39"/>
        <v>7</v>
      </c>
      <c r="HV98" s="38" t="str">
        <f t="shared" si="57"/>
        <v/>
      </c>
      <c r="HW98" s="9">
        <f t="shared" si="40"/>
        <v>1.3698630136986301</v>
      </c>
      <c r="HX98" s="27">
        <f t="shared" si="41"/>
        <v>3</v>
      </c>
      <c r="HY98" s="9">
        <f t="shared" si="42"/>
        <v>0</v>
      </c>
      <c r="HZ98" s="45">
        <f t="shared" si="58"/>
        <v>1</v>
      </c>
      <c r="IA98">
        <f>COUNT(AX98:BA98,BG98:BH98,BJ98:BM98:BQ98,CB98,CD98,CO98:CP98,CT98,DB98,EX98,FD98,FL98,HA98,HC98,HE98,HI98)</f>
        <v>1</v>
      </c>
      <c r="IB98" s="120" t="str">
        <f t="shared" si="43"/>
        <v/>
      </c>
      <c r="IC98" s="37">
        <v>10</v>
      </c>
      <c r="ID98" s="38" t="str">
        <f t="shared" si="59"/>
        <v/>
      </c>
      <c r="IE98" s="9">
        <v>30.82191780821918</v>
      </c>
      <c r="IF98" s="46" t="str">
        <f t="shared" si="60"/>
        <v/>
      </c>
      <c r="IG98" s="38">
        <f t="shared" si="61"/>
        <v>1</v>
      </c>
      <c r="IH98" s="38">
        <f t="shared" si="62"/>
        <v>1</v>
      </c>
      <c r="II98">
        <f t="shared" si="63"/>
        <v>1</v>
      </c>
      <c r="IJ98">
        <f t="shared" si="44"/>
        <v>3</v>
      </c>
      <c r="IK98" s="9">
        <f t="shared" si="45"/>
        <v>17.80821917808219</v>
      </c>
      <c r="IL98" s="27" t="str">
        <f t="shared" si="46"/>
        <v/>
      </c>
      <c r="IM98" s="9">
        <f t="shared" si="64"/>
        <v>1.3698630136986301</v>
      </c>
      <c r="IN98" s="48">
        <f t="shared" si="47"/>
        <v>1</v>
      </c>
      <c r="IO98" s="9">
        <f t="shared" si="48"/>
        <v>39.726027397260275</v>
      </c>
      <c r="IP98" s="49">
        <f t="shared" si="49"/>
        <v>3</v>
      </c>
      <c r="IQ98" s="9">
        <f t="shared" si="50"/>
        <v>10.273972602739725</v>
      </c>
      <c r="IR98" s="49">
        <f t="shared" si="51"/>
        <v>5</v>
      </c>
      <c r="IS98" s="9">
        <f t="shared" si="52"/>
        <v>3.2857142857142856</v>
      </c>
      <c r="IT98" s="9" t="str">
        <f t="shared" si="53"/>
        <v>fair</v>
      </c>
      <c r="IU98" s="9">
        <f t="shared" si="54"/>
        <v>128.34821428571428</v>
      </c>
      <c r="IV98" t="str">
        <f t="shared" si="55"/>
        <v>approaching attainable community</v>
      </c>
    </row>
    <row r="99" spans="1:256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Q99">
        <v>2</v>
      </c>
      <c r="R99">
        <v>7</v>
      </c>
      <c r="S99">
        <v>6</v>
      </c>
      <c r="T99">
        <v>13</v>
      </c>
      <c r="U99">
        <v>45</v>
      </c>
      <c r="AA99">
        <v>1</v>
      </c>
      <c r="AT99">
        <v>3</v>
      </c>
      <c r="AY99">
        <v>1</v>
      </c>
      <c r="BH99">
        <v>3</v>
      </c>
      <c r="BI99">
        <v>12</v>
      </c>
      <c r="BX99">
        <v>1</v>
      </c>
      <c r="EA99">
        <v>1</v>
      </c>
      <c r="EG99">
        <v>8</v>
      </c>
      <c r="EN99">
        <v>20</v>
      </c>
      <c r="EQ99">
        <v>9</v>
      </c>
      <c r="FA99">
        <v>13</v>
      </c>
      <c r="FQ99">
        <v>4</v>
      </c>
      <c r="GM99">
        <v>36</v>
      </c>
      <c r="GX99">
        <v>2</v>
      </c>
      <c r="HM99">
        <v>1</v>
      </c>
      <c r="HN99" s="27">
        <f t="shared" si="33"/>
        <v>188</v>
      </c>
      <c r="HO99">
        <f t="shared" si="34"/>
        <v>20</v>
      </c>
      <c r="HP99">
        <f t="shared" si="35"/>
        <v>3</v>
      </c>
      <c r="HQ99">
        <f t="shared" si="56"/>
        <v>2</v>
      </c>
      <c r="HR99">
        <f t="shared" si="36"/>
        <v>3</v>
      </c>
      <c r="HS99">
        <f t="shared" si="37"/>
        <v>2</v>
      </c>
      <c r="HT99">
        <f t="shared" si="38"/>
        <v>5</v>
      </c>
      <c r="HU99">
        <f t="shared" si="39"/>
        <v>9</v>
      </c>
      <c r="HV99" s="38" t="str">
        <f t="shared" si="57"/>
        <v/>
      </c>
      <c r="HW99" s="9">
        <f t="shared" si="40"/>
        <v>7.9787234042553195</v>
      </c>
      <c r="HX99" s="27">
        <f t="shared" si="41"/>
        <v>3</v>
      </c>
      <c r="HY99" s="9">
        <f t="shared" si="42"/>
        <v>4.4444444444444446</v>
      </c>
      <c r="HZ99" s="45">
        <f t="shared" si="58"/>
        <v>3</v>
      </c>
      <c r="IA99">
        <f>COUNT(AX99:BA99,BG99:BH99,BJ99:BM99:BQ99,CB99,CD99,CO99:CP99,CT99,DB99,EX99,FD99,FL99,HA99,HC99,HE99,HI99)</f>
        <v>2</v>
      </c>
      <c r="IB99" s="120" t="str">
        <f t="shared" si="43"/>
        <v/>
      </c>
      <c r="IC99" s="37">
        <v>8</v>
      </c>
      <c r="ID99" s="38" t="str">
        <f t="shared" si="59"/>
        <v/>
      </c>
      <c r="IE99" s="9">
        <v>59.042553191489368</v>
      </c>
      <c r="IF99" s="46" t="str">
        <f t="shared" si="60"/>
        <v/>
      </c>
      <c r="IG99" s="38">
        <f t="shared" si="61"/>
        <v>2</v>
      </c>
      <c r="IH99" s="38">
        <f t="shared" si="62"/>
        <v>1</v>
      </c>
      <c r="II99">
        <f t="shared" si="63"/>
        <v>0</v>
      </c>
      <c r="IJ99">
        <f t="shared" si="44"/>
        <v>1</v>
      </c>
      <c r="IK99" s="9">
        <f t="shared" si="45"/>
        <v>12.23404255319149</v>
      </c>
      <c r="IL99" s="27" t="str">
        <f t="shared" si="46"/>
        <v/>
      </c>
      <c r="IM99" s="9">
        <f t="shared" si="64"/>
        <v>2.1276595744680851</v>
      </c>
      <c r="IN99" s="48">
        <f t="shared" si="47"/>
        <v>1</v>
      </c>
      <c r="IO99" s="9">
        <f t="shared" si="48"/>
        <v>47.872340425531917</v>
      </c>
      <c r="IP99" s="49">
        <f t="shared" si="49"/>
        <v>3</v>
      </c>
      <c r="IQ99" s="9">
        <f t="shared" si="50"/>
        <v>0</v>
      </c>
      <c r="IR99" s="49">
        <f t="shared" si="51"/>
        <v>1</v>
      </c>
      <c r="IS99" s="9">
        <f t="shared" si="52"/>
        <v>2.4285714285714284</v>
      </c>
      <c r="IT99" s="9" t="str">
        <f t="shared" si="53"/>
        <v>poor</v>
      </c>
      <c r="IU99" s="9">
        <f t="shared" si="54"/>
        <v>94.866071428571416</v>
      </c>
      <c r="IV99" t="str">
        <f t="shared" si="55"/>
        <v>approaching attainable community</v>
      </c>
    </row>
    <row r="100" spans="1:256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P100">
        <v>5</v>
      </c>
      <c r="AV100">
        <v>1</v>
      </c>
      <c r="AY100">
        <v>1</v>
      </c>
      <c r="BA100">
        <v>1</v>
      </c>
      <c r="BT100">
        <v>2</v>
      </c>
      <c r="BX100">
        <v>3</v>
      </c>
      <c r="CG100">
        <v>1</v>
      </c>
      <c r="DS100">
        <v>1</v>
      </c>
      <c r="EQ100">
        <v>12</v>
      </c>
      <c r="ET100">
        <v>1</v>
      </c>
      <c r="FI100">
        <v>16</v>
      </c>
      <c r="FT100">
        <v>2</v>
      </c>
      <c r="GI100">
        <v>13</v>
      </c>
      <c r="HN100" s="27">
        <f t="shared" si="33"/>
        <v>59</v>
      </c>
      <c r="HO100">
        <f t="shared" si="34"/>
        <v>13</v>
      </c>
      <c r="HP100">
        <f t="shared" si="35"/>
        <v>1</v>
      </c>
      <c r="HQ100">
        <f t="shared" si="56"/>
        <v>0</v>
      </c>
      <c r="HR100">
        <f t="shared" si="36"/>
        <v>1</v>
      </c>
      <c r="HS100">
        <f t="shared" si="37"/>
        <v>0</v>
      </c>
      <c r="HT100">
        <f t="shared" si="38"/>
        <v>1</v>
      </c>
      <c r="HU100">
        <f t="shared" si="39"/>
        <v>5</v>
      </c>
      <c r="HV100" s="38" t="str">
        <f t="shared" si="57"/>
        <v/>
      </c>
      <c r="HW100" s="9">
        <f t="shared" si="40"/>
        <v>0</v>
      </c>
      <c r="HX100" s="27">
        <f t="shared" si="41"/>
        <v>1</v>
      </c>
      <c r="HY100" s="9">
        <f t="shared" si="42"/>
        <v>0</v>
      </c>
      <c r="HZ100" s="45">
        <f t="shared" si="58"/>
        <v>1</v>
      </c>
      <c r="IA100">
        <f>COUNT(AX100:BA100,BG100:BH100,BJ100:BM100:BQ100,CB100,CD100,CO100:CP100,CT100,DB100,EX100,FD100,FL100,HA100,HC100,HE100,HI100)</f>
        <v>2</v>
      </c>
      <c r="IB100" s="120" t="str">
        <f t="shared" si="43"/>
        <v/>
      </c>
      <c r="IC100" s="37">
        <v>6</v>
      </c>
      <c r="ID100" s="38" t="str">
        <f t="shared" si="59"/>
        <v/>
      </c>
      <c r="IE100" s="9">
        <v>40.677966101694921</v>
      </c>
      <c r="IF100" s="46" t="str">
        <f t="shared" si="60"/>
        <v/>
      </c>
      <c r="IG100" s="38">
        <f t="shared" si="61"/>
        <v>0</v>
      </c>
      <c r="IH100" s="38">
        <f t="shared" si="62"/>
        <v>1</v>
      </c>
      <c r="II100">
        <f t="shared" si="63"/>
        <v>0</v>
      </c>
      <c r="IJ100">
        <f t="shared" si="44"/>
        <v>1</v>
      </c>
      <c r="IK100" s="9">
        <f t="shared" si="45"/>
        <v>25.423728813559322</v>
      </c>
      <c r="IL100" s="27" t="str">
        <f t="shared" si="46"/>
        <v/>
      </c>
      <c r="IM100" s="9">
        <f t="shared" si="64"/>
        <v>3.3898305084745761</v>
      </c>
      <c r="IN100" s="48">
        <f t="shared" si="47"/>
        <v>1</v>
      </c>
      <c r="IO100" s="9">
        <f t="shared" si="48"/>
        <v>74.576271186440678</v>
      </c>
      <c r="IP100" s="49">
        <f t="shared" si="49"/>
        <v>1</v>
      </c>
      <c r="IQ100" s="9">
        <f t="shared" si="50"/>
        <v>5.0847457627118651</v>
      </c>
      <c r="IR100" s="49">
        <f t="shared" si="51"/>
        <v>3</v>
      </c>
      <c r="IS100" s="9">
        <f t="shared" si="52"/>
        <v>1.2857142857142858</v>
      </c>
      <c r="IT100" s="9" t="str">
        <f t="shared" si="53"/>
        <v>very poor</v>
      </c>
      <c r="IU100" s="9">
        <f t="shared" si="54"/>
        <v>50.223214285714292</v>
      </c>
      <c r="IV100" t="str">
        <f t="shared" si="55"/>
        <v>improvement needed</v>
      </c>
    </row>
    <row r="101" spans="1:256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P101">
        <v>16</v>
      </c>
      <c r="EQ101">
        <v>6</v>
      </c>
      <c r="FB101">
        <v>6</v>
      </c>
      <c r="FI101">
        <v>116</v>
      </c>
      <c r="GI101">
        <v>25</v>
      </c>
      <c r="HM101">
        <v>1</v>
      </c>
      <c r="HN101" s="27">
        <f t="shared" si="33"/>
        <v>170</v>
      </c>
      <c r="HO101">
        <f t="shared" si="34"/>
        <v>6</v>
      </c>
      <c r="HP101">
        <f t="shared" si="35"/>
        <v>1</v>
      </c>
      <c r="HQ101">
        <f t="shared" si="56"/>
        <v>0</v>
      </c>
      <c r="HR101">
        <f t="shared" si="36"/>
        <v>1</v>
      </c>
      <c r="HS101">
        <f t="shared" si="37"/>
        <v>0</v>
      </c>
      <c r="HT101">
        <f t="shared" si="38"/>
        <v>1</v>
      </c>
      <c r="HU101">
        <f t="shared" si="39"/>
        <v>5</v>
      </c>
      <c r="HV101" s="38" t="str">
        <f t="shared" si="57"/>
        <v/>
      </c>
      <c r="HW101" s="9">
        <f t="shared" si="40"/>
        <v>0</v>
      </c>
      <c r="HX101" s="27">
        <f t="shared" si="41"/>
        <v>1</v>
      </c>
      <c r="HY101" s="9">
        <f t="shared" si="42"/>
        <v>0</v>
      </c>
      <c r="HZ101" s="45">
        <f t="shared" si="58"/>
        <v>1</v>
      </c>
      <c r="IA101">
        <f>COUNT(AX101:BA101,BG101:BH101,BJ101:BM101:BQ101,CB101,CD101,CO101:CP101,CT101,DB101,EX101,FD101,FL101,HA101,HC101,HE101,HI101)</f>
        <v>0</v>
      </c>
      <c r="IB101" s="120" t="str">
        <f t="shared" si="43"/>
        <v/>
      </c>
      <c r="IC101" s="37">
        <v>5</v>
      </c>
      <c r="ID101" s="38" t="str">
        <f t="shared" si="59"/>
        <v/>
      </c>
      <c r="IE101" s="9">
        <v>81.17647058823529</v>
      </c>
      <c r="IF101" s="46" t="str">
        <f t="shared" si="60"/>
        <v/>
      </c>
      <c r="IG101" s="38">
        <f t="shared" si="61"/>
        <v>1</v>
      </c>
      <c r="IH101" s="38">
        <f t="shared" si="62"/>
        <v>1</v>
      </c>
      <c r="II101">
        <f t="shared" si="63"/>
        <v>0</v>
      </c>
      <c r="IJ101">
        <f t="shared" si="44"/>
        <v>1</v>
      </c>
      <c r="IK101" s="9">
        <f t="shared" si="45"/>
        <v>3.5294117647058822</v>
      </c>
      <c r="IL101" s="27" t="str">
        <f t="shared" si="46"/>
        <v/>
      </c>
      <c r="IM101" s="9">
        <f t="shared" si="64"/>
        <v>0</v>
      </c>
      <c r="IN101" s="48">
        <f t="shared" si="47"/>
        <v>1</v>
      </c>
      <c r="IO101" s="9">
        <f t="shared" si="48"/>
        <v>90</v>
      </c>
      <c r="IP101" s="49">
        <f t="shared" si="49"/>
        <v>1</v>
      </c>
      <c r="IQ101" s="9">
        <f t="shared" si="50"/>
        <v>0</v>
      </c>
      <c r="IR101" s="49">
        <f t="shared" si="51"/>
        <v>1</v>
      </c>
      <c r="IS101" s="9">
        <f t="shared" si="52"/>
        <v>1</v>
      </c>
      <c r="IT101" s="9" t="str">
        <f t="shared" si="53"/>
        <v>very poor</v>
      </c>
      <c r="IU101" s="9">
        <f t="shared" si="54"/>
        <v>39.0625</v>
      </c>
      <c r="IV101" t="str">
        <f t="shared" si="55"/>
        <v>improvement needed</v>
      </c>
    </row>
    <row r="102" spans="1:256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P102">
        <v>679</v>
      </c>
      <c r="AT102">
        <v>7</v>
      </c>
      <c r="BX102">
        <v>7</v>
      </c>
      <c r="CU102">
        <v>7</v>
      </c>
      <c r="FI102">
        <v>7</v>
      </c>
      <c r="GI102">
        <v>21</v>
      </c>
      <c r="GN102">
        <v>7</v>
      </c>
      <c r="HN102" s="27">
        <f t="shared" si="33"/>
        <v>735</v>
      </c>
      <c r="HO102">
        <f t="shared" si="34"/>
        <v>7</v>
      </c>
      <c r="HP102">
        <f t="shared" si="35"/>
        <v>1</v>
      </c>
      <c r="HQ102">
        <f t="shared" si="56"/>
        <v>1</v>
      </c>
      <c r="HR102">
        <f t="shared" si="36"/>
        <v>1</v>
      </c>
      <c r="HS102">
        <f t="shared" si="37"/>
        <v>0</v>
      </c>
      <c r="HT102">
        <f t="shared" si="38"/>
        <v>1</v>
      </c>
      <c r="HU102">
        <f t="shared" si="39"/>
        <v>3</v>
      </c>
      <c r="HV102" s="38" t="str">
        <f t="shared" si="57"/>
        <v/>
      </c>
      <c r="HW102" s="9">
        <f t="shared" si="40"/>
        <v>0</v>
      </c>
      <c r="HX102" s="27">
        <f t="shared" si="41"/>
        <v>1</v>
      </c>
      <c r="HY102" s="9">
        <f t="shared" si="42"/>
        <v>0</v>
      </c>
      <c r="HZ102" s="45">
        <f t="shared" si="58"/>
        <v>1</v>
      </c>
      <c r="IA102">
        <f>COUNT(AX102:BA102,BG102:BH102,BJ102:BM102:BQ102,CB102,CD102,CO102:CP102,CT102,DB102,EX102,FD102,FL102,HA102,HC102,HE102,HI102)</f>
        <v>0</v>
      </c>
      <c r="IB102" s="120" t="str">
        <f t="shared" si="43"/>
        <v/>
      </c>
      <c r="IC102" s="37">
        <v>5</v>
      </c>
      <c r="ID102" s="38" t="str">
        <f t="shared" si="59"/>
        <v/>
      </c>
      <c r="IE102" s="9">
        <v>94.285714285714278</v>
      </c>
      <c r="IF102" s="46" t="str">
        <f t="shared" si="60"/>
        <v/>
      </c>
      <c r="IG102" s="38">
        <f t="shared" si="61"/>
        <v>1</v>
      </c>
      <c r="IH102" s="38">
        <f t="shared" si="62"/>
        <v>1</v>
      </c>
      <c r="II102">
        <f t="shared" si="63"/>
        <v>0</v>
      </c>
      <c r="IJ102">
        <f t="shared" si="44"/>
        <v>1</v>
      </c>
      <c r="IK102" s="9">
        <f t="shared" si="45"/>
        <v>1.9047619047619049</v>
      </c>
      <c r="IL102" s="27" t="str">
        <f t="shared" si="46"/>
        <v/>
      </c>
      <c r="IM102" s="9">
        <f t="shared" si="64"/>
        <v>0</v>
      </c>
      <c r="IN102" s="48">
        <f t="shared" si="47"/>
        <v>1</v>
      </c>
      <c r="IO102" s="9">
        <f t="shared" si="48"/>
        <v>4.7619047619047619</v>
      </c>
      <c r="IP102" s="49">
        <f t="shared" si="49"/>
        <v>3</v>
      </c>
      <c r="IQ102" s="9">
        <f t="shared" si="50"/>
        <v>0</v>
      </c>
      <c r="IR102" s="49">
        <f t="shared" si="51"/>
        <v>1</v>
      </c>
      <c r="IS102" s="9">
        <f t="shared" si="52"/>
        <v>1</v>
      </c>
      <c r="IT102" s="9" t="str">
        <f t="shared" si="53"/>
        <v>very poor</v>
      </c>
      <c r="IU102" s="9">
        <f t="shared" si="54"/>
        <v>39.0625</v>
      </c>
      <c r="IV102" t="str">
        <f t="shared" si="55"/>
        <v>improvement needed</v>
      </c>
    </row>
    <row r="103" spans="1:256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P103">
        <v>21</v>
      </c>
      <c r="AH103">
        <v>5</v>
      </c>
      <c r="AT103">
        <v>4</v>
      </c>
      <c r="CS103">
        <v>1</v>
      </c>
      <c r="ET103">
        <v>1</v>
      </c>
      <c r="EW103">
        <v>4</v>
      </c>
      <c r="FB103">
        <v>37</v>
      </c>
      <c r="FI103">
        <v>75</v>
      </c>
      <c r="FT103">
        <v>1</v>
      </c>
      <c r="GI103">
        <v>16</v>
      </c>
      <c r="GN103">
        <v>13</v>
      </c>
      <c r="HM103">
        <v>3</v>
      </c>
      <c r="HN103" s="27">
        <f t="shared" si="33"/>
        <v>181</v>
      </c>
      <c r="HO103">
        <f t="shared" si="34"/>
        <v>12</v>
      </c>
      <c r="HP103">
        <f t="shared" si="35"/>
        <v>1</v>
      </c>
      <c r="HQ103">
        <f t="shared" si="56"/>
        <v>1</v>
      </c>
      <c r="HR103">
        <f t="shared" si="36"/>
        <v>1</v>
      </c>
      <c r="HS103">
        <f t="shared" si="37"/>
        <v>0</v>
      </c>
      <c r="HT103">
        <f t="shared" si="38"/>
        <v>1</v>
      </c>
      <c r="HU103">
        <f t="shared" si="39"/>
        <v>8</v>
      </c>
      <c r="HV103" s="38" t="str">
        <f t="shared" si="57"/>
        <v/>
      </c>
      <c r="HW103" s="9">
        <f t="shared" si="40"/>
        <v>0</v>
      </c>
      <c r="HX103" s="27">
        <f t="shared" si="41"/>
        <v>1</v>
      </c>
      <c r="HY103" s="9">
        <f t="shared" si="42"/>
        <v>0</v>
      </c>
      <c r="HZ103" s="45">
        <f t="shared" si="58"/>
        <v>1</v>
      </c>
      <c r="IA103">
        <f>COUNT(AX103:BA103,BG103:BH103,BJ103:BM103:BQ103,CB103,CD103,CO103:CP103,CT103,DB103,EX103,FD103,FL103,HA103,HC103,HE103,HI103)</f>
        <v>0</v>
      </c>
      <c r="IB103" s="120" t="str">
        <f t="shared" si="43"/>
        <v/>
      </c>
      <c r="IC103" s="37">
        <v>6</v>
      </c>
      <c r="ID103" s="38" t="str">
        <f t="shared" si="59"/>
        <v/>
      </c>
      <c r="IE103" s="9">
        <v>78.453038674033152</v>
      </c>
      <c r="IF103" s="46" t="str">
        <f t="shared" si="60"/>
        <v/>
      </c>
      <c r="IG103" s="38">
        <f t="shared" si="61"/>
        <v>2</v>
      </c>
      <c r="IH103" s="38">
        <f t="shared" si="62"/>
        <v>1</v>
      </c>
      <c r="II103">
        <f t="shared" si="63"/>
        <v>1</v>
      </c>
      <c r="IJ103">
        <f t="shared" si="44"/>
        <v>3</v>
      </c>
      <c r="IK103" s="9">
        <f t="shared" si="45"/>
        <v>0.55248618784530379</v>
      </c>
      <c r="IL103" s="27" t="str">
        <f t="shared" si="46"/>
        <v/>
      </c>
      <c r="IM103" s="9">
        <f t="shared" si="64"/>
        <v>0</v>
      </c>
      <c r="IN103" s="48">
        <f t="shared" si="47"/>
        <v>1</v>
      </c>
      <c r="IO103" s="9">
        <f t="shared" si="48"/>
        <v>81.215469613259671</v>
      </c>
      <c r="IP103" s="49">
        <f t="shared" si="49"/>
        <v>1</v>
      </c>
      <c r="IQ103" s="9">
        <f t="shared" si="50"/>
        <v>3.3149171270718232</v>
      </c>
      <c r="IR103" s="49">
        <f t="shared" si="51"/>
        <v>3</v>
      </c>
      <c r="IS103" s="9">
        <f t="shared" si="52"/>
        <v>1.5714285714285714</v>
      </c>
      <c r="IT103" s="9" t="str">
        <f t="shared" si="53"/>
        <v>very poor</v>
      </c>
      <c r="IU103" s="9">
        <f t="shared" si="54"/>
        <v>61.383928571428569</v>
      </c>
      <c r="IV103" t="str">
        <f t="shared" si="55"/>
        <v>improvement needed</v>
      </c>
    </row>
    <row r="104" spans="1:256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P104">
        <v>110</v>
      </c>
      <c r="CU104">
        <v>60</v>
      </c>
      <c r="EQ104">
        <v>40</v>
      </c>
      <c r="EW104">
        <v>250</v>
      </c>
      <c r="FI104">
        <v>590</v>
      </c>
      <c r="GI104">
        <v>30</v>
      </c>
      <c r="HN104" s="27">
        <f t="shared" si="33"/>
        <v>1080</v>
      </c>
      <c r="HO104">
        <f t="shared" si="34"/>
        <v>6</v>
      </c>
      <c r="HP104">
        <f t="shared" si="35"/>
        <v>1</v>
      </c>
      <c r="HQ104">
        <f t="shared" si="56"/>
        <v>1</v>
      </c>
      <c r="HR104">
        <f t="shared" si="36"/>
        <v>1</v>
      </c>
      <c r="HS104">
        <f t="shared" si="37"/>
        <v>0</v>
      </c>
      <c r="HT104">
        <f t="shared" si="38"/>
        <v>1</v>
      </c>
      <c r="HU104">
        <f t="shared" si="39"/>
        <v>4</v>
      </c>
      <c r="HV104" s="38" t="str">
        <f t="shared" si="57"/>
        <v/>
      </c>
      <c r="HW104" s="9">
        <f t="shared" si="40"/>
        <v>0</v>
      </c>
      <c r="HX104" s="27">
        <f t="shared" si="41"/>
        <v>1</v>
      </c>
      <c r="HY104" s="9">
        <f t="shared" si="42"/>
        <v>0</v>
      </c>
      <c r="HZ104" s="45">
        <f t="shared" si="58"/>
        <v>1</v>
      </c>
      <c r="IA104">
        <f>COUNT(AX104:BA104,BG104:BH104,BJ104:BM104:BQ104,CB104,CD104,CO104:CP104,CT104,DB104,EX104,FD104,FL104,HA104,HC104,HE104,HI104)</f>
        <v>0</v>
      </c>
      <c r="IB104" s="120" t="str">
        <f t="shared" si="43"/>
        <v/>
      </c>
      <c r="IC104" s="37">
        <v>5</v>
      </c>
      <c r="ID104" s="38" t="str">
        <f t="shared" si="59"/>
        <v/>
      </c>
      <c r="IE104" s="9">
        <v>87.962962962962962</v>
      </c>
      <c r="IF104" s="46" t="str">
        <f t="shared" si="60"/>
        <v/>
      </c>
      <c r="IG104" s="38">
        <f t="shared" si="61"/>
        <v>0</v>
      </c>
      <c r="IH104" s="38">
        <f t="shared" si="62"/>
        <v>1</v>
      </c>
      <c r="II104">
        <f t="shared" si="63"/>
        <v>0</v>
      </c>
      <c r="IJ104">
        <f t="shared" si="44"/>
        <v>1</v>
      </c>
      <c r="IK104" s="9">
        <f t="shared" si="45"/>
        <v>9.2592592592592595</v>
      </c>
      <c r="IL104" s="27" t="str">
        <f t="shared" si="46"/>
        <v/>
      </c>
      <c r="IM104" s="9">
        <f t="shared" si="64"/>
        <v>0</v>
      </c>
      <c r="IN104" s="48">
        <f t="shared" si="47"/>
        <v>1</v>
      </c>
      <c r="IO104" s="9">
        <f t="shared" si="48"/>
        <v>84.259259259259252</v>
      </c>
      <c r="IP104" s="49">
        <f t="shared" si="49"/>
        <v>1</v>
      </c>
      <c r="IQ104" s="9">
        <f t="shared" si="50"/>
        <v>0</v>
      </c>
      <c r="IR104" s="49">
        <f t="shared" si="51"/>
        <v>1</v>
      </c>
      <c r="IS104" s="9">
        <f t="shared" si="52"/>
        <v>1</v>
      </c>
      <c r="IT104" s="9" t="str">
        <f t="shared" si="53"/>
        <v>very poor</v>
      </c>
      <c r="IU104" s="9">
        <f t="shared" si="54"/>
        <v>39.0625</v>
      </c>
      <c r="IV104" t="str">
        <f t="shared" si="55"/>
        <v>improvement needed</v>
      </c>
    </row>
    <row r="105" spans="1:256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AT105">
        <v>2</v>
      </c>
      <c r="CU105">
        <v>1</v>
      </c>
      <c r="DF105">
        <v>1</v>
      </c>
      <c r="EL105">
        <v>1</v>
      </c>
      <c r="FI105">
        <v>5</v>
      </c>
      <c r="HN105" s="27">
        <f t="shared" si="33"/>
        <v>10</v>
      </c>
      <c r="HO105">
        <f t="shared" si="34"/>
        <v>5</v>
      </c>
      <c r="HP105">
        <f t="shared" si="35"/>
        <v>1</v>
      </c>
      <c r="HQ105">
        <f t="shared" si="56"/>
        <v>1</v>
      </c>
      <c r="HR105">
        <f t="shared" si="36"/>
        <v>1</v>
      </c>
      <c r="HS105">
        <f t="shared" si="37"/>
        <v>0</v>
      </c>
      <c r="HT105">
        <f t="shared" si="38"/>
        <v>1</v>
      </c>
      <c r="HU105">
        <f t="shared" si="39"/>
        <v>2</v>
      </c>
      <c r="HV105" s="38">
        <f t="shared" si="57"/>
        <v>1</v>
      </c>
      <c r="HW105" s="9">
        <f t="shared" si="40"/>
        <v>0</v>
      </c>
      <c r="HX105" s="27">
        <f t="shared" si="41"/>
        <v>1</v>
      </c>
      <c r="HY105" s="9">
        <f t="shared" si="42"/>
        <v>0</v>
      </c>
      <c r="HZ105" s="45">
        <f t="shared" si="58"/>
        <v>1</v>
      </c>
      <c r="IA105">
        <f>COUNT(AX105:BA105,BG105:BH105,BJ105:BM105:BQ105,CB105,CD105,CO105:CP105,CT105,DB105,EX105,FD105,FL105,HA105,HC105,HE105,HI105)</f>
        <v>0</v>
      </c>
      <c r="IB105" s="120">
        <f t="shared" si="43"/>
        <v>1</v>
      </c>
      <c r="IC105" s="37">
        <v>3</v>
      </c>
      <c r="ID105" s="38">
        <f t="shared" si="59"/>
        <v>5</v>
      </c>
      <c r="IE105" s="9">
        <v>70</v>
      </c>
      <c r="IF105" s="46">
        <f t="shared" si="60"/>
        <v>5</v>
      </c>
      <c r="IG105" s="38">
        <f t="shared" si="61"/>
        <v>3</v>
      </c>
      <c r="IH105" s="38" t="str">
        <f t="shared" si="62"/>
        <v/>
      </c>
      <c r="II105">
        <f t="shared" si="63"/>
        <v>0</v>
      </c>
      <c r="IJ105" t="str">
        <f t="shared" si="44"/>
        <v/>
      </c>
      <c r="IK105" s="9">
        <f t="shared" si="45"/>
        <v>10</v>
      </c>
      <c r="IL105" s="27">
        <f t="shared" si="46"/>
        <v>1</v>
      </c>
      <c r="IM105" s="9">
        <f t="shared" si="64"/>
        <v>0</v>
      </c>
      <c r="IN105" s="48">
        <f t="shared" si="47"/>
        <v>1</v>
      </c>
      <c r="IO105" s="9">
        <f t="shared" si="48"/>
        <v>60</v>
      </c>
      <c r="IP105" s="49">
        <f t="shared" si="49"/>
        <v>3</v>
      </c>
      <c r="IQ105" s="9">
        <f t="shared" si="50"/>
        <v>0</v>
      </c>
      <c r="IR105" s="49">
        <f t="shared" si="51"/>
        <v>1</v>
      </c>
      <c r="IS105" s="9">
        <f t="shared" si="52"/>
        <v>1.3333333333333333</v>
      </c>
      <c r="IT105" s="9" t="str">
        <f t="shared" si="53"/>
        <v>very poor</v>
      </c>
      <c r="IU105" s="9">
        <f t="shared" si="54"/>
        <v>52.083333333333329</v>
      </c>
      <c r="IV105" t="str">
        <f t="shared" si="55"/>
        <v>improvement needed</v>
      </c>
    </row>
    <row r="106" spans="1:256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EL106">
        <v>17</v>
      </c>
      <c r="EQ106">
        <v>2</v>
      </c>
      <c r="FB106">
        <v>2</v>
      </c>
      <c r="FI106">
        <v>13</v>
      </c>
      <c r="HN106" s="27">
        <f t="shared" si="33"/>
        <v>34</v>
      </c>
      <c r="HO106">
        <f t="shared" si="34"/>
        <v>4</v>
      </c>
      <c r="HP106">
        <f t="shared" si="35"/>
        <v>1</v>
      </c>
      <c r="HQ106">
        <f t="shared" si="56"/>
        <v>0</v>
      </c>
      <c r="HR106">
        <f t="shared" si="36"/>
        <v>1</v>
      </c>
      <c r="HS106">
        <f t="shared" si="37"/>
        <v>0</v>
      </c>
      <c r="HT106">
        <f t="shared" si="38"/>
        <v>1</v>
      </c>
      <c r="HU106">
        <f t="shared" si="39"/>
        <v>4</v>
      </c>
      <c r="HV106" s="38">
        <f t="shared" si="57"/>
        <v>1</v>
      </c>
      <c r="HW106" s="9">
        <f t="shared" si="40"/>
        <v>0</v>
      </c>
      <c r="HX106" s="27">
        <f t="shared" si="41"/>
        <v>1</v>
      </c>
      <c r="HY106" s="9">
        <f t="shared" si="42"/>
        <v>0</v>
      </c>
      <c r="HZ106" s="45">
        <f t="shared" si="58"/>
        <v>1</v>
      </c>
      <c r="IA106">
        <f>COUNT(AX106:BA106,BG106:BH106,BJ106:BM106:BQ106,CB106,CD106,CO106:CP106,CT106,DB106,EX106,FD106,FL106,HA106,HC106,HE106,HI106)</f>
        <v>0</v>
      </c>
      <c r="IB106" s="120">
        <f t="shared" si="43"/>
        <v>1</v>
      </c>
      <c r="IC106" s="37">
        <v>4</v>
      </c>
      <c r="ID106" s="38">
        <f t="shared" si="59"/>
        <v>5</v>
      </c>
      <c r="IE106" s="9">
        <v>44.117647058823529</v>
      </c>
      <c r="IF106" s="46">
        <f t="shared" si="60"/>
        <v>5</v>
      </c>
      <c r="IG106" s="38">
        <f t="shared" si="61"/>
        <v>2</v>
      </c>
      <c r="IH106" s="38" t="str">
        <f t="shared" si="62"/>
        <v/>
      </c>
      <c r="II106">
        <f t="shared" si="63"/>
        <v>0</v>
      </c>
      <c r="IJ106" t="str">
        <f t="shared" si="44"/>
        <v/>
      </c>
      <c r="IK106" s="9">
        <f t="shared" si="45"/>
        <v>5.8823529411764701</v>
      </c>
      <c r="IL106" s="27">
        <f t="shared" si="46"/>
        <v>1</v>
      </c>
      <c r="IM106" s="9">
        <f t="shared" si="64"/>
        <v>0</v>
      </c>
      <c r="IN106" s="48">
        <f t="shared" si="47"/>
        <v>1</v>
      </c>
      <c r="IO106" s="9">
        <f t="shared" si="48"/>
        <v>100</v>
      </c>
      <c r="IP106" s="49">
        <f t="shared" si="49"/>
        <v>1</v>
      </c>
      <c r="IQ106" s="9">
        <f t="shared" si="50"/>
        <v>0</v>
      </c>
      <c r="IR106" s="49">
        <f t="shared" si="51"/>
        <v>1</v>
      </c>
      <c r="IS106" s="9">
        <f t="shared" si="52"/>
        <v>1</v>
      </c>
      <c r="IT106" s="9" t="str">
        <f t="shared" si="53"/>
        <v>very poor</v>
      </c>
      <c r="IU106" s="9">
        <f t="shared" si="54"/>
        <v>39.0625</v>
      </c>
      <c r="IV106" t="str">
        <f t="shared" si="55"/>
        <v>improvement needed</v>
      </c>
    </row>
    <row r="107" spans="1:256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P107">
        <v>22</v>
      </c>
      <c r="EL107">
        <v>137</v>
      </c>
      <c r="EQ107">
        <v>30</v>
      </c>
      <c r="FG107">
        <v>2</v>
      </c>
      <c r="GI107">
        <v>2</v>
      </c>
      <c r="GW107">
        <v>2</v>
      </c>
      <c r="GX107">
        <v>2</v>
      </c>
      <c r="HN107" s="27">
        <f t="shared" si="33"/>
        <v>197</v>
      </c>
      <c r="HO107">
        <f t="shared" si="34"/>
        <v>7</v>
      </c>
      <c r="HP107">
        <f t="shared" si="35"/>
        <v>1</v>
      </c>
      <c r="HQ107">
        <f t="shared" si="56"/>
        <v>0</v>
      </c>
      <c r="HR107">
        <f t="shared" si="36"/>
        <v>1</v>
      </c>
      <c r="HS107">
        <f t="shared" si="37"/>
        <v>0</v>
      </c>
      <c r="HT107">
        <f t="shared" si="38"/>
        <v>1</v>
      </c>
      <c r="HU107">
        <f t="shared" si="39"/>
        <v>6</v>
      </c>
      <c r="HV107" s="38">
        <f t="shared" si="57"/>
        <v>3</v>
      </c>
      <c r="HW107" s="9">
        <f t="shared" si="40"/>
        <v>0</v>
      </c>
      <c r="HX107" s="27">
        <f t="shared" si="41"/>
        <v>1</v>
      </c>
      <c r="HY107" s="9">
        <f t="shared" si="42"/>
        <v>0</v>
      </c>
      <c r="HZ107" s="45">
        <f t="shared" si="58"/>
        <v>1</v>
      </c>
      <c r="IA107">
        <f>COUNT(AX107:BA107,BG107:BH107,BJ107:BM107:BQ107,CB107,CD107,CO107:CP107,CT107,DB107,EX107,FD107,FL107,HA107,HC107,HE107,HI107)</f>
        <v>0</v>
      </c>
      <c r="IB107" s="120">
        <f t="shared" si="43"/>
        <v>1</v>
      </c>
      <c r="IC107" s="37">
        <v>4</v>
      </c>
      <c r="ID107" s="38">
        <f t="shared" si="59"/>
        <v>5</v>
      </c>
      <c r="IE107" s="9">
        <v>13.197969543147209</v>
      </c>
      <c r="IF107" s="46">
        <f t="shared" si="60"/>
        <v>1</v>
      </c>
      <c r="IG107" s="38">
        <f t="shared" ref="IG107:IG138" si="65">2*(COUNT(EL107))+COUNT(M107,AT107,BP107:BR107,BU107,CD107,CP107,CZ107,DK107,DM107:DN107,DT107:DU107,FF107,FL107,FM107:FO107,FV107,GA107,GW107,GZ107,HI107,HM107)</f>
        <v>3</v>
      </c>
      <c r="IH107" s="38" t="str">
        <f t="shared" si="62"/>
        <v/>
      </c>
      <c r="II107">
        <f t="shared" si="63"/>
        <v>0</v>
      </c>
      <c r="IJ107" t="str">
        <f t="shared" si="44"/>
        <v/>
      </c>
      <c r="IK107" s="9">
        <f t="shared" si="45"/>
        <v>15.228426395939088</v>
      </c>
      <c r="IL107" s="27">
        <f t="shared" si="46"/>
        <v>1</v>
      </c>
      <c r="IM107" s="9">
        <f t="shared" si="64"/>
        <v>0</v>
      </c>
      <c r="IN107" s="48">
        <f t="shared" si="47"/>
        <v>1</v>
      </c>
      <c r="IO107" s="9">
        <f t="shared" si="48"/>
        <v>86.802030456852791</v>
      </c>
      <c r="IP107" s="49">
        <f t="shared" si="49"/>
        <v>1</v>
      </c>
      <c r="IQ107" s="9">
        <f t="shared" si="50"/>
        <v>0</v>
      </c>
      <c r="IR107" s="49">
        <f t="shared" si="51"/>
        <v>1</v>
      </c>
      <c r="IS107" s="9">
        <f t="shared" si="52"/>
        <v>1</v>
      </c>
      <c r="IT107" s="9" t="str">
        <f t="shared" si="53"/>
        <v>very poor</v>
      </c>
      <c r="IU107" s="9">
        <f t="shared" si="54"/>
        <v>39.0625</v>
      </c>
      <c r="IV107" t="str">
        <f t="shared" si="55"/>
        <v>improvement needed</v>
      </c>
    </row>
    <row r="108" spans="1:256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P108">
        <v>2</v>
      </c>
      <c r="EL108">
        <v>11</v>
      </c>
      <c r="FI108">
        <v>44</v>
      </c>
      <c r="GI108">
        <v>5</v>
      </c>
      <c r="HB108">
        <v>2</v>
      </c>
      <c r="HM108">
        <v>1</v>
      </c>
      <c r="HN108" s="27">
        <f t="shared" si="33"/>
        <v>65</v>
      </c>
      <c r="HO108">
        <f t="shared" si="34"/>
        <v>6</v>
      </c>
      <c r="HP108">
        <f t="shared" si="35"/>
        <v>1</v>
      </c>
      <c r="HQ108">
        <f t="shared" si="56"/>
        <v>0</v>
      </c>
      <c r="HR108">
        <f t="shared" si="36"/>
        <v>1</v>
      </c>
      <c r="HS108">
        <f t="shared" si="37"/>
        <v>0</v>
      </c>
      <c r="HT108">
        <f t="shared" si="38"/>
        <v>1</v>
      </c>
      <c r="HU108">
        <f t="shared" si="39"/>
        <v>5</v>
      </c>
      <c r="HV108" s="38">
        <f t="shared" si="57"/>
        <v>1</v>
      </c>
      <c r="HW108" s="9">
        <f t="shared" si="40"/>
        <v>0</v>
      </c>
      <c r="HX108" s="27">
        <f t="shared" si="41"/>
        <v>1</v>
      </c>
      <c r="HY108" s="9">
        <f t="shared" si="42"/>
        <v>0</v>
      </c>
      <c r="HZ108" s="45">
        <f t="shared" si="58"/>
        <v>1</v>
      </c>
      <c r="IA108">
        <f>COUNT(AX108:BA108,BG108:BH108,BJ108:BM108:BQ108,CB108,CD108,CO108:CP108,CT108,DB108,EX108,FD108,FL108,HA108,HC108,HE108,HI108)</f>
        <v>0</v>
      </c>
      <c r="IB108" s="120">
        <f t="shared" si="43"/>
        <v>1</v>
      </c>
      <c r="IC108" s="37">
        <v>4</v>
      </c>
      <c r="ID108" s="38">
        <f t="shared" si="59"/>
        <v>5</v>
      </c>
      <c r="IE108" s="9">
        <v>70.769230769230774</v>
      </c>
      <c r="IF108" s="46">
        <f t="shared" si="60"/>
        <v>5</v>
      </c>
      <c r="IG108" s="38">
        <f t="shared" si="65"/>
        <v>3</v>
      </c>
      <c r="IH108" s="38" t="str">
        <f t="shared" si="62"/>
        <v/>
      </c>
      <c r="II108">
        <f t="shared" si="63"/>
        <v>0</v>
      </c>
      <c r="IJ108" t="str">
        <f t="shared" si="44"/>
        <v/>
      </c>
      <c r="IK108" s="9">
        <f t="shared" si="45"/>
        <v>3.0769230769230771</v>
      </c>
      <c r="IL108" s="27">
        <f t="shared" si="46"/>
        <v>1</v>
      </c>
      <c r="IM108" s="9">
        <f t="shared" si="64"/>
        <v>0</v>
      </c>
      <c r="IN108" s="48">
        <f t="shared" si="47"/>
        <v>1</v>
      </c>
      <c r="IO108" s="9">
        <f t="shared" si="48"/>
        <v>92.307692307692307</v>
      </c>
      <c r="IP108" s="49">
        <f t="shared" si="49"/>
        <v>1</v>
      </c>
      <c r="IQ108" s="9">
        <f t="shared" si="50"/>
        <v>0</v>
      </c>
      <c r="IR108" s="49">
        <f t="shared" si="51"/>
        <v>1</v>
      </c>
      <c r="IS108" s="9">
        <f t="shared" si="52"/>
        <v>1</v>
      </c>
      <c r="IT108" s="9" t="str">
        <f t="shared" si="53"/>
        <v>very poor</v>
      </c>
      <c r="IU108" s="9">
        <f t="shared" si="54"/>
        <v>39.0625</v>
      </c>
      <c r="IV108" t="str">
        <f t="shared" si="55"/>
        <v>improvement needed</v>
      </c>
    </row>
    <row r="109" spans="1:256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BA109">
        <v>4</v>
      </c>
      <c r="CE109">
        <v>1</v>
      </c>
      <c r="CU109">
        <v>5</v>
      </c>
      <c r="FI109">
        <v>1</v>
      </c>
      <c r="HM109">
        <v>1</v>
      </c>
      <c r="HN109" s="27">
        <f t="shared" si="33"/>
        <v>12</v>
      </c>
      <c r="HO109">
        <f t="shared" si="34"/>
        <v>5</v>
      </c>
      <c r="HP109">
        <f t="shared" si="35"/>
        <v>1</v>
      </c>
      <c r="HQ109">
        <f t="shared" si="56"/>
        <v>1</v>
      </c>
      <c r="HR109">
        <f t="shared" si="36"/>
        <v>1</v>
      </c>
      <c r="HS109">
        <f t="shared" si="37"/>
        <v>0</v>
      </c>
      <c r="HT109">
        <f t="shared" si="38"/>
        <v>1</v>
      </c>
      <c r="HU109">
        <f t="shared" si="39"/>
        <v>2</v>
      </c>
      <c r="HV109" s="38" t="str">
        <f t="shared" si="57"/>
        <v/>
      </c>
      <c r="HW109" s="9">
        <f t="shared" si="40"/>
        <v>0</v>
      </c>
      <c r="HX109" s="27">
        <f t="shared" si="41"/>
        <v>1</v>
      </c>
      <c r="HY109" s="9">
        <f t="shared" si="42"/>
        <v>0</v>
      </c>
      <c r="HZ109" s="45">
        <f t="shared" si="58"/>
        <v>1</v>
      </c>
      <c r="IA109">
        <f>COUNT(AX109:BA109,BG109:BH109,BJ109:BM109:BQ109,CB109,CD109,CO109:CP109,CT109,DB109,EX109,FD109,FL109,HA109,HC109,HE109,HI109)</f>
        <v>1</v>
      </c>
      <c r="IB109" s="120" t="str">
        <f t="shared" si="43"/>
        <v/>
      </c>
      <c r="IC109" s="37">
        <v>2</v>
      </c>
      <c r="ID109" s="38" t="str">
        <f t="shared" si="59"/>
        <v/>
      </c>
      <c r="IE109" s="9">
        <v>41.666666666666671</v>
      </c>
      <c r="IF109" s="46" t="str">
        <f t="shared" si="60"/>
        <v/>
      </c>
      <c r="IG109" s="38">
        <f t="shared" si="65"/>
        <v>1</v>
      </c>
      <c r="IH109" s="38">
        <f t="shared" si="62"/>
        <v>1</v>
      </c>
      <c r="II109">
        <f t="shared" si="63"/>
        <v>0</v>
      </c>
      <c r="IJ109">
        <f t="shared" si="44"/>
        <v>1</v>
      </c>
      <c r="IK109" s="9">
        <f t="shared" si="45"/>
        <v>41.666666666666671</v>
      </c>
      <c r="IL109" s="27" t="str">
        <f t="shared" si="46"/>
        <v/>
      </c>
      <c r="IM109" s="9">
        <f t="shared" si="64"/>
        <v>33.333333333333329</v>
      </c>
      <c r="IN109" s="48">
        <f t="shared" si="47"/>
        <v>5</v>
      </c>
      <c r="IO109" s="9">
        <f t="shared" si="48"/>
        <v>8.3333333333333321</v>
      </c>
      <c r="IP109" s="49">
        <f t="shared" si="49"/>
        <v>3</v>
      </c>
      <c r="IQ109" s="9">
        <f t="shared" si="50"/>
        <v>0</v>
      </c>
      <c r="IR109" s="49">
        <f t="shared" si="51"/>
        <v>1</v>
      </c>
      <c r="IS109" s="9">
        <f t="shared" si="52"/>
        <v>1.5714285714285714</v>
      </c>
      <c r="IT109" s="9" t="str">
        <f t="shared" si="53"/>
        <v>very poor</v>
      </c>
      <c r="IU109" s="9">
        <f t="shared" si="54"/>
        <v>61.383928571428569</v>
      </c>
      <c r="IV109" t="str">
        <f t="shared" si="55"/>
        <v>improvement needed</v>
      </c>
    </row>
    <row r="110" spans="1:256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P110">
        <v>81</v>
      </c>
      <c r="Y110">
        <v>4</v>
      </c>
      <c r="BA110">
        <v>8</v>
      </c>
      <c r="BW110">
        <v>8</v>
      </c>
      <c r="BX110">
        <v>4</v>
      </c>
      <c r="CU110">
        <v>46</v>
      </c>
      <c r="EL110">
        <v>8</v>
      </c>
      <c r="EQ110">
        <v>15</v>
      </c>
      <c r="FI110">
        <v>123</v>
      </c>
      <c r="GI110">
        <v>12</v>
      </c>
      <c r="GT110">
        <v>8</v>
      </c>
      <c r="HF110">
        <v>4</v>
      </c>
      <c r="HN110" s="27">
        <f t="shared" si="33"/>
        <v>321</v>
      </c>
      <c r="HO110">
        <f t="shared" si="34"/>
        <v>12</v>
      </c>
      <c r="HP110">
        <f t="shared" si="35"/>
        <v>1</v>
      </c>
      <c r="HQ110">
        <f t="shared" si="56"/>
        <v>1</v>
      </c>
      <c r="HR110">
        <f t="shared" si="36"/>
        <v>1</v>
      </c>
      <c r="HS110">
        <f t="shared" si="37"/>
        <v>0</v>
      </c>
      <c r="HT110">
        <f t="shared" si="38"/>
        <v>1</v>
      </c>
      <c r="HU110">
        <f t="shared" si="39"/>
        <v>6</v>
      </c>
      <c r="HV110" s="38" t="str">
        <f t="shared" si="57"/>
        <v/>
      </c>
      <c r="HW110" s="9">
        <f t="shared" si="40"/>
        <v>0</v>
      </c>
      <c r="HX110" s="27">
        <f t="shared" si="41"/>
        <v>1</v>
      </c>
      <c r="HY110" s="9">
        <f t="shared" si="42"/>
        <v>0</v>
      </c>
      <c r="HZ110" s="45">
        <f t="shared" si="58"/>
        <v>1</v>
      </c>
      <c r="IA110">
        <f>COUNT(AX110:BA110,BG110:BH110,BJ110:BM110:BQ110,CB110,CD110,CO110:CP110,CT110,DB110,EX110,FD110,FL110,HA110,HC110,HE110,HI110)</f>
        <v>1</v>
      </c>
      <c r="IB110" s="120" t="str">
        <f t="shared" si="43"/>
        <v/>
      </c>
      <c r="IC110" s="37">
        <v>10</v>
      </c>
      <c r="ID110" s="38" t="str">
        <f t="shared" si="59"/>
        <v/>
      </c>
      <c r="IE110" s="9">
        <v>66.043613707165107</v>
      </c>
      <c r="IF110" s="46" t="str">
        <f t="shared" si="60"/>
        <v/>
      </c>
      <c r="IG110" s="38">
        <f t="shared" si="65"/>
        <v>2</v>
      </c>
      <c r="IH110" s="38">
        <f t="shared" si="62"/>
        <v>1</v>
      </c>
      <c r="II110">
        <f t="shared" si="63"/>
        <v>0</v>
      </c>
      <c r="IJ110">
        <f t="shared" si="44"/>
        <v>1</v>
      </c>
      <c r="IK110" s="9">
        <f t="shared" si="45"/>
        <v>20.249221183800621</v>
      </c>
      <c r="IL110" s="27" t="str">
        <f t="shared" si="46"/>
        <v/>
      </c>
      <c r="IM110" s="9">
        <f t="shared" si="64"/>
        <v>2.4922118380062304</v>
      </c>
      <c r="IN110" s="48">
        <f t="shared" si="47"/>
        <v>1</v>
      </c>
      <c r="IO110" s="9">
        <f t="shared" si="48"/>
        <v>49.221183800623052</v>
      </c>
      <c r="IP110" s="49">
        <f t="shared" si="49"/>
        <v>3</v>
      </c>
      <c r="IQ110" s="9">
        <f t="shared" si="50"/>
        <v>2.4922118380062304</v>
      </c>
      <c r="IR110" s="49">
        <f t="shared" si="51"/>
        <v>3</v>
      </c>
      <c r="IS110" s="9">
        <f t="shared" si="52"/>
        <v>1.2857142857142858</v>
      </c>
      <c r="IT110" s="9" t="str">
        <f t="shared" si="53"/>
        <v>very poor</v>
      </c>
      <c r="IU110" s="9">
        <f t="shared" si="54"/>
        <v>50.223214285714292</v>
      </c>
      <c r="IV110" t="str">
        <f t="shared" si="55"/>
        <v>improvement needed</v>
      </c>
    </row>
    <row r="111" spans="1:256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P111">
        <v>3</v>
      </c>
      <c r="AT111">
        <v>1</v>
      </c>
      <c r="BA111">
        <v>5</v>
      </c>
      <c r="CL111">
        <v>1</v>
      </c>
      <c r="CU111">
        <v>2</v>
      </c>
      <c r="EL111">
        <v>3</v>
      </c>
      <c r="EQ111">
        <v>10</v>
      </c>
      <c r="FI111">
        <v>7</v>
      </c>
      <c r="GI111">
        <v>1</v>
      </c>
      <c r="HN111" s="27">
        <f t="shared" si="33"/>
        <v>33</v>
      </c>
      <c r="HO111">
        <f t="shared" si="34"/>
        <v>9</v>
      </c>
      <c r="HP111">
        <f t="shared" si="35"/>
        <v>1</v>
      </c>
      <c r="HQ111">
        <f t="shared" si="56"/>
        <v>1</v>
      </c>
      <c r="HR111">
        <f t="shared" si="36"/>
        <v>1</v>
      </c>
      <c r="HS111">
        <f t="shared" si="37"/>
        <v>0</v>
      </c>
      <c r="HT111">
        <f t="shared" si="38"/>
        <v>1</v>
      </c>
      <c r="HU111">
        <f t="shared" si="39"/>
        <v>4</v>
      </c>
      <c r="HV111" s="38" t="str">
        <f t="shared" si="57"/>
        <v/>
      </c>
      <c r="HW111" s="9">
        <f t="shared" si="40"/>
        <v>0</v>
      </c>
      <c r="HX111" s="27">
        <f t="shared" si="41"/>
        <v>1</v>
      </c>
      <c r="HY111" s="9">
        <f t="shared" si="42"/>
        <v>0</v>
      </c>
      <c r="HZ111" s="45">
        <f t="shared" si="58"/>
        <v>1</v>
      </c>
      <c r="IA111">
        <f>COUNT(AX111:BA111,BG111:BH111,BJ111:BM111:BQ111,CB111,CD111,CO111:CP111,CT111,DB111,EX111,FD111,FL111,HA111,HC111,HE111,HI111)</f>
        <v>1</v>
      </c>
      <c r="IB111" s="120" t="str">
        <f t="shared" si="43"/>
        <v/>
      </c>
      <c r="IC111" s="37">
        <v>6</v>
      </c>
      <c r="ID111" s="38" t="str">
        <f t="shared" si="59"/>
        <v/>
      </c>
      <c r="IE111" s="9">
        <v>48.484848484848484</v>
      </c>
      <c r="IF111" s="46" t="str">
        <f t="shared" si="60"/>
        <v/>
      </c>
      <c r="IG111" s="38">
        <f t="shared" si="65"/>
        <v>3</v>
      </c>
      <c r="IH111" s="38">
        <f t="shared" si="62"/>
        <v>1</v>
      </c>
      <c r="II111">
        <f t="shared" si="63"/>
        <v>0</v>
      </c>
      <c r="IJ111">
        <f t="shared" si="44"/>
        <v>1</v>
      </c>
      <c r="IK111" s="9">
        <f t="shared" si="45"/>
        <v>36.363636363636367</v>
      </c>
      <c r="IL111" s="27" t="str">
        <f t="shared" si="46"/>
        <v/>
      </c>
      <c r="IM111" s="9">
        <f t="shared" si="64"/>
        <v>15.151515151515152</v>
      </c>
      <c r="IN111" s="48">
        <f t="shared" si="47"/>
        <v>3</v>
      </c>
      <c r="IO111" s="9">
        <f t="shared" si="48"/>
        <v>63.636363636363633</v>
      </c>
      <c r="IP111" s="49">
        <f t="shared" si="49"/>
        <v>1</v>
      </c>
      <c r="IQ111" s="9">
        <f t="shared" si="50"/>
        <v>0</v>
      </c>
      <c r="IR111" s="49">
        <f t="shared" si="51"/>
        <v>1</v>
      </c>
      <c r="IS111" s="9">
        <f t="shared" si="52"/>
        <v>1.2857142857142858</v>
      </c>
      <c r="IT111" s="9" t="str">
        <f t="shared" si="53"/>
        <v>very poor</v>
      </c>
      <c r="IU111" s="9">
        <f t="shared" si="54"/>
        <v>50.223214285714292</v>
      </c>
      <c r="IV111" t="str">
        <f t="shared" si="55"/>
        <v>improvement needed</v>
      </c>
    </row>
    <row r="112" spans="1:256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P112">
        <v>5</v>
      </c>
      <c r="AT112">
        <v>1</v>
      </c>
      <c r="AV112">
        <v>1</v>
      </c>
      <c r="BA112">
        <v>2</v>
      </c>
      <c r="CU112">
        <v>1</v>
      </c>
      <c r="EL112">
        <v>5</v>
      </c>
      <c r="EQ112">
        <v>4</v>
      </c>
      <c r="ET112">
        <v>1</v>
      </c>
      <c r="FI112">
        <v>4</v>
      </c>
      <c r="HE112">
        <v>1</v>
      </c>
      <c r="HG112">
        <v>1</v>
      </c>
      <c r="HN112" s="27">
        <f t="shared" si="33"/>
        <v>26</v>
      </c>
      <c r="HO112">
        <f t="shared" si="34"/>
        <v>11</v>
      </c>
      <c r="HP112">
        <f t="shared" si="35"/>
        <v>1</v>
      </c>
      <c r="HQ112">
        <f t="shared" si="56"/>
        <v>1</v>
      </c>
      <c r="HR112">
        <f t="shared" si="36"/>
        <v>1</v>
      </c>
      <c r="HS112">
        <f t="shared" si="37"/>
        <v>0</v>
      </c>
      <c r="HT112">
        <f t="shared" si="38"/>
        <v>1</v>
      </c>
      <c r="HU112">
        <f t="shared" si="39"/>
        <v>6</v>
      </c>
      <c r="HV112" s="38">
        <f t="shared" si="57"/>
        <v>3</v>
      </c>
      <c r="HW112" s="9">
        <f t="shared" si="40"/>
        <v>0</v>
      </c>
      <c r="HX112" s="27">
        <f t="shared" si="41"/>
        <v>1</v>
      </c>
      <c r="HY112" s="9">
        <f t="shared" si="42"/>
        <v>0</v>
      </c>
      <c r="HZ112" s="45">
        <f t="shared" si="58"/>
        <v>1</v>
      </c>
      <c r="IA112">
        <f>COUNT(AX112:BA112,BG112:BH112,BJ112:BM112:BQ112,CB112,CD112,CO112:CP112,CT112,DB112,EX112,FD112,FL112,HA112,HC112,HE112,HI112)</f>
        <v>2</v>
      </c>
      <c r="IB112" s="120">
        <f t="shared" si="43"/>
        <v>1</v>
      </c>
      <c r="IC112" s="37">
        <v>7</v>
      </c>
      <c r="ID112" s="38">
        <f t="shared" si="59"/>
        <v>5</v>
      </c>
      <c r="IE112" s="9">
        <v>53.846153846153847</v>
      </c>
      <c r="IF112" s="46">
        <f t="shared" si="60"/>
        <v>5</v>
      </c>
      <c r="IG112" s="38">
        <f t="shared" si="65"/>
        <v>3</v>
      </c>
      <c r="IH112" s="38" t="str">
        <f t="shared" si="62"/>
        <v/>
      </c>
      <c r="II112">
        <f t="shared" si="63"/>
        <v>0</v>
      </c>
      <c r="IJ112" t="str">
        <f t="shared" si="44"/>
        <v/>
      </c>
      <c r="IK112" s="9">
        <f t="shared" si="45"/>
        <v>23.076923076923077</v>
      </c>
      <c r="IL112" s="27">
        <f t="shared" si="46"/>
        <v>1</v>
      </c>
      <c r="IM112" s="9">
        <f t="shared" si="64"/>
        <v>11.538461538461538</v>
      </c>
      <c r="IN112" s="48">
        <f t="shared" si="47"/>
        <v>1</v>
      </c>
      <c r="IO112" s="9">
        <f t="shared" si="48"/>
        <v>53.846153846153847</v>
      </c>
      <c r="IP112" s="49">
        <f t="shared" si="49"/>
        <v>3</v>
      </c>
      <c r="IQ112" s="9">
        <f t="shared" si="50"/>
        <v>0</v>
      </c>
      <c r="IR112" s="49">
        <f t="shared" si="51"/>
        <v>1</v>
      </c>
      <c r="IS112" s="9">
        <f t="shared" si="52"/>
        <v>1.3333333333333333</v>
      </c>
      <c r="IT112" s="9" t="str">
        <f t="shared" si="53"/>
        <v>very poor</v>
      </c>
      <c r="IU112" s="9">
        <f t="shared" si="54"/>
        <v>52.083333333333329</v>
      </c>
      <c r="IV112" t="str">
        <f t="shared" si="55"/>
        <v>improvement needed</v>
      </c>
    </row>
    <row r="113" spans="1:256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P113">
        <v>11</v>
      </c>
      <c r="AT113">
        <v>7</v>
      </c>
      <c r="BA113">
        <v>3</v>
      </c>
      <c r="BE113">
        <v>1</v>
      </c>
      <c r="CU113">
        <v>23</v>
      </c>
      <c r="EL113">
        <v>43</v>
      </c>
      <c r="EQ113">
        <v>12</v>
      </c>
      <c r="FI113">
        <v>28</v>
      </c>
      <c r="FT113">
        <v>1</v>
      </c>
      <c r="GI113">
        <v>9</v>
      </c>
      <c r="HG113">
        <v>5</v>
      </c>
      <c r="HM113">
        <v>4</v>
      </c>
      <c r="HN113" s="27">
        <f t="shared" si="33"/>
        <v>147</v>
      </c>
      <c r="HO113">
        <f t="shared" si="34"/>
        <v>12</v>
      </c>
      <c r="HP113">
        <f t="shared" si="35"/>
        <v>1</v>
      </c>
      <c r="HQ113">
        <f t="shared" si="56"/>
        <v>1</v>
      </c>
      <c r="HR113">
        <f t="shared" si="36"/>
        <v>1</v>
      </c>
      <c r="HS113">
        <f t="shared" si="37"/>
        <v>0</v>
      </c>
      <c r="HT113">
        <f t="shared" si="38"/>
        <v>1</v>
      </c>
      <c r="HU113">
        <f t="shared" si="39"/>
        <v>7</v>
      </c>
      <c r="HV113" s="38">
        <f t="shared" si="57"/>
        <v>3</v>
      </c>
      <c r="HW113" s="9">
        <f t="shared" si="40"/>
        <v>0</v>
      </c>
      <c r="HX113" s="27">
        <f t="shared" si="41"/>
        <v>1</v>
      </c>
      <c r="HY113" s="9">
        <f t="shared" si="42"/>
        <v>0</v>
      </c>
      <c r="HZ113" s="45">
        <f t="shared" si="58"/>
        <v>1</v>
      </c>
      <c r="IA113">
        <f>COUNT(AX113:BA113,BG113:BH113,BJ113:BM113:BQ113,CB113,CD113,CO113:CP113,CT113,DB113,EX113,FD113,FL113,HA113,HC113,HE113,HI113)</f>
        <v>1</v>
      </c>
      <c r="IB113" s="120">
        <f t="shared" si="43"/>
        <v>1</v>
      </c>
      <c r="IC113" s="37">
        <v>7</v>
      </c>
      <c r="ID113" s="38">
        <f t="shared" si="59"/>
        <v>5</v>
      </c>
      <c r="IE113" s="9">
        <v>36.734693877551024</v>
      </c>
      <c r="IF113" s="46">
        <f t="shared" si="60"/>
        <v>5</v>
      </c>
      <c r="IG113" s="38">
        <f t="shared" si="65"/>
        <v>4</v>
      </c>
      <c r="IH113" s="38" t="str">
        <f t="shared" si="62"/>
        <v/>
      </c>
      <c r="II113">
        <f t="shared" si="63"/>
        <v>0</v>
      </c>
      <c r="IJ113" t="str">
        <f t="shared" si="44"/>
        <v/>
      </c>
      <c r="IK113" s="9">
        <f t="shared" si="45"/>
        <v>27.210884353741498</v>
      </c>
      <c r="IL113" s="27">
        <f t="shared" si="46"/>
        <v>1</v>
      </c>
      <c r="IM113" s="9">
        <f t="shared" si="64"/>
        <v>2.0408163265306123</v>
      </c>
      <c r="IN113" s="48">
        <f t="shared" si="47"/>
        <v>1</v>
      </c>
      <c r="IO113" s="9">
        <f t="shared" si="48"/>
        <v>63.265306122448983</v>
      </c>
      <c r="IP113" s="49">
        <f t="shared" si="49"/>
        <v>1</v>
      </c>
      <c r="IQ113" s="9">
        <f t="shared" si="50"/>
        <v>0.68027210884353739</v>
      </c>
      <c r="IR113" s="49">
        <f t="shared" si="51"/>
        <v>1</v>
      </c>
      <c r="IS113" s="9">
        <f t="shared" si="52"/>
        <v>1</v>
      </c>
      <c r="IT113" s="9" t="str">
        <f t="shared" si="53"/>
        <v>very poor</v>
      </c>
      <c r="IU113" s="9">
        <f t="shared" si="54"/>
        <v>39.0625</v>
      </c>
      <c r="IV113" t="str">
        <f t="shared" si="55"/>
        <v>improvement needed</v>
      </c>
    </row>
    <row r="114" spans="1:256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P114">
        <v>4</v>
      </c>
      <c r="AT114">
        <v>2</v>
      </c>
      <c r="AV114">
        <v>2</v>
      </c>
      <c r="BA114">
        <v>1</v>
      </c>
      <c r="CS114">
        <v>1</v>
      </c>
      <c r="CU114">
        <v>6</v>
      </c>
      <c r="EJ114">
        <v>2</v>
      </c>
      <c r="EL114">
        <v>44</v>
      </c>
      <c r="EQ114">
        <v>5</v>
      </c>
      <c r="FI114">
        <v>30</v>
      </c>
      <c r="FT114">
        <v>1</v>
      </c>
      <c r="HB114">
        <v>2</v>
      </c>
      <c r="HN114" s="27">
        <f t="shared" si="33"/>
        <v>100</v>
      </c>
      <c r="HO114">
        <f t="shared" si="34"/>
        <v>12</v>
      </c>
      <c r="HP114">
        <f t="shared" si="35"/>
        <v>1</v>
      </c>
      <c r="HQ114">
        <f t="shared" si="56"/>
        <v>2</v>
      </c>
      <c r="HR114">
        <f t="shared" si="36"/>
        <v>1</v>
      </c>
      <c r="HS114">
        <f t="shared" si="37"/>
        <v>0</v>
      </c>
      <c r="HT114">
        <f t="shared" si="38"/>
        <v>1</v>
      </c>
      <c r="HU114">
        <f t="shared" si="39"/>
        <v>6</v>
      </c>
      <c r="HV114" s="38">
        <f t="shared" si="57"/>
        <v>3</v>
      </c>
      <c r="HW114" s="9">
        <f t="shared" si="40"/>
        <v>0</v>
      </c>
      <c r="HX114" s="27">
        <f t="shared" si="41"/>
        <v>1</v>
      </c>
      <c r="HY114" s="9">
        <f t="shared" si="42"/>
        <v>0</v>
      </c>
      <c r="HZ114" s="45">
        <f t="shared" si="58"/>
        <v>1</v>
      </c>
      <c r="IA114">
        <f>COUNT(AX114:BA114,BG114:BH114,BJ114:BM114:BQ114,CB114,CD114,CO114:CP114,CT114,DB114,EX114,FD114,FL114,HA114,HC114,HE114,HI114)</f>
        <v>1</v>
      </c>
      <c r="IB114" s="120">
        <f t="shared" si="43"/>
        <v>1</v>
      </c>
      <c r="IC114" s="37">
        <v>6</v>
      </c>
      <c r="ID114" s="38">
        <f t="shared" si="59"/>
        <v>5</v>
      </c>
      <c r="IE114" s="9">
        <v>37</v>
      </c>
      <c r="IF114" s="46">
        <f t="shared" si="60"/>
        <v>5</v>
      </c>
      <c r="IG114" s="38">
        <f t="shared" si="65"/>
        <v>3</v>
      </c>
      <c r="IH114" s="38" t="str">
        <f t="shared" si="62"/>
        <v/>
      </c>
      <c r="II114">
        <f t="shared" si="63"/>
        <v>0</v>
      </c>
      <c r="IJ114" t="str">
        <f t="shared" si="44"/>
        <v/>
      </c>
      <c r="IK114" s="9">
        <f t="shared" si="45"/>
        <v>14.000000000000002</v>
      </c>
      <c r="IL114" s="27">
        <f t="shared" si="46"/>
        <v>1</v>
      </c>
      <c r="IM114" s="9">
        <f t="shared" si="64"/>
        <v>1</v>
      </c>
      <c r="IN114" s="48">
        <f t="shared" si="47"/>
        <v>1</v>
      </c>
      <c r="IO114" s="9">
        <f t="shared" si="48"/>
        <v>82</v>
      </c>
      <c r="IP114" s="49">
        <f t="shared" si="49"/>
        <v>1</v>
      </c>
      <c r="IQ114" s="9">
        <f t="shared" si="50"/>
        <v>1</v>
      </c>
      <c r="IR114" s="49">
        <f t="shared" si="51"/>
        <v>3</v>
      </c>
      <c r="IS114" s="9">
        <f t="shared" si="52"/>
        <v>1</v>
      </c>
      <c r="IT114" s="9" t="str">
        <f t="shared" si="53"/>
        <v>very poor</v>
      </c>
      <c r="IU114" s="9">
        <f t="shared" si="54"/>
        <v>39.0625</v>
      </c>
      <c r="IV114" t="str">
        <f t="shared" si="55"/>
        <v>improvement needed</v>
      </c>
    </row>
    <row r="115" spans="1:256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P115">
        <v>16</v>
      </c>
      <c r="Y115">
        <v>1</v>
      </c>
      <c r="AT115">
        <v>2</v>
      </c>
      <c r="AW115">
        <v>1</v>
      </c>
      <c r="BA115">
        <v>6</v>
      </c>
      <c r="CU115">
        <v>2</v>
      </c>
      <c r="EL115">
        <v>4</v>
      </c>
      <c r="EQ115">
        <v>1</v>
      </c>
      <c r="FI115">
        <v>26</v>
      </c>
      <c r="GI115">
        <v>1</v>
      </c>
      <c r="GN115">
        <v>1</v>
      </c>
      <c r="HM115">
        <v>1</v>
      </c>
      <c r="HN115" s="27">
        <f t="shared" si="33"/>
        <v>62</v>
      </c>
      <c r="HO115">
        <f t="shared" si="34"/>
        <v>12</v>
      </c>
      <c r="HP115">
        <f t="shared" si="35"/>
        <v>1</v>
      </c>
      <c r="HQ115">
        <f t="shared" si="56"/>
        <v>1</v>
      </c>
      <c r="HR115">
        <f t="shared" si="36"/>
        <v>1</v>
      </c>
      <c r="HS115">
        <f t="shared" si="37"/>
        <v>0</v>
      </c>
      <c r="HT115">
        <f t="shared" si="38"/>
        <v>1</v>
      </c>
      <c r="HU115">
        <f t="shared" si="39"/>
        <v>6</v>
      </c>
      <c r="HV115" s="38">
        <f t="shared" si="57"/>
        <v>3</v>
      </c>
      <c r="HW115" s="9">
        <f t="shared" si="40"/>
        <v>0</v>
      </c>
      <c r="HX115" s="27">
        <f t="shared" si="41"/>
        <v>1</v>
      </c>
      <c r="HY115" s="9">
        <f t="shared" si="42"/>
        <v>0</v>
      </c>
      <c r="HZ115" s="45">
        <f t="shared" si="58"/>
        <v>1</v>
      </c>
      <c r="IA115">
        <f>COUNT(AX115:BA115,BG115:BH115,BJ115:BM115:BQ115,CB115,CD115,CO115:CP115,CT115,DB115,EX115,FD115,FL115,HA115,HC115,HE115,HI115)</f>
        <v>1</v>
      </c>
      <c r="IB115" s="120">
        <f t="shared" si="43"/>
        <v>1</v>
      </c>
      <c r="IC115" s="37">
        <v>8</v>
      </c>
      <c r="ID115" s="38">
        <f t="shared" si="59"/>
        <v>5</v>
      </c>
      <c r="IE115" s="9">
        <v>80.645161290322577</v>
      </c>
      <c r="IF115" s="46">
        <f t="shared" si="60"/>
        <v>5</v>
      </c>
      <c r="IG115" s="38">
        <f t="shared" si="65"/>
        <v>4</v>
      </c>
      <c r="IH115" s="38" t="str">
        <f t="shared" si="62"/>
        <v/>
      </c>
      <c r="II115">
        <f t="shared" si="63"/>
        <v>0</v>
      </c>
      <c r="IJ115" t="str">
        <f t="shared" si="44"/>
        <v/>
      </c>
      <c r="IK115" s="9">
        <f t="shared" si="45"/>
        <v>4.838709677419355</v>
      </c>
      <c r="IL115" s="27">
        <f t="shared" si="46"/>
        <v>1</v>
      </c>
      <c r="IM115" s="9">
        <f t="shared" si="64"/>
        <v>9.67741935483871</v>
      </c>
      <c r="IN115" s="48">
        <f t="shared" si="47"/>
        <v>1</v>
      </c>
      <c r="IO115" s="9">
        <f t="shared" si="48"/>
        <v>53.225806451612897</v>
      </c>
      <c r="IP115" s="49">
        <f t="shared" si="49"/>
        <v>3</v>
      </c>
      <c r="IQ115" s="9">
        <f t="shared" si="50"/>
        <v>0</v>
      </c>
      <c r="IR115" s="49">
        <f t="shared" si="51"/>
        <v>1</v>
      </c>
      <c r="IS115" s="9">
        <f t="shared" si="52"/>
        <v>1.3333333333333333</v>
      </c>
      <c r="IT115" s="9" t="str">
        <f t="shared" si="53"/>
        <v>very poor</v>
      </c>
      <c r="IU115" s="9">
        <f t="shared" si="54"/>
        <v>52.083333333333329</v>
      </c>
      <c r="IV115" t="str">
        <f t="shared" si="55"/>
        <v>improvement needed</v>
      </c>
    </row>
    <row r="116" spans="1:256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P116">
        <v>1</v>
      </c>
      <c r="AV116">
        <v>1</v>
      </c>
      <c r="BA116">
        <v>1</v>
      </c>
      <c r="CU116">
        <v>5</v>
      </c>
      <c r="EL116">
        <v>22</v>
      </c>
      <c r="EQ116">
        <v>2</v>
      </c>
      <c r="FI116">
        <v>11</v>
      </c>
      <c r="GI116">
        <v>1</v>
      </c>
      <c r="HB116">
        <v>2</v>
      </c>
      <c r="HN116" s="27">
        <f t="shared" si="33"/>
        <v>46</v>
      </c>
      <c r="HO116">
        <f t="shared" si="34"/>
        <v>9</v>
      </c>
      <c r="HP116">
        <f t="shared" si="35"/>
        <v>1</v>
      </c>
      <c r="HQ116">
        <f t="shared" si="56"/>
        <v>1</v>
      </c>
      <c r="HR116">
        <f t="shared" si="36"/>
        <v>1</v>
      </c>
      <c r="HS116">
        <f t="shared" si="37"/>
        <v>0</v>
      </c>
      <c r="HT116">
        <f t="shared" si="38"/>
        <v>1</v>
      </c>
      <c r="HU116">
        <f t="shared" si="39"/>
        <v>5</v>
      </c>
      <c r="HV116" s="38">
        <f t="shared" si="57"/>
        <v>1</v>
      </c>
      <c r="HW116" s="9">
        <f t="shared" si="40"/>
        <v>0</v>
      </c>
      <c r="HX116" s="27">
        <f t="shared" si="41"/>
        <v>1</v>
      </c>
      <c r="HY116" s="9">
        <f t="shared" si="42"/>
        <v>0</v>
      </c>
      <c r="HZ116" s="45">
        <f t="shared" si="58"/>
        <v>1</v>
      </c>
      <c r="IA116">
        <f>COUNT(AX116:BA116,BG116:BH116,BJ116:BM116:BQ116,CB116,CD116,CO116:CP116,CT116,DB116,EX116,FD116,FL116,HA116,HC116,HE116,HI116)</f>
        <v>1</v>
      </c>
      <c r="IB116" s="120">
        <f t="shared" si="43"/>
        <v>1</v>
      </c>
      <c r="IC116" s="37">
        <v>6</v>
      </c>
      <c r="ID116" s="38">
        <f t="shared" si="59"/>
        <v>5</v>
      </c>
      <c r="IE116" s="9">
        <v>28.260869565217391</v>
      </c>
      <c r="IF116" s="46">
        <f t="shared" si="60"/>
        <v>3</v>
      </c>
      <c r="IG116" s="38">
        <f t="shared" si="65"/>
        <v>2</v>
      </c>
      <c r="IH116" s="38" t="str">
        <f t="shared" si="62"/>
        <v/>
      </c>
      <c r="II116">
        <f t="shared" si="63"/>
        <v>0</v>
      </c>
      <c r="IJ116" t="str">
        <f t="shared" si="44"/>
        <v/>
      </c>
      <c r="IK116" s="9">
        <f t="shared" si="45"/>
        <v>19.565217391304348</v>
      </c>
      <c r="IL116" s="27">
        <f t="shared" si="46"/>
        <v>1</v>
      </c>
      <c r="IM116" s="9">
        <f t="shared" si="64"/>
        <v>2.1739130434782608</v>
      </c>
      <c r="IN116" s="48">
        <f t="shared" si="47"/>
        <v>1</v>
      </c>
      <c r="IO116" s="9">
        <f t="shared" si="48"/>
        <v>78.260869565217391</v>
      </c>
      <c r="IP116" s="49">
        <f t="shared" si="49"/>
        <v>1</v>
      </c>
      <c r="IQ116" s="9">
        <f t="shared" si="50"/>
        <v>0</v>
      </c>
      <c r="IR116" s="49">
        <f t="shared" si="51"/>
        <v>1</v>
      </c>
      <c r="IS116" s="9">
        <f t="shared" si="52"/>
        <v>1</v>
      </c>
      <c r="IT116" s="9" t="str">
        <f t="shared" si="53"/>
        <v>very poor</v>
      </c>
      <c r="IU116" s="9">
        <f t="shared" si="54"/>
        <v>39.0625</v>
      </c>
      <c r="IV116" t="str">
        <f t="shared" si="55"/>
        <v>improvement needed</v>
      </c>
    </row>
    <row r="117" spans="1:256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CS117">
        <v>1</v>
      </c>
      <c r="CU117">
        <v>4</v>
      </c>
      <c r="CV117">
        <v>1</v>
      </c>
      <c r="EJ117">
        <v>4</v>
      </c>
      <c r="EL117">
        <v>37</v>
      </c>
      <c r="EQ117">
        <v>4</v>
      </c>
      <c r="FF117">
        <v>2</v>
      </c>
      <c r="FI117">
        <v>23</v>
      </c>
      <c r="HN117" s="27">
        <f t="shared" si="33"/>
        <v>76</v>
      </c>
      <c r="HO117">
        <f t="shared" si="34"/>
        <v>8</v>
      </c>
      <c r="HP117">
        <f t="shared" si="35"/>
        <v>1</v>
      </c>
      <c r="HQ117">
        <f t="shared" si="56"/>
        <v>3</v>
      </c>
      <c r="HR117">
        <f t="shared" si="36"/>
        <v>1</v>
      </c>
      <c r="HS117">
        <f t="shared" si="37"/>
        <v>0</v>
      </c>
      <c r="HT117">
        <f t="shared" si="38"/>
        <v>1</v>
      </c>
      <c r="HU117">
        <f t="shared" si="39"/>
        <v>5</v>
      </c>
      <c r="HV117" s="38">
        <f t="shared" si="57"/>
        <v>1</v>
      </c>
      <c r="HW117" s="9">
        <f t="shared" si="40"/>
        <v>0</v>
      </c>
      <c r="HX117" s="27">
        <f t="shared" si="41"/>
        <v>1</v>
      </c>
      <c r="HY117" s="9">
        <f t="shared" si="42"/>
        <v>0</v>
      </c>
      <c r="HZ117" s="45">
        <f t="shared" si="58"/>
        <v>1</v>
      </c>
      <c r="IA117">
        <f>COUNT(AX117:BA117,BG117:BH117,BJ117:BM117:BQ117,CB117,CD117,CO117:CP117,CT117,DB117,EX117,FD117,FL117,HA117,HC117,HE117,HI117)</f>
        <v>0</v>
      </c>
      <c r="IB117" s="120">
        <f t="shared" si="43"/>
        <v>1</v>
      </c>
      <c r="IC117" s="37">
        <v>6</v>
      </c>
      <c r="ID117" s="38">
        <f t="shared" si="59"/>
        <v>5</v>
      </c>
      <c r="IE117" s="9">
        <v>32.894736842105267</v>
      </c>
      <c r="IF117" s="46">
        <f t="shared" si="60"/>
        <v>5</v>
      </c>
      <c r="IG117" s="38">
        <f t="shared" si="65"/>
        <v>3</v>
      </c>
      <c r="IH117" s="38" t="str">
        <f t="shared" si="62"/>
        <v/>
      </c>
      <c r="II117">
        <f t="shared" si="63"/>
        <v>0</v>
      </c>
      <c r="IJ117" t="str">
        <f t="shared" si="44"/>
        <v/>
      </c>
      <c r="IK117" s="9">
        <f t="shared" si="45"/>
        <v>13.157894736842104</v>
      </c>
      <c r="IL117" s="27">
        <f t="shared" si="46"/>
        <v>1</v>
      </c>
      <c r="IM117" s="9">
        <f t="shared" si="64"/>
        <v>0</v>
      </c>
      <c r="IN117" s="48">
        <f t="shared" si="47"/>
        <v>1</v>
      </c>
      <c r="IO117" s="9">
        <f t="shared" si="48"/>
        <v>92.10526315789474</v>
      </c>
      <c r="IP117" s="49">
        <f t="shared" si="49"/>
        <v>1</v>
      </c>
      <c r="IQ117" s="9">
        <f t="shared" si="50"/>
        <v>0</v>
      </c>
      <c r="IR117" s="49">
        <f t="shared" si="51"/>
        <v>1</v>
      </c>
      <c r="IS117" s="9">
        <f t="shared" si="52"/>
        <v>1</v>
      </c>
      <c r="IT117" s="9" t="str">
        <f t="shared" si="53"/>
        <v>very poor</v>
      </c>
      <c r="IU117" s="9">
        <f t="shared" si="54"/>
        <v>39.0625</v>
      </c>
      <c r="IV117" t="str">
        <f t="shared" si="55"/>
        <v>improvement needed</v>
      </c>
    </row>
    <row r="118" spans="1:256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P118">
        <v>7</v>
      </c>
      <c r="AT118">
        <v>1</v>
      </c>
      <c r="BX118">
        <v>1</v>
      </c>
      <c r="CA118">
        <v>1</v>
      </c>
      <c r="CU118">
        <v>1</v>
      </c>
      <c r="FI118">
        <v>9</v>
      </c>
      <c r="FQ118">
        <v>2</v>
      </c>
      <c r="GI118">
        <v>6</v>
      </c>
      <c r="HG118">
        <v>1</v>
      </c>
      <c r="HI118">
        <v>1</v>
      </c>
      <c r="HM118">
        <v>1</v>
      </c>
      <c r="HN118" s="27">
        <f t="shared" si="33"/>
        <v>31</v>
      </c>
      <c r="HO118">
        <f t="shared" si="34"/>
        <v>11</v>
      </c>
      <c r="HP118">
        <f t="shared" si="35"/>
        <v>1</v>
      </c>
      <c r="HQ118">
        <f t="shared" si="56"/>
        <v>1</v>
      </c>
      <c r="HR118">
        <f t="shared" si="36"/>
        <v>1</v>
      </c>
      <c r="HS118">
        <f t="shared" si="37"/>
        <v>0</v>
      </c>
      <c r="HT118">
        <f t="shared" si="38"/>
        <v>1</v>
      </c>
      <c r="HU118">
        <f t="shared" si="39"/>
        <v>6</v>
      </c>
      <c r="HV118" s="38">
        <f t="shared" si="57"/>
        <v>3</v>
      </c>
      <c r="HW118" s="9">
        <f t="shared" si="40"/>
        <v>0</v>
      </c>
      <c r="HX118" s="27">
        <f t="shared" si="41"/>
        <v>1</v>
      </c>
      <c r="HY118" s="9">
        <f t="shared" si="42"/>
        <v>11.76470588235294</v>
      </c>
      <c r="HZ118" s="45">
        <f t="shared" si="58"/>
        <v>5</v>
      </c>
      <c r="IA118">
        <f>COUNT(AX118:BA118,BG118:BH118,BJ118:BM118:BQ118,CB118,CD118,CO118:CP118,CT118,DB118,EX118,FD118,FL118,HA118,HC118,HE118,HI118)</f>
        <v>1</v>
      </c>
      <c r="IB118" s="120">
        <f t="shared" si="43"/>
        <v>1</v>
      </c>
      <c r="IC118" s="37">
        <v>8</v>
      </c>
      <c r="ID118" s="38">
        <f t="shared" si="59"/>
        <v>5</v>
      </c>
      <c r="IE118" s="9">
        <v>64.516129032258064</v>
      </c>
      <c r="IF118" s="46">
        <f t="shared" si="60"/>
        <v>5</v>
      </c>
      <c r="IG118" s="38">
        <f t="shared" si="65"/>
        <v>3</v>
      </c>
      <c r="IH118" s="38" t="str">
        <f t="shared" si="62"/>
        <v/>
      </c>
      <c r="II118">
        <f t="shared" si="63"/>
        <v>0</v>
      </c>
      <c r="IJ118" t="str">
        <f t="shared" si="44"/>
        <v/>
      </c>
      <c r="IK118" s="9">
        <f t="shared" si="45"/>
        <v>9.67741935483871</v>
      </c>
      <c r="IL118" s="27">
        <f t="shared" si="46"/>
        <v>1</v>
      </c>
      <c r="IM118" s="9">
        <f t="shared" si="64"/>
        <v>3.225806451612903</v>
      </c>
      <c r="IN118" s="48">
        <f t="shared" si="47"/>
        <v>1</v>
      </c>
      <c r="IO118" s="9">
        <f t="shared" si="48"/>
        <v>54.838709677419352</v>
      </c>
      <c r="IP118" s="49">
        <f t="shared" si="49"/>
        <v>3</v>
      </c>
      <c r="IQ118" s="9">
        <f t="shared" si="50"/>
        <v>3.225806451612903</v>
      </c>
      <c r="IR118" s="49">
        <f t="shared" si="51"/>
        <v>3</v>
      </c>
      <c r="IS118" s="9">
        <f t="shared" si="52"/>
        <v>1.3333333333333333</v>
      </c>
      <c r="IT118" s="9" t="str">
        <f t="shared" si="53"/>
        <v>very poor</v>
      </c>
      <c r="IU118" s="9">
        <f t="shared" si="54"/>
        <v>52.083333333333329</v>
      </c>
      <c r="IV118" t="str">
        <f t="shared" si="55"/>
        <v>improvement needed</v>
      </c>
    </row>
    <row r="119" spans="1:256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CU119">
        <v>1</v>
      </c>
      <c r="EL119">
        <v>1</v>
      </c>
      <c r="EQ119">
        <v>1</v>
      </c>
      <c r="FI119">
        <v>3</v>
      </c>
      <c r="GI119">
        <v>1</v>
      </c>
      <c r="HN119" s="27">
        <f t="shared" si="33"/>
        <v>7</v>
      </c>
      <c r="HO119">
        <f t="shared" si="34"/>
        <v>5</v>
      </c>
      <c r="HP119">
        <f t="shared" si="35"/>
        <v>1</v>
      </c>
      <c r="HQ119">
        <f t="shared" si="56"/>
        <v>1</v>
      </c>
      <c r="HR119">
        <f t="shared" si="36"/>
        <v>1</v>
      </c>
      <c r="HS119">
        <f t="shared" si="37"/>
        <v>0</v>
      </c>
      <c r="HT119">
        <f t="shared" si="38"/>
        <v>1</v>
      </c>
      <c r="HU119">
        <f t="shared" si="39"/>
        <v>4</v>
      </c>
      <c r="HV119" s="38">
        <f t="shared" si="57"/>
        <v>1</v>
      </c>
      <c r="HW119" s="9">
        <f t="shared" si="40"/>
        <v>0</v>
      </c>
      <c r="HX119" s="27">
        <f t="shared" si="41"/>
        <v>1</v>
      </c>
      <c r="HY119" s="9">
        <f t="shared" si="42"/>
        <v>0</v>
      </c>
      <c r="HZ119" s="45">
        <f t="shared" si="58"/>
        <v>1</v>
      </c>
      <c r="IA119">
        <f>COUNT(AX119:BA119,BG119:BH119,BJ119:BM119:BQ119,CB119,CD119,CO119:CP119,CT119,DB119,EX119,FD119,FL119,HA119,HC119,HE119,HI119)</f>
        <v>0</v>
      </c>
      <c r="IB119" s="120">
        <f t="shared" si="43"/>
        <v>1</v>
      </c>
      <c r="IC119" s="37">
        <v>5</v>
      </c>
      <c r="ID119" s="38">
        <f t="shared" si="59"/>
        <v>5</v>
      </c>
      <c r="IE119" s="9">
        <v>42.857142857142854</v>
      </c>
      <c r="IF119" s="46">
        <f t="shared" si="60"/>
        <v>5</v>
      </c>
      <c r="IG119" s="38">
        <f t="shared" si="65"/>
        <v>2</v>
      </c>
      <c r="IH119" s="38" t="str">
        <f t="shared" si="62"/>
        <v/>
      </c>
      <c r="II119">
        <f t="shared" si="63"/>
        <v>0</v>
      </c>
      <c r="IJ119" t="str">
        <f t="shared" si="44"/>
        <v/>
      </c>
      <c r="IK119" s="9">
        <f t="shared" si="45"/>
        <v>28.571428571428569</v>
      </c>
      <c r="IL119" s="27">
        <f t="shared" si="46"/>
        <v>1</v>
      </c>
      <c r="IM119" s="9">
        <f t="shared" si="64"/>
        <v>0</v>
      </c>
      <c r="IN119" s="48">
        <f t="shared" si="47"/>
        <v>1</v>
      </c>
      <c r="IO119" s="9">
        <f t="shared" si="48"/>
        <v>85.714285714285708</v>
      </c>
      <c r="IP119" s="49">
        <f t="shared" si="49"/>
        <v>1</v>
      </c>
      <c r="IQ119" s="9">
        <f t="shared" si="50"/>
        <v>0</v>
      </c>
      <c r="IR119" s="49">
        <f t="shared" si="51"/>
        <v>1</v>
      </c>
      <c r="IS119" s="9">
        <f t="shared" si="52"/>
        <v>1</v>
      </c>
      <c r="IT119" s="9" t="str">
        <f t="shared" si="53"/>
        <v>very poor</v>
      </c>
      <c r="IU119" s="9">
        <f t="shared" si="54"/>
        <v>39.0625</v>
      </c>
      <c r="IV119" t="str">
        <f t="shared" si="55"/>
        <v>improvement needed</v>
      </c>
    </row>
    <row r="120" spans="1:256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CU120">
        <v>23</v>
      </c>
      <c r="EL120">
        <v>50</v>
      </c>
      <c r="EQ120">
        <v>27</v>
      </c>
      <c r="FI120">
        <v>60</v>
      </c>
      <c r="FT120">
        <v>2</v>
      </c>
      <c r="GI120">
        <v>2</v>
      </c>
      <c r="HG120">
        <v>2</v>
      </c>
      <c r="HN120" s="27">
        <f t="shared" si="33"/>
        <v>166</v>
      </c>
      <c r="HO120">
        <f t="shared" si="34"/>
        <v>7</v>
      </c>
      <c r="HP120">
        <f t="shared" si="35"/>
        <v>1</v>
      </c>
      <c r="HQ120">
        <f t="shared" si="56"/>
        <v>1</v>
      </c>
      <c r="HR120">
        <f t="shared" si="36"/>
        <v>1</v>
      </c>
      <c r="HS120">
        <f t="shared" si="37"/>
        <v>0</v>
      </c>
      <c r="HT120">
        <f t="shared" si="38"/>
        <v>1</v>
      </c>
      <c r="HU120">
        <f t="shared" si="39"/>
        <v>6</v>
      </c>
      <c r="HV120" s="38">
        <f t="shared" si="57"/>
        <v>3</v>
      </c>
      <c r="HW120" s="9">
        <f t="shared" si="40"/>
        <v>0</v>
      </c>
      <c r="HX120" s="27">
        <f t="shared" si="41"/>
        <v>1</v>
      </c>
      <c r="HY120" s="9">
        <f t="shared" si="42"/>
        <v>0</v>
      </c>
      <c r="HZ120" s="45">
        <f t="shared" si="58"/>
        <v>1</v>
      </c>
      <c r="IA120">
        <f>COUNT(AX120:BA120,BG120:BH120,BJ120:BM120:BQ120,CB120,CD120,CO120:CP120,CT120,DB120,EX120,FD120,FL120,HA120,HC120,HE120,HI120)</f>
        <v>0</v>
      </c>
      <c r="IB120" s="120">
        <f t="shared" si="43"/>
        <v>1</v>
      </c>
      <c r="IC120" s="37">
        <v>6</v>
      </c>
      <c r="ID120" s="38">
        <f t="shared" si="59"/>
        <v>5</v>
      </c>
      <c r="IE120" s="9">
        <v>37.349397590361441</v>
      </c>
      <c r="IF120" s="46">
        <f t="shared" si="60"/>
        <v>5</v>
      </c>
      <c r="IG120" s="38">
        <f t="shared" si="65"/>
        <v>2</v>
      </c>
      <c r="IH120" s="38" t="str">
        <f t="shared" si="62"/>
        <v/>
      </c>
      <c r="II120">
        <f t="shared" si="63"/>
        <v>0</v>
      </c>
      <c r="IJ120" t="str">
        <f t="shared" si="44"/>
        <v/>
      </c>
      <c r="IK120" s="9">
        <f t="shared" si="45"/>
        <v>31.325301204819279</v>
      </c>
      <c r="IL120" s="27">
        <f t="shared" si="46"/>
        <v>3</v>
      </c>
      <c r="IM120" s="9">
        <f t="shared" si="64"/>
        <v>0</v>
      </c>
      <c r="IN120" s="48">
        <f t="shared" si="47"/>
        <v>1</v>
      </c>
      <c r="IO120" s="9">
        <f t="shared" si="48"/>
        <v>84.939759036144579</v>
      </c>
      <c r="IP120" s="49">
        <f t="shared" si="49"/>
        <v>1</v>
      </c>
      <c r="IQ120" s="9">
        <f t="shared" si="50"/>
        <v>1.2048192771084338</v>
      </c>
      <c r="IR120" s="49">
        <f t="shared" si="51"/>
        <v>3</v>
      </c>
      <c r="IS120" s="9">
        <f t="shared" si="52"/>
        <v>1.3333333333333333</v>
      </c>
      <c r="IT120" s="9" t="str">
        <f t="shared" si="53"/>
        <v>very poor</v>
      </c>
      <c r="IU120" s="9">
        <f t="shared" si="54"/>
        <v>52.083333333333329</v>
      </c>
      <c r="IV120" t="str">
        <f t="shared" si="55"/>
        <v>improvement needed</v>
      </c>
    </row>
    <row r="121" spans="1:256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P121">
        <v>4</v>
      </c>
      <c r="AW121">
        <v>2</v>
      </c>
      <c r="BA121">
        <v>1</v>
      </c>
      <c r="EL121">
        <v>1</v>
      </c>
      <c r="EQ121">
        <v>1</v>
      </c>
      <c r="ET121">
        <v>1</v>
      </c>
      <c r="FA121">
        <v>1</v>
      </c>
      <c r="FI121">
        <v>5</v>
      </c>
      <c r="FQ121">
        <v>1</v>
      </c>
      <c r="FT121">
        <v>1</v>
      </c>
      <c r="GI121">
        <v>7</v>
      </c>
      <c r="GV121">
        <v>1</v>
      </c>
      <c r="HN121" s="27">
        <f t="shared" si="33"/>
        <v>26</v>
      </c>
      <c r="HO121">
        <f t="shared" si="34"/>
        <v>12</v>
      </c>
      <c r="HP121">
        <f t="shared" si="35"/>
        <v>1</v>
      </c>
      <c r="HQ121">
        <f t="shared" si="56"/>
        <v>0</v>
      </c>
      <c r="HR121">
        <f t="shared" si="36"/>
        <v>1</v>
      </c>
      <c r="HS121">
        <f t="shared" si="37"/>
        <v>0</v>
      </c>
      <c r="HT121">
        <f t="shared" si="38"/>
        <v>1</v>
      </c>
      <c r="HU121">
        <f t="shared" si="39"/>
        <v>9</v>
      </c>
      <c r="HV121" s="38">
        <f t="shared" si="57"/>
        <v>3</v>
      </c>
      <c r="HW121" s="9">
        <f t="shared" si="40"/>
        <v>0</v>
      </c>
      <c r="HX121" s="27">
        <f t="shared" si="41"/>
        <v>1</v>
      </c>
      <c r="HY121" s="9">
        <f t="shared" si="42"/>
        <v>5.5555555555555554</v>
      </c>
      <c r="HZ121" s="45">
        <f t="shared" si="58"/>
        <v>5</v>
      </c>
      <c r="IA121">
        <f>COUNT(AX121:BA121,BG121:BH121,BJ121:BM121:BQ121,CB121,CD121,CO121:CP121,CT121,DB121,EX121,FD121,FL121,HA121,HC121,HE121,HI121)</f>
        <v>1</v>
      </c>
      <c r="IB121" s="120">
        <f t="shared" si="43"/>
        <v>1</v>
      </c>
      <c r="IC121" s="37">
        <v>9</v>
      </c>
      <c r="ID121" s="38">
        <f t="shared" si="59"/>
        <v>5</v>
      </c>
      <c r="IE121" s="9">
        <v>46.153846153846153</v>
      </c>
      <c r="IF121" s="46">
        <f t="shared" si="60"/>
        <v>5</v>
      </c>
      <c r="IG121" s="38">
        <f t="shared" si="65"/>
        <v>2</v>
      </c>
      <c r="IH121" s="38" t="str">
        <f t="shared" si="62"/>
        <v/>
      </c>
      <c r="II121">
        <f t="shared" si="63"/>
        <v>0</v>
      </c>
      <c r="IJ121" t="str">
        <f t="shared" si="44"/>
        <v/>
      </c>
      <c r="IK121" s="9">
        <f t="shared" si="45"/>
        <v>3.8461538461538463</v>
      </c>
      <c r="IL121" s="27">
        <f t="shared" si="46"/>
        <v>1</v>
      </c>
      <c r="IM121" s="9">
        <f t="shared" si="64"/>
        <v>3.8461538461538463</v>
      </c>
      <c r="IN121" s="48">
        <f t="shared" si="47"/>
        <v>1</v>
      </c>
      <c r="IO121" s="9">
        <f t="shared" si="48"/>
        <v>69.230769230769226</v>
      </c>
      <c r="IP121" s="49">
        <f t="shared" si="49"/>
        <v>1</v>
      </c>
      <c r="IQ121" s="9">
        <f t="shared" si="50"/>
        <v>3.8461538461538463</v>
      </c>
      <c r="IR121" s="49">
        <f t="shared" si="51"/>
        <v>3</v>
      </c>
      <c r="IS121" s="9">
        <f t="shared" si="52"/>
        <v>1</v>
      </c>
      <c r="IT121" s="9" t="str">
        <f t="shared" si="53"/>
        <v>very poor</v>
      </c>
      <c r="IU121" s="9">
        <f t="shared" si="54"/>
        <v>39.0625</v>
      </c>
      <c r="IV121" t="str">
        <f t="shared" si="55"/>
        <v>improvement needed</v>
      </c>
    </row>
    <row r="122" spans="1:256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P122">
        <v>2</v>
      </c>
      <c r="AJ122">
        <v>3</v>
      </c>
      <c r="AT122">
        <v>17</v>
      </c>
      <c r="BX122">
        <v>2</v>
      </c>
      <c r="CA122">
        <v>3</v>
      </c>
      <c r="EQ122">
        <v>7</v>
      </c>
      <c r="FF122">
        <v>3</v>
      </c>
      <c r="FI122">
        <v>55</v>
      </c>
      <c r="FN122">
        <v>3</v>
      </c>
      <c r="FQ122">
        <v>2</v>
      </c>
      <c r="GI122">
        <v>12</v>
      </c>
      <c r="GN122">
        <v>2</v>
      </c>
      <c r="GT122">
        <v>3</v>
      </c>
      <c r="HM122">
        <v>2</v>
      </c>
      <c r="HN122" s="27">
        <f t="shared" si="33"/>
        <v>116</v>
      </c>
      <c r="HO122">
        <f t="shared" si="34"/>
        <v>14</v>
      </c>
      <c r="HP122">
        <f t="shared" si="35"/>
        <v>1</v>
      </c>
      <c r="HQ122">
        <f t="shared" si="56"/>
        <v>0</v>
      </c>
      <c r="HR122">
        <f t="shared" si="36"/>
        <v>1</v>
      </c>
      <c r="HS122">
        <f t="shared" si="37"/>
        <v>0</v>
      </c>
      <c r="HT122">
        <f t="shared" si="38"/>
        <v>1</v>
      </c>
      <c r="HU122">
        <f t="shared" si="39"/>
        <v>9</v>
      </c>
      <c r="HV122" s="38">
        <f t="shared" si="57"/>
        <v>3</v>
      </c>
      <c r="HW122" s="9">
        <f t="shared" si="40"/>
        <v>0</v>
      </c>
      <c r="HX122" s="27">
        <f t="shared" si="41"/>
        <v>1</v>
      </c>
      <c r="HY122" s="9">
        <f t="shared" si="42"/>
        <v>2.3809523809523809</v>
      </c>
      <c r="HZ122" s="45">
        <f t="shared" si="58"/>
        <v>3</v>
      </c>
      <c r="IA122">
        <f>COUNT(AX122:BA122,BG122:BH122,BJ122:BM122:BQ122,CB122,CD122,CO122:CP122,CT122,DB122,EX122,FD122,FL122,HA122,HC122,HE122,HI122)</f>
        <v>0</v>
      </c>
      <c r="IB122" s="120">
        <f t="shared" si="43"/>
        <v>1</v>
      </c>
      <c r="IC122" s="37">
        <v>10</v>
      </c>
      <c r="ID122" s="38">
        <f t="shared" si="59"/>
        <v>5</v>
      </c>
      <c r="IE122" s="9">
        <v>70.689655172413794</v>
      </c>
      <c r="IF122" s="46">
        <f t="shared" si="60"/>
        <v>5</v>
      </c>
      <c r="IG122" s="38">
        <f t="shared" si="65"/>
        <v>4</v>
      </c>
      <c r="IH122" s="38" t="str">
        <f t="shared" si="62"/>
        <v/>
      </c>
      <c r="II122">
        <f t="shared" si="63"/>
        <v>1</v>
      </c>
      <c r="IJ122" t="str">
        <f t="shared" si="44"/>
        <v/>
      </c>
      <c r="IK122" s="9">
        <f t="shared" si="45"/>
        <v>7.7586206896551726</v>
      </c>
      <c r="IL122" s="27">
        <f t="shared" si="46"/>
        <v>1</v>
      </c>
      <c r="IM122" s="9">
        <f t="shared" si="64"/>
        <v>0</v>
      </c>
      <c r="IN122" s="48">
        <f t="shared" si="47"/>
        <v>1</v>
      </c>
      <c r="IO122" s="9">
        <f t="shared" si="48"/>
        <v>72.41379310344827</v>
      </c>
      <c r="IP122" s="49">
        <f t="shared" si="49"/>
        <v>1</v>
      </c>
      <c r="IQ122" s="9">
        <f t="shared" si="50"/>
        <v>5.1724137931034484</v>
      </c>
      <c r="IR122" s="49">
        <f t="shared" si="51"/>
        <v>3</v>
      </c>
      <c r="IS122" s="9">
        <f t="shared" si="52"/>
        <v>1</v>
      </c>
      <c r="IT122" s="9" t="str">
        <f t="shared" si="53"/>
        <v>very poor</v>
      </c>
      <c r="IU122" s="9">
        <f t="shared" si="54"/>
        <v>39.0625</v>
      </c>
      <c r="IV122" t="str">
        <f t="shared" si="55"/>
        <v>improvement needed</v>
      </c>
    </row>
    <row r="123" spans="1:256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CU123">
        <v>3</v>
      </c>
      <c r="EL123">
        <v>32</v>
      </c>
      <c r="EQ123">
        <v>4</v>
      </c>
      <c r="ES123">
        <v>3</v>
      </c>
      <c r="ET123">
        <v>1</v>
      </c>
      <c r="EW123">
        <v>5</v>
      </c>
      <c r="FI123">
        <v>23</v>
      </c>
      <c r="FT123">
        <v>1</v>
      </c>
      <c r="GI123">
        <v>1</v>
      </c>
      <c r="HB123">
        <v>2</v>
      </c>
      <c r="HG123">
        <v>1</v>
      </c>
      <c r="HM123">
        <v>2</v>
      </c>
      <c r="HN123" s="27">
        <f t="shared" si="33"/>
        <v>78</v>
      </c>
      <c r="HO123">
        <f t="shared" si="34"/>
        <v>12</v>
      </c>
      <c r="HP123">
        <f t="shared" si="35"/>
        <v>1</v>
      </c>
      <c r="HQ123">
        <f t="shared" si="56"/>
        <v>1</v>
      </c>
      <c r="HR123">
        <f t="shared" si="36"/>
        <v>1</v>
      </c>
      <c r="HS123">
        <f t="shared" si="37"/>
        <v>0</v>
      </c>
      <c r="HT123">
        <f t="shared" si="38"/>
        <v>1</v>
      </c>
      <c r="HU123">
        <f t="shared" si="39"/>
        <v>11</v>
      </c>
      <c r="HV123" s="38">
        <f t="shared" si="57"/>
        <v>5</v>
      </c>
      <c r="HW123" s="9">
        <f t="shared" si="40"/>
        <v>0</v>
      </c>
      <c r="HX123" s="27">
        <f t="shared" si="41"/>
        <v>1</v>
      </c>
      <c r="HY123" s="9">
        <f t="shared" si="42"/>
        <v>0</v>
      </c>
      <c r="HZ123" s="45">
        <f t="shared" si="58"/>
        <v>1</v>
      </c>
      <c r="IA123">
        <f>COUNT(AX123:BA123,BG123:BH123,BJ123:BM123:BQ123,CB123,CD123,CO123:CP123,CT123,DB123,EX123,FD123,FL123,HA123,HC123,HE123,HI123)</f>
        <v>0</v>
      </c>
      <c r="IB123" s="120">
        <f t="shared" si="43"/>
        <v>1</v>
      </c>
      <c r="IC123" s="37">
        <v>8</v>
      </c>
      <c r="ID123" s="38">
        <f t="shared" si="59"/>
        <v>5</v>
      </c>
      <c r="IE123" s="9">
        <v>42.307692307692307</v>
      </c>
      <c r="IF123" s="46">
        <f t="shared" si="60"/>
        <v>5</v>
      </c>
      <c r="IG123" s="38">
        <f t="shared" si="65"/>
        <v>3</v>
      </c>
      <c r="IH123" s="38" t="str">
        <f t="shared" si="62"/>
        <v/>
      </c>
      <c r="II123">
        <f t="shared" si="63"/>
        <v>0</v>
      </c>
      <c r="IJ123" t="str">
        <f t="shared" si="44"/>
        <v/>
      </c>
      <c r="IK123" s="9">
        <f t="shared" si="45"/>
        <v>12.820512820512819</v>
      </c>
      <c r="IL123" s="27">
        <f t="shared" si="46"/>
        <v>1</v>
      </c>
      <c r="IM123" s="9">
        <f t="shared" si="64"/>
        <v>0</v>
      </c>
      <c r="IN123" s="48">
        <f t="shared" si="47"/>
        <v>1</v>
      </c>
      <c r="IO123" s="9">
        <f t="shared" si="48"/>
        <v>89.743589743589752</v>
      </c>
      <c r="IP123" s="49">
        <f t="shared" si="49"/>
        <v>1</v>
      </c>
      <c r="IQ123" s="9">
        <f t="shared" si="50"/>
        <v>1.2820512820512819</v>
      </c>
      <c r="IR123" s="49">
        <f t="shared" si="51"/>
        <v>3</v>
      </c>
      <c r="IS123" s="9">
        <f t="shared" si="52"/>
        <v>1</v>
      </c>
      <c r="IT123" s="9" t="str">
        <f t="shared" si="53"/>
        <v>very poor</v>
      </c>
      <c r="IU123" s="9">
        <f t="shared" si="54"/>
        <v>39.0625</v>
      </c>
      <c r="IV123" t="str">
        <f t="shared" si="55"/>
        <v>improvement needed</v>
      </c>
    </row>
    <row r="124" spans="1:256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P124">
        <v>1</v>
      </c>
      <c r="AT124">
        <v>37</v>
      </c>
      <c r="BV124">
        <v>1</v>
      </c>
      <c r="BX124">
        <v>1</v>
      </c>
      <c r="BY124">
        <v>1</v>
      </c>
      <c r="EL124">
        <v>14</v>
      </c>
      <c r="EQ124">
        <v>5</v>
      </c>
      <c r="ET124">
        <v>1</v>
      </c>
      <c r="FB124">
        <v>1</v>
      </c>
      <c r="FF124">
        <v>1</v>
      </c>
      <c r="FI124">
        <v>24</v>
      </c>
      <c r="FQ124">
        <v>1</v>
      </c>
      <c r="GI124">
        <v>22</v>
      </c>
      <c r="GN124">
        <v>1</v>
      </c>
      <c r="HG124">
        <v>1</v>
      </c>
      <c r="HN124" s="27">
        <f t="shared" si="33"/>
        <v>112</v>
      </c>
      <c r="HO124">
        <f t="shared" si="34"/>
        <v>15</v>
      </c>
      <c r="HP124">
        <f t="shared" si="35"/>
        <v>3</v>
      </c>
      <c r="HQ124">
        <f t="shared" si="56"/>
        <v>0</v>
      </c>
      <c r="HR124">
        <f t="shared" si="36"/>
        <v>1</v>
      </c>
      <c r="HS124">
        <f t="shared" si="37"/>
        <v>0</v>
      </c>
      <c r="HT124">
        <f t="shared" si="38"/>
        <v>1</v>
      </c>
      <c r="HU124">
        <f t="shared" si="39"/>
        <v>10</v>
      </c>
      <c r="HV124" s="38">
        <f t="shared" si="57"/>
        <v>5</v>
      </c>
      <c r="HW124" s="9">
        <f t="shared" si="40"/>
        <v>0</v>
      </c>
      <c r="HX124" s="27">
        <f t="shared" si="41"/>
        <v>1</v>
      </c>
      <c r="HY124" s="9">
        <f t="shared" si="42"/>
        <v>1.4285714285714286</v>
      </c>
      <c r="HZ124" s="45">
        <f t="shared" si="58"/>
        <v>3</v>
      </c>
      <c r="IA124">
        <f>COUNT(AX124:BA124,BG124:BH124,BJ124:BM124:BQ124,CB124,CD124,CO124:CP124,CT124,DB124,EX124,FD124,FL124,HA124,HC124,HE124,HI124)</f>
        <v>0</v>
      </c>
      <c r="IB124" s="120">
        <f t="shared" si="43"/>
        <v>1</v>
      </c>
      <c r="IC124" s="37">
        <v>13</v>
      </c>
      <c r="ID124" s="38">
        <f t="shared" si="59"/>
        <v>3</v>
      </c>
      <c r="IE124" s="9">
        <v>59.821428571428569</v>
      </c>
      <c r="IF124" s="46">
        <f t="shared" si="60"/>
        <v>5</v>
      </c>
      <c r="IG124" s="38">
        <f t="shared" si="65"/>
        <v>4</v>
      </c>
      <c r="IH124" s="38" t="str">
        <f t="shared" si="62"/>
        <v/>
      </c>
      <c r="II124">
        <f t="shared" si="63"/>
        <v>0</v>
      </c>
      <c r="IJ124" t="str">
        <f t="shared" si="44"/>
        <v/>
      </c>
      <c r="IK124" s="9">
        <f t="shared" si="45"/>
        <v>6.25</v>
      </c>
      <c r="IL124" s="27">
        <f t="shared" si="46"/>
        <v>1</v>
      </c>
      <c r="IM124" s="9">
        <f t="shared" si="64"/>
        <v>0</v>
      </c>
      <c r="IN124" s="48">
        <f t="shared" si="47"/>
        <v>1</v>
      </c>
      <c r="IO124" s="9">
        <f t="shared" si="48"/>
        <v>62.5</v>
      </c>
      <c r="IP124" s="49">
        <f t="shared" si="49"/>
        <v>3</v>
      </c>
      <c r="IQ124" s="9">
        <f t="shared" si="50"/>
        <v>1.7857142857142856</v>
      </c>
      <c r="IR124" s="49">
        <f t="shared" si="51"/>
        <v>3</v>
      </c>
      <c r="IS124" s="9">
        <f t="shared" si="52"/>
        <v>1.6666666666666667</v>
      </c>
      <c r="IT124" s="9" t="str">
        <f t="shared" si="53"/>
        <v>very poor</v>
      </c>
      <c r="IU124" s="9">
        <f t="shared" si="54"/>
        <v>65.104166666666657</v>
      </c>
      <c r="IV124" t="str">
        <f t="shared" si="55"/>
        <v>improvement needed</v>
      </c>
    </row>
    <row r="125" spans="1:256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BX125">
        <v>1</v>
      </c>
      <c r="CU125">
        <v>1</v>
      </c>
      <c r="EL125">
        <v>13</v>
      </c>
      <c r="EQ125">
        <v>1</v>
      </c>
      <c r="ET125">
        <v>1</v>
      </c>
      <c r="FI125">
        <v>1</v>
      </c>
      <c r="FQ125">
        <v>1</v>
      </c>
      <c r="GI125">
        <v>8</v>
      </c>
      <c r="HN125" s="27">
        <f t="shared" si="33"/>
        <v>27</v>
      </c>
      <c r="HO125">
        <f t="shared" si="34"/>
        <v>8</v>
      </c>
      <c r="HP125">
        <f t="shared" si="35"/>
        <v>1</v>
      </c>
      <c r="HQ125">
        <f t="shared" si="56"/>
        <v>1</v>
      </c>
      <c r="HR125">
        <f t="shared" si="36"/>
        <v>1</v>
      </c>
      <c r="HS125">
        <f t="shared" si="37"/>
        <v>0</v>
      </c>
      <c r="HT125">
        <f t="shared" si="38"/>
        <v>1</v>
      </c>
      <c r="HU125">
        <f t="shared" si="39"/>
        <v>6</v>
      </c>
      <c r="HV125" s="38">
        <f t="shared" si="57"/>
        <v>3</v>
      </c>
      <c r="HW125" s="9">
        <f t="shared" si="40"/>
        <v>0</v>
      </c>
      <c r="HX125" s="27">
        <f t="shared" si="41"/>
        <v>1</v>
      </c>
      <c r="HY125" s="9">
        <f t="shared" si="42"/>
        <v>4</v>
      </c>
      <c r="HZ125" s="45">
        <f t="shared" si="58"/>
        <v>3</v>
      </c>
      <c r="IA125">
        <f>COUNT(AX125:BA125,BG125:BH125,BJ125:BM125:BQ125,CB125,CD125,CO125:CP125,CT125,DB125,EX125,FD125,FL125,HA125,HC125,HE125,HI125)</f>
        <v>0</v>
      </c>
      <c r="IB125" s="120">
        <f t="shared" si="43"/>
        <v>1</v>
      </c>
      <c r="IC125" s="37">
        <v>8</v>
      </c>
      <c r="ID125" s="38">
        <f t="shared" si="59"/>
        <v>5</v>
      </c>
      <c r="IE125" s="9">
        <v>11.111111111111111</v>
      </c>
      <c r="IF125" s="46">
        <f t="shared" si="60"/>
        <v>1</v>
      </c>
      <c r="IG125" s="38">
        <f t="shared" si="65"/>
        <v>2</v>
      </c>
      <c r="IH125" s="38" t="str">
        <f t="shared" si="62"/>
        <v/>
      </c>
      <c r="II125">
        <f t="shared" si="63"/>
        <v>0</v>
      </c>
      <c r="IJ125" t="str">
        <f t="shared" si="44"/>
        <v/>
      </c>
      <c r="IK125" s="9">
        <f t="shared" si="45"/>
        <v>11.111111111111111</v>
      </c>
      <c r="IL125" s="27">
        <f t="shared" si="46"/>
        <v>1</v>
      </c>
      <c r="IM125" s="9">
        <f t="shared" si="64"/>
        <v>0</v>
      </c>
      <c r="IN125" s="48">
        <f t="shared" si="47"/>
        <v>1</v>
      </c>
      <c r="IO125" s="9">
        <f t="shared" si="48"/>
        <v>92.592592592592595</v>
      </c>
      <c r="IP125" s="49">
        <f t="shared" si="49"/>
        <v>1</v>
      </c>
      <c r="IQ125" s="9">
        <f t="shared" si="50"/>
        <v>0</v>
      </c>
      <c r="IR125" s="49">
        <f t="shared" si="51"/>
        <v>1</v>
      </c>
      <c r="IS125" s="9">
        <f t="shared" si="52"/>
        <v>1</v>
      </c>
      <c r="IT125" s="9" t="str">
        <f t="shared" si="53"/>
        <v>very poor</v>
      </c>
      <c r="IU125" s="9">
        <f t="shared" si="54"/>
        <v>39.0625</v>
      </c>
      <c r="IV125" t="str">
        <f t="shared" si="55"/>
        <v>improvement needed</v>
      </c>
    </row>
    <row r="126" spans="1:256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P126">
        <v>9</v>
      </c>
      <c r="AH126">
        <v>1</v>
      </c>
      <c r="BW126">
        <v>2</v>
      </c>
      <c r="EQ126">
        <v>1</v>
      </c>
      <c r="ET126">
        <v>1</v>
      </c>
      <c r="EW126">
        <v>1</v>
      </c>
      <c r="FI126">
        <v>16</v>
      </c>
      <c r="FT126">
        <v>2</v>
      </c>
      <c r="GI126">
        <v>1</v>
      </c>
      <c r="HM126">
        <v>2</v>
      </c>
      <c r="HN126" s="27">
        <f t="shared" si="33"/>
        <v>36</v>
      </c>
      <c r="HO126">
        <f t="shared" si="34"/>
        <v>10</v>
      </c>
      <c r="HP126">
        <f t="shared" si="35"/>
        <v>1</v>
      </c>
      <c r="HQ126">
        <f t="shared" si="56"/>
        <v>0</v>
      </c>
      <c r="HR126">
        <f t="shared" si="36"/>
        <v>1</v>
      </c>
      <c r="HS126">
        <f t="shared" si="37"/>
        <v>0</v>
      </c>
      <c r="HT126">
        <f t="shared" si="38"/>
        <v>1</v>
      </c>
      <c r="HU126">
        <f t="shared" si="39"/>
        <v>7</v>
      </c>
      <c r="HV126" s="38" t="str">
        <f t="shared" si="57"/>
        <v/>
      </c>
      <c r="HW126" s="9">
        <f t="shared" si="40"/>
        <v>0</v>
      </c>
      <c r="HX126" s="27">
        <f t="shared" si="41"/>
        <v>1</v>
      </c>
      <c r="HY126" s="9">
        <f t="shared" si="42"/>
        <v>0</v>
      </c>
      <c r="HZ126" s="45">
        <f t="shared" si="58"/>
        <v>1</v>
      </c>
      <c r="IA126">
        <f>COUNT(AX126:BA126,BG126:BH126,BJ126:BM126:BQ126,CB126,CD126,CO126:CP126,CT126,DB126,EX126,FD126,FL126,HA126,HC126,HE126,HI126)</f>
        <v>0</v>
      </c>
      <c r="IB126" s="120" t="str">
        <f t="shared" si="43"/>
        <v/>
      </c>
      <c r="IC126" s="37">
        <v>7</v>
      </c>
      <c r="ID126" s="38" t="str">
        <f t="shared" si="59"/>
        <v/>
      </c>
      <c r="IE126" s="9">
        <v>75</v>
      </c>
      <c r="IF126" s="46" t="str">
        <f t="shared" si="60"/>
        <v/>
      </c>
      <c r="IG126" s="38">
        <f t="shared" si="65"/>
        <v>1</v>
      </c>
      <c r="IH126" s="38">
        <f t="shared" si="62"/>
        <v>1</v>
      </c>
      <c r="II126">
        <f t="shared" si="63"/>
        <v>1</v>
      </c>
      <c r="IJ126">
        <f t="shared" si="44"/>
        <v>3</v>
      </c>
      <c r="IK126" s="9">
        <f t="shared" si="45"/>
        <v>2.7777777777777777</v>
      </c>
      <c r="IL126" s="27" t="str">
        <f t="shared" si="46"/>
        <v/>
      </c>
      <c r="IM126" s="9">
        <f t="shared" si="64"/>
        <v>0</v>
      </c>
      <c r="IN126" s="48">
        <f t="shared" si="47"/>
        <v>1</v>
      </c>
      <c r="IO126" s="9">
        <f t="shared" si="48"/>
        <v>61.111111111111114</v>
      </c>
      <c r="IP126" s="49">
        <f t="shared" si="49"/>
        <v>3</v>
      </c>
      <c r="IQ126" s="9">
        <f t="shared" si="50"/>
        <v>13.888888888888889</v>
      </c>
      <c r="IR126" s="49">
        <f t="shared" si="51"/>
        <v>5</v>
      </c>
      <c r="IS126" s="9">
        <f t="shared" si="52"/>
        <v>1.8571428571428572</v>
      </c>
      <c r="IT126" s="9" t="str">
        <f t="shared" si="53"/>
        <v>very poor</v>
      </c>
      <c r="IU126" s="9">
        <f t="shared" si="54"/>
        <v>72.544642857142861</v>
      </c>
      <c r="IV126" t="str">
        <f t="shared" si="55"/>
        <v>improvement needed</v>
      </c>
    </row>
    <row r="127" spans="1:256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P127">
        <v>6</v>
      </c>
      <c r="ET127">
        <v>1</v>
      </c>
      <c r="FB127">
        <v>1</v>
      </c>
      <c r="FI127">
        <v>6</v>
      </c>
      <c r="GD127">
        <v>1</v>
      </c>
      <c r="GI127">
        <v>2</v>
      </c>
      <c r="HN127" s="27">
        <f t="shared" si="33"/>
        <v>17</v>
      </c>
      <c r="HO127">
        <f t="shared" si="34"/>
        <v>6</v>
      </c>
      <c r="HP127">
        <f t="shared" si="35"/>
        <v>1</v>
      </c>
      <c r="HQ127">
        <f t="shared" si="56"/>
        <v>0</v>
      </c>
      <c r="HR127">
        <f t="shared" si="36"/>
        <v>1</v>
      </c>
      <c r="HS127">
        <f t="shared" si="37"/>
        <v>0</v>
      </c>
      <c r="HT127">
        <f t="shared" si="38"/>
        <v>1</v>
      </c>
      <c r="HU127">
        <f t="shared" si="39"/>
        <v>5</v>
      </c>
      <c r="HV127" s="38" t="str">
        <f t="shared" si="57"/>
        <v/>
      </c>
      <c r="HW127" s="9">
        <f t="shared" si="40"/>
        <v>0</v>
      </c>
      <c r="HX127" s="27">
        <f t="shared" si="41"/>
        <v>1</v>
      </c>
      <c r="HY127" s="9">
        <f t="shared" si="42"/>
        <v>0</v>
      </c>
      <c r="HZ127" s="45">
        <f t="shared" si="58"/>
        <v>1</v>
      </c>
      <c r="IA127">
        <f>COUNT(AX127:BA127,BG127:BH127,BJ127:BM127:BQ127,CB127,CD127,CO127:CP127,CT127,DB127,EX127,FD127,FL127,HA127,HC127,HE127,HI127)</f>
        <v>0</v>
      </c>
      <c r="IB127" s="120" t="str">
        <f t="shared" si="43"/>
        <v/>
      </c>
      <c r="IC127" s="37">
        <v>6</v>
      </c>
      <c r="ID127" s="38" t="str">
        <f t="shared" si="59"/>
        <v/>
      </c>
      <c r="IE127" s="9">
        <v>82.35294117647058</v>
      </c>
      <c r="IF127" s="46" t="str">
        <f t="shared" si="60"/>
        <v/>
      </c>
      <c r="IG127" s="38">
        <f t="shared" si="65"/>
        <v>0</v>
      </c>
      <c r="IH127" s="38">
        <f t="shared" si="62"/>
        <v>1</v>
      </c>
      <c r="II127">
        <f t="shared" si="63"/>
        <v>0</v>
      </c>
      <c r="IJ127">
        <f t="shared" si="44"/>
        <v>1</v>
      </c>
      <c r="IK127" s="9">
        <f t="shared" si="45"/>
        <v>0</v>
      </c>
      <c r="IL127" s="27" t="str">
        <f t="shared" si="46"/>
        <v/>
      </c>
      <c r="IM127" s="9">
        <f t="shared" si="64"/>
        <v>0</v>
      </c>
      <c r="IN127" s="48">
        <f t="shared" si="47"/>
        <v>1</v>
      </c>
      <c r="IO127" s="9">
        <f t="shared" si="48"/>
        <v>64.705882352941174</v>
      </c>
      <c r="IP127" s="49">
        <f t="shared" si="49"/>
        <v>1</v>
      </c>
      <c r="IQ127" s="9">
        <f t="shared" si="50"/>
        <v>0</v>
      </c>
      <c r="IR127" s="49">
        <f t="shared" si="51"/>
        <v>1</v>
      </c>
      <c r="IS127" s="9">
        <f t="shared" si="52"/>
        <v>1</v>
      </c>
      <c r="IT127" s="9" t="str">
        <f t="shared" si="53"/>
        <v>very poor</v>
      </c>
      <c r="IU127" s="9">
        <f t="shared" si="54"/>
        <v>39.0625</v>
      </c>
      <c r="IV127" t="str">
        <f t="shared" si="55"/>
        <v>improvement needed</v>
      </c>
    </row>
    <row r="128" spans="1:256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P128">
        <v>19</v>
      </c>
      <c r="EQ128">
        <v>6</v>
      </c>
      <c r="FI128">
        <v>143</v>
      </c>
      <c r="HN128" s="27">
        <f t="shared" si="33"/>
        <v>168</v>
      </c>
      <c r="HO128">
        <f t="shared" si="34"/>
        <v>3</v>
      </c>
      <c r="HP128">
        <f t="shared" si="35"/>
        <v>1</v>
      </c>
      <c r="HQ128">
        <f t="shared" si="56"/>
        <v>0</v>
      </c>
      <c r="HR128">
        <f t="shared" si="36"/>
        <v>1</v>
      </c>
      <c r="HS128">
        <f t="shared" si="37"/>
        <v>0</v>
      </c>
      <c r="HT128">
        <f t="shared" si="38"/>
        <v>1</v>
      </c>
      <c r="HU128">
        <f t="shared" si="39"/>
        <v>2</v>
      </c>
      <c r="HV128" s="38">
        <f t="shared" si="57"/>
        <v>1</v>
      </c>
      <c r="HW128" s="9">
        <f t="shared" si="40"/>
        <v>0</v>
      </c>
      <c r="HX128" s="27">
        <f t="shared" si="41"/>
        <v>1</v>
      </c>
      <c r="HY128" s="9">
        <f t="shared" si="42"/>
        <v>0</v>
      </c>
      <c r="HZ128" s="45">
        <f t="shared" si="58"/>
        <v>1</v>
      </c>
      <c r="IA128">
        <f>COUNT(AX128:BA128,BG128:BH128,BJ128:BM128:BQ128,CB128,CD128,CO128:CP128,CT128,DB128,EX128,FD128,FL128,HA128,HC128,HE128,HI128)</f>
        <v>0</v>
      </c>
      <c r="IB128" s="120">
        <f t="shared" si="43"/>
        <v>1</v>
      </c>
      <c r="IC128" s="37">
        <v>3</v>
      </c>
      <c r="ID128" s="38">
        <f t="shared" si="59"/>
        <v>5</v>
      </c>
      <c r="IE128" s="9">
        <v>96.428571428571431</v>
      </c>
      <c r="IF128" s="46">
        <f t="shared" si="60"/>
        <v>5</v>
      </c>
      <c r="IG128" s="38">
        <f t="shared" si="65"/>
        <v>0</v>
      </c>
      <c r="IH128" s="38" t="str">
        <f t="shared" si="62"/>
        <v/>
      </c>
      <c r="II128">
        <f t="shared" si="63"/>
        <v>0</v>
      </c>
      <c r="IJ128" t="str">
        <f t="shared" si="44"/>
        <v/>
      </c>
      <c r="IK128" s="9">
        <f t="shared" si="45"/>
        <v>3.5714285714285712</v>
      </c>
      <c r="IL128" s="27">
        <f t="shared" si="46"/>
        <v>1</v>
      </c>
      <c r="IM128" s="9">
        <f t="shared" si="64"/>
        <v>0</v>
      </c>
      <c r="IN128" s="48">
        <f t="shared" si="47"/>
        <v>1</v>
      </c>
      <c r="IO128" s="9">
        <f t="shared" si="48"/>
        <v>88.69047619047619</v>
      </c>
      <c r="IP128" s="49">
        <f t="shared" si="49"/>
        <v>1</v>
      </c>
      <c r="IQ128" s="9">
        <f t="shared" si="50"/>
        <v>0</v>
      </c>
      <c r="IR128" s="49">
        <f t="shared" si="51"/>
        <v>1</v>
      </c>
      <c r="IS128" s="9">
        <f t="shared" si="52"/>
        <v>1</v>
      </c>
      <c r="IT128" s="9" t="str">
        <f t="shared" si="53"/>
        <v>very poor</v>
      </c>
      <c r="IU128" s="9">
        <f t="shared" si="54"/>
        <v>39.0625</v>
      </c>
      <c r="IV128" t="str">
        <f t="shared" si="55"/>
        <v>improvement needed</v>
      </c>
    </row>
    <row r="129" spans="1:256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P129">
        <v>17</v>
      </c>
      <c r="BW129">
        <v>2</v>
      </c>
      <c r="ET129">
        <v>1</v>
      </c>
      <c r="FI129">
        <v>12</v>
      </c>
      <c r="FQ129">
        <v>1</v>
      </c>
      <c r="FT129">
        <v>1</v>
      </c>
      <c r="GI129">
        <v>1</v>
      </c>
      <c r="HN129" s="27">
        <f t="shared" si="33"/>
        <v>35</v>
      </c>
      <c r="HO129">
        <f t="shared" si="34"/>
        <v>7</v>
      </c>
      <c r="HP129">
        <f t="shared" si="35"/>
        <v>1</v>
      </c>
      <c r="HQ129">
        <f t="shared" si="56"/>
        <v>0</v>
      </c>
      <c r="HR129">
        <f t="shared" si="36"/>
        <v>1</v>
      </c>
      <c r="HS129">
        <f t="shared" si="37"/>
        <v>0</v>
      </c>
      <c r="HT129">
        <f t="shared" si="38"/>
        <v>1</v>
      </c>
      <c r="HU129">
        <f t="shared" si="39"/>
        <v>5</v>
      </c>
      <c r="HV129" s="38" t="str">
        <f t="shared" si="57"/>
        <v/>
      </c>
      <c r="HW129" s="9">
        <f t="shared" si="40"/>
        <v>0</v>
      </c>
      <c r="HX129" s="27">
        <f t="shared" si="41"/>
        <v>1</v>
      </c>
      <c r="HY129" s="9">
        <f t="shared" si="42"/>
        <v>6.25</v>
      </c>
      <c r="HZ129" s="45">
        <f t="shared" si="58"/>
        <v>3</v>
      </c>
      <c r="IA129">
        <f>COUNT(AX129:BA129,BG129:BH129,BJ129:BM129:BQ129,CB129,CD129,CO129:CP129,CT129,DB129,EX129,FD129,FL129,HA129,HC129,HE129,HI129)</f>
        <v>0</v>
      </c>
      <c r="IB129" s="120" t="str">
        <f t="shared" si="43"/>
        <v/>
      </c>
      <c r="IC129" s="37">
        <v>6</v>
      </c>
      <c r="ID129" s="38" t="str">
        <f t="shared" si="59"/>
        <v/>
      </c>
      <c r="IE129" s="9">
        <v>88.571428571428569</v>
      </c>
      <c r="IF129" s="46" t="str">
        <f t="shared" si="60"/>
        <v/>
      </c>
      <c r="IG129" s="38">
        <f t="shared" si="65"/>
        <v>0</v>
      </c>
      <c r="IH129" s="38">
        <f t="shared" si="62"/>
        <v>1</v>
      </c>
      <c r="II129">
        <f t="shared" si="63"/>
        <v>0</v>
      </c>
      <c r="IJ129">
        <f t="shared" si="44"/>
        <v>1</v>
      </c>
      <c r="IK129" s="9">
        <f t="shared" si="45"/>
        <v>0</v>
      </c>
      <c r="IL129" s="27" t="str">
        <f t="shared" si="46"/>
        <v/>
      </c>
      <c r="IM129" s="9">
        <f t="shared" si="64"/>
        <v>0</v>
      </c>
      <c r="IN129" s="48">
        <f t="shared" si="47"/>
        <v>1</v>
      </c>
      <c r="IO129" s="9">
        <f t="shared" si="48"/>
        <v>45.714285714285715</v>
      </c>
      <c r="IP129" s="49">
        <f t="shared" si="49"/>
        <v>3</v>
      </c>
      <c r="IQ129" s="9">
        <f t="shared" si="50"/>
        <v>8.5714285714285712</v>
      </c>
      <c r="IR129" s="49">
        <f t="shared" si="51"/>
        <v>5</v>
      </c>
      <c r="IS129" s="9">
        <f t="shared" si="52"/>
        <v>1.5714285714285714</v>
      </c>
      <c r="IT129" s="9" t="str">
        <f t="shared" si="53"/>
        <v>very poor</v>
      </c>
      <c r="IU129" s="9">
        <f t="shared" si="54"/>
        <v>61.383928571428569</v>
      </c>
      <c r="IV129" t="str">
        <f t="shared" si="55"/>
        <v>improvement needed</v>
      </c>
    </row>
    <row r="130" spans="1:256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P130">
        <v>6</v>
      </c>
      <c r="BA130">
        <v>1</v>
      </c>
      <c r="ET130">
        <v>1</v>
      </c>
      <c r="EW130">
        <v>2</v>
      </c>
      <c r="FB130">
        <v>4</v>
      </c>
      <c r="FI130">
        <v>37</v>
      </c>
      <c r="GI130">
        <v>1</v>
      </c>
      <c r="GS130">
        <v>1</v>
      </c>
      <c r="HN130" s="27">
        <f t="shared" si="33"/>
        <v>53</v>
      </c>
      <c r="HO130">
        <f t="shared" si="34"/>
        <v>8</v>
      </c>
      <c r="HP130">
        <f t="shared" si="35"/>
        <v>1</v>
      </c>
      <c r="HQ130">
        <f t="shared" si="56"/>
        <v>0</v>
      </c>
      <c r="HR130">
        <f t="shared" si="36"/>
        <v>1</v>
      </c>
      <c r="HS130">
        <f t="shared" si="37"/>
        <v>0</v>
      </c>
      <c r="HT130">
        <f t="shared" si="38"/>
        <v>1</v>
      </c>
      <c r="HU130">
        <f t="shared" si="39"/>
        <v>6</v>
      </c>
      <c r="HV130" s="38">
        <f t="shared" si="57"/>
        <v>3</v>
      </c>
      <c r="HW130" s="9">
        <f t="shared" si="40"/>
        <v>0</v>
      </c>
      <c r="HX130" s="27">
        <f t="shared" si="41"/>
        <v>1</v>
      </c>
      <c r="HY130" s="9">
        <f t="shared" si="42"/>
        <v>0</v>
      </c>
      <c r="HZ130" s="45">
        <f t="shared" si="58"/>
        <v>1</v>
      </c>
      <c r="IA130">
        <f>COUNT(AX130:BA130,BG130:BH130,BJ130:BM130:BQ130,CB130,CD130,CO130:CP130,CT130,DB130,EX130,FD130,FL130,HA130,HC130,HE130,HI130)</f>
        <v>1</v>
      </c>
      <c r="IB130" s="120">
        <f t="shared" si="43"/>
        <v>1</v>
      </c>
      <c r="IC130" s="37">
        <v>6</v>
      </c>
      <c r="ID130" s="38">
        <f t="shared" si="59"/>
        <v>5</v>
      </c>
      <c r="IE130" s="9">
        <v>96.226415094339629</v>
      </c>
      <c r="IF130" s="46">
        <f t="shared" si="60"/>
        <v>5</v>
      </c>
      <c r="IG130" s="38">
        <f t="shared" si="65"/>
        <v>0</v>
      </c>
      <c r="IH130" s="38" t="str">
        <f t="shared" si="62"/>
        <v/>
      </c>
      <c r="II130">
        <f t="shared" si="63"/>
        <v>0</v>
      </c>
      <c r="IJ130" t="str">
        <f t="shared" si="44"/>
        <v/>
      </c>
      <c r="IK130" s="9">
        <f t="shared" si="45"/>
        <v>0</v>
      </c>
      <c r="IL130" s="27">
        <f t="shared" si="46"/>
        <v>1</v>
      </c>
      <c r="IM130" s="9">
        <f t="shared" si="64"/>
        <v>1.8867924528301887</v>
      </c>
      <c r="IN130" s="48">
        <f t="shared" si="47"/>
        <v>1</v>
      </c>
      <c r="IO130" s="9">
        <f t="shared" si="48"/>
        <v>84.905660377358487</v>
      </c>
      <c r="IP130" s="49">
        <f t="shared" si="49"/>
        <v>1</v>
      </c>
      <c r="IQ130" s="9">
        <f t="shared" si="50"/>
        <v>0</v>
      </c>
      <c r="IR130" s="49">
        <f t="shared" si="51"/>
        <v>1</v>
      </c>
      <c r="IS130" s="9">
        <f t="shared" si="52"/>
        <v>1</v>
      </c>
      <c r="IT130" s="9" t="str">
        <f t="shared" si="53"/>
        <v>very poor</v>
      </c>
      <c r="IU130" s="9">
        <f t="shared" si="54"/>
        <v>39.0625</v>
      </c>
      <c r="IV130" t="str">
        <f t="shared" si="55"/>
        <v>improvement needed</v>
      </c>
    </row>
    <row r="131" spans="1:256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P131">
        <v>38</v>
      </c>
      <c r="FI131">
        <v>319</v>
      </c>
      <c r="FT131">
        <v>12</v>
      </c>
      <c r="GI131">
        <v>4</v>
      </c>
      <c r="HN131" s="27">
        <f t="shared" si="33"/>
        <v>373</v>
      </c>
      <c r="HO131">
        <f t="shared" si="34"/>
        <v>4</v>
      </c>
      <c r="HP131">
        <f t="shared" si="35"/>
        <v>1</v>
      </c>
      <c r="HQ131">
        <f t="shared" si="56"/>
        <v>0</v>
      </c>
      <c r="HR131">
        <f t="shared" si="36"/>
        <v>1</v>
      </c>
      <c r="HS131">
        <f t="shared" si="37"/>
        <v>0</v>
      </c>
      <c r="HT131">
        <f t="shared" si="38"/>
        <v>1</v>
      </c>
      <c r="HU131">
        <f t="shared" si="39"/>
        <v>3</v>
      </c>
      <c r="HV131" s="38">
        <f t="shared" si="57"/>
        <v>1</v>
      </c>
      <c r="HW131" s="9">
        <f t="shared" si="40"/>
        <v>0</v>
      </c>
      <c r="HX131" s="27">
        <f t="shared" si="41"/>
        <v>1</v>
      </c>
      <c r="HY131" s="9">
        <f t="shared" si="42"/>
        <v>0</v>
      </c>
      <c r="HZ131" s="45">
        <f t="shared" si="58"/>
        <v>1</v>
      </c>
      <c r="IA131">
        <f>COUNT(AX131:BA131,BG131:BH131,BJ131:BM131:BQ131,CB131,CD131,CO131:CP131,CT131,DB131,EX131,FD131,FL131,HA131,HC131,HE131,HI131)</f>
        <v>0</v>
      </c>
      <c r="IB131" s="120">
        <f t="shared" si="43"/>
        <v>1</v>
      </c>
      <c r="IC131" s="37">
        <v>3</v>
      </c>
      <c r="ID131" s="38">
        <f t="shared" si="59"/>
        <v>5</v>
      </c>
      <c r="IE131" s="9">
        <v>95.710455764075064</v>
      </c>
      <c r="IF131" s="46">
        <f t="shared" si="60"/>
        <v>5</v>
      </c>
      <c r="IG131" s="38">
        <f t="shared" si="65"/>
        <v>0</v>
      </c>
      <c r="IH131" s="38" t="str">
        <f t="shared" si="62"/>
        <v/>
      </c>
      <c r="II131">
        <f t="shared" si="63"/>
        <v>0</v>
      </c>
      <c r="IJ131" t="str">
        <f t="shared" si="44"/>
        <v/>
      </c>
      <c r="IK131" s="9">
        <f t="shared" si="45"/>
        <v>0</v>
      </c>
      <c r="IL131" s="27">
        <f t="shared" si="46"/>
        <v>1</v>
      </c>
      <c r="IM131" s="9">
        <f t="shared" si="64"/>
        <v>0</v>
      </c>
      <c r="IN131" s="48">
        <f t="shared" si="47"/>
        <v>1</v>
      </c>
      <c r="IO131" s="9">
        <f t="shared" si="48"/>
        <v>89.812332439678286</v>
      </c>
      <c r="IP131" s="49">
        <f t="shared" si="49"/>
        <v>1</v>
      </c>
      <c r="IQ131" s="9">
        <f t="shared" si="50"/>
        <v>3.2171581769436997</v>
      </c>
      <c r="IR131" s="49">
        <f t="shared" si="51"/>
        <v>3</v>
      </c>
      <c r="IS131" s="9">
        <f t="shared" si="52"/>
        <v>1</v>
      </c>
      <c r="IT131" s="9" t="str">
        <f t="shared" si="53"/>
        <v>very poor</v>
      </c>
      <c r="IU131" s="9">
        <f t="shared" si="54"/>
        <v>39.0625</v>
      </c>
      <c r="IV131" t="str">
        <f t="shared" si="55"/>
        <v>improvement needed</v>
      </c>
    </row>
    <row r="132" spans="1:256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P132">
        <v>40</v>
      </c>
      <c r="FI132">
        <v>2200</v>
      </c>
      <c r="FT132">
        <v>20</v>
      </c>
      <c r="HN132" s="27">
        <f t="shared" si="33"/>
        <v>2260</v>
      </c>
      <c r="HO132">
        <f t="shared" si="34"/>
        <v>3</v>
      </c>
      <c r="HP132">
        <f t="shared" si="35"/>
        <v>1</v>
      </c>
      <c r="HQ132">
        <f t="shared" si="56"/>
        <v>0</v>
      </c>
      <c r="HR132">
        <f t="shared" si="36"/>
        <v>1</v>
      </c>
      <c r="HS132">
        <f t="shared" si="37"/>
        <v>0</v>
      </c>
      <c r="HT132">
        <f t="shared" si="38"/>
        <v>1</v>
      </c>
      <c r="HU132">
        <f t="shared" si="39"/>
        <v>2</v>
      </c>
      <c r="HV132" s="38" t="str">
        <f t="shared" si="57"/>
        <v/>
      </c>
      <c r="HW132" s="9">
        <f t="shared" si="40"/>
        <v>0</v>
      </c>
      <c r="HX132" s="27">
        <f t="shared" si="41"/>
        <v>1</v>
      </c>
      <c r="HY132" s="9">
        <f t="shared" si="42"/>
        <v>0</v>
      </c>
      <c r="HZ132" s="45">
        <f t="shared" si="58"/>
        <v>1</v>
      </c>
      <c r="IA132">
        <f>COUNT(AX132:BA132,BG132:BH132,BJ132:BM132:BQ132,CB132,CD132,CO132:CP132,CT132,DB132,EX132,FD132,FL132,HA132,HC132,HE132,HI132)</f>
        <v>0</v>
      </c>
      <c r="IB132" s="120" t="str">
        <f t="shared" si="43"/>
        <v/>
      </c>
      <c r="IC132" s="37">
        <v>2</v>
      </c>
      <c r="ID132" s="38" t="str">
        <f t="shared" si="59"/>
        <v/>
      </c>
      <c r="IE132" s="9">
        <v>99.115044247787608</v>
      </c>
      <c r="IF132" s="46" t="str">
        <f t="shared" si="60"/>
        <v/>
      </c>
      <c r="IG132" s="38">
        <f t="shared" si="65"/>
        <v>0</v>
      </c>
      <c r="IH132" s="38">
        <f t="shared" si="62"/>
        <v>1</v>
      </c>
      <c r="II132">
        <f t="shared" si="63"/>
        <v>0</v>
      </c>
      <c r="IJ132">
        <f t="shared" si="44"/>
        <v>1</v>
      </c>
      <c r="IK132" s="9">
        <f t="shared" si="45"/>
        <v>0</v>
      </c>
      <c r="IL132" s="27" t="str">
        <f t="shared" si="46"/>
        <v/>
      </c>
      <c r="IM132" s="9">
        <f t="shared" si="64"/>
        <v>0</v>
      </c>
      <c r="IN132" s="48">
        <f t="shared" si="47"/>
        <v>1</v>
      </c>
      <c r="IO132" s="9">
        <f t="shared" si="48"/>
        <v>98.230088495575217</v>
      </c>
      <c r="IP132" s="49">
        <f t="shared" si="49"/>
        <v>1</v>
      </c>
      <c r="IQ132" s="9">
        <f t="shared" si="50"/>
        <v>0.88495575221238942</v>
      </c>
      <c r="IR132" s="49">
        <f t="shared" si="51"/>
        <v>1</v>
      </c>
      <c r="IS132" s="9">
        <f t="shared" si="52"/>
        <v>1</v>
      </c>
      <c r="IT132" s="9" t="str">
        <f t="shared" si="53"/>
        <v>very poor</v>
      </c>
      <c r="IU132" s="9">
        <f t="shared" si="54"/>
        <v>39.0625</v>
      </c>
      <c r="IV132" t="str">
        <f t="shared" si="55"/>
        <v>improvement needed</v>
      </c>
    </row>
    <row r="133" spans="1:256" x14ac:dyDescent="0.2">
      <c r="A133" s="26">
        <v>1659</v>
      </c>
      <c r="B133" s="40" t="s">
        <v>505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P133">
        <v>78</v>
      </c>
      <c r="EF133">
        <v>11</v>
      </c>
      <c r="EL133">
        <v>33</v>
      </c>
      <c r="EQ133">
        <v>33</v>
      </c>
      <c r="FI133">
        <v>261</v>
      </c>
      <c r="FT133">
        <v>78</v>
      </c>
      <c r="GI133">
        <v>11</v>
      </c>
      <c r="HM133">
        <v>17</v>
      </c>
      <c r="HN133" s="27">
        <f t="shared" si="33"/>
        <v>522</v>
      </c>
      <c r="HO133">
        <f t="shared" si="34"/>
        <v>8</v>
      </c>
      <c r="HP133">
        <f t="shared" si="35"/>
        <v>1</v>
      </c>
      <c r="HQ133">
        <f t="shared" si="56"/>
        <v>0</v>
      </c>
      <c r="HR133">
        <f t="shared" si="36"/>
        <v>1</v>
      </c>
      <c r="HS133">
        <f t="shared" si="37"/>
        <v>0</v>
      </c>
      <c r="HT133">
        <f t="shared" si="38"/>
        <v>1</v>
      </c>
      <c r="HU133">
        <f t="shared" si="39"/>
        <v>7</v>
      </c>
      <c r="HV133" s="38">
        <f t="shared" si="57"/>
        <v>3</v>
      </c>
      <c r="HW133" s="9">
        <f t="shared" si="40"/>
        <v>0</v>
      </c>
      <c r="HX133" s="27">
        <f t="shared" si="41"/>
        <v>1</v>
      </c>
      <c r="HY133" s="9">
        <f t="shared" si="42"/>
        <v>0</v>
      </c>
      <c r="HZ133" s="45">
        <f t="shared" si="58"/>
        <v>1</v>
      </c>
      <c r="IA133">
        <f>COUNT(AX133:BA133,BG133:BH133,BJ133:BM133:BQ133,CB133,CD133,CO133:CP133,CT133,DB133,EX133,FD133,FL133,HA133,HC133,HE133,HI133)</f>
        <v>0</v>
      </c>
      <c r="IB133" s="120">
        <f t="shared" si="43"/>
        <v>1</v>
      </c>
      <c r="IC133" s="37">
        <v>5</v>
      </c>
      <c r="ID133" s="38">
        <f t="shared" si="59"/>
        <v>5</v>
      </c>
      <c r="IE133" s="9">
        <v>64.942528735632195</v>
      </c>
      <c r="IF133" s="46">
        <f t="shared" si="60"/>
        <v>5</v>
      </c>
      <c r="IG133" s="38">
        <f t="shared" si="65"/>
        <v>3</v>
      </c>
      <c r="IH133" s="38" t="str">
        <f t="shared" si="62"/>
        <v/>
      </c>
      <c r="II133">
        <f t="shared" si="63"/>
        <v>0</v>
      </c>
      <c r="IJ133" t="str">
        <f t="shared" si="44"/>
        <v/>
      </c>
      <c r="IK133" s="9">
        <f t="shared" si="45"/>
        <v>6.3218390804597711</v>
      </c>
      <c r="IL133" s="27">
        <f t="shared" si="46"/>
        <v>1</v>
      </c>
      <c r="IM133" s="9">
        <f t="shared" si="64"/>
        <v>0</v>
      </c>
      <c r="IN133" s="48">
        <f t="shared" si="47"/>
        <v>1</v>
      </c>
      <c r="IO133" s="9">
        <f t="shared" si="48"/>
        <v>81.800766283524908</v>
      </c>
      <c r="IP133" s="49">
        <f t="shared" si="49"/>
        <v>1</v>
      </c>
      <c r="IQ133" s="9">
        <f t="shared" si="50"/>
        <v>14.942528735632186</v>
      </c>
      <c r="IR133" s="49">
        <f t="shared" si="51"/>
        <v>5</v>
      </c>
      <c r="IS133" s="9">
        <f t="shared" si="52"/>
        <v>1</v>
      </c>
      <c r="IT133" s="9" t="str">
        <f t="shared" si="53"/>
        <v>very poor</v>
      </c>
      <c r="IU133" s="9">
        <f t="shared" si="54"/>
        <v>39.0625</v>
      </c>
      <c r="IV133" t="str">
        <f t="shared" si="55"/>
        <v>improvement needed</v>
      </c>
    </row>
    <row r="134" spans="1:256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P134">
        <v>63</v>
      </c>
      <c r="EN134">
        <v>13</v>
      </c>
      <c r="EQ134">
        <v>525</v>
      </c>
      <c r="EW134">
        <v>50</v>
      </c>
      <c r="FB134">
        <v>50</v>
      </c>
      <c r="FI134">
        <v>788</v>
      </c>
      <c r="FT134">
        <v>25</v>
      </c>
      <c r="HB134">
        <v>38</v>
      </c>
      <c r="HN134" s="27">
        <f t="shared" si="33"/>
        <v>1552</v>
      </c>
      <c r="HO134">
        <f t="shared" si="34"/>
        <v>8</v>
      </c>
      <c r="HP134">
        <f t="shared" si="35"/>
        <v>1</v>
      </c>
      <c r="HQ134">
        <f t="shared" si="56"/>
        <v>0</v>
      </c>
      <c r="HR134">
        <f t="shared" si="36"/>
        <v>1</v>
      </c>
      <c r="HS134">
        <f t="shared" si="37"/>
        <v>0</v>
      </c>
      <c r="HT134">
        <f t="shared" si="38"/>
        <v>1</v>
      </c>
      <c r="HU134">
        <f t="shared" si="39"/>
        <v>7</v>
      </c>
      <c r="HV134" s="38">
        <f t="shared" si="57"/>
        <v>3</v>
      </c>
      <c r="HW134" s="9">
        <f t="shared" si="40"/>
        <v>0</v>
      </c>
      <c r="HX134" s="27">
        <f t="shared" si="41"/>
        <v>1</v>
      </c>
      <c r="HY134" s="9">
        <f t="shared" si="42"/>
        <v>0</v>
      </c>
      <c r="HZ134" s="45">
        <f t="shared" si="58"/>
        <v>1</v>
      </c>
      <c r="IA134">
        <f>COUNT(AX134:BA134,BG134:BH134,BJ134:BM134:BQ134,CB134,CD134,CO134:CP134,CT134,DB134,EX134,FD134,FL134,HA134,HC134,HE134,HI134)</f>
        <v>0</v>
      </c>
      <c r="IB134" s="120">
        <f t="shared" si="43"/>
        <v>1</v>
      </c>
      <c r="IC134" s="37">
        <v>4</v>
      </c>
      <c r="ID134" s="38">
        <f t="shared" si="59"/>
        <v>5</v>
      </c>
      <c r="IE134" s="9">
        <v>62.113402061855673</v>
      </c>
      <c r="IF134" s="46">
        <f t="shared" si="60"/>
        <v>5</v>
      </c>
      <c r="IG134" s="38">
        <f t="shared" si="65"/>
        <v>0</v>
      </c>
      <c r="IH134" s="38" t="str">
        <f t="shared" si="62"/>
        <v/>
      </c>
      <c r="II134">
        <f t="shared" si="63"/>
        <v>0</v>
      </c>
      <c r="IJ134" t="str">
        <f t="shared" si="44"/>
        <v/>
      </c>
      <c r="IK134" s="9">
        <f t="shared" si="45"/>
        <v>36.27577319587629</v>
      </c>
      <c r="IL134" s="27">
        <f t="shared" si="46"/>
        <v>3</v>
      </c>
      <c r="IM134" s="9">
        <f t="shared" si="64"/>
        <v>0</v>
      </c>
      <c r="IN134" s="48">
        <f t="shared" si="47"/>
        <v>1</v>
      </c>
      <c r="IO134" s="9">
        <f t="shared" si="48"/>
        <v>93.492268041237111</v>
      </c>
      <c r="IP134" s="49">
        <f t="shared" si="49"/>
        <v>1</v>
      </c>
      <c r="IQ134" s="9">
        <f t="shared" si="50"/>
        <v>1.6108247422680411</v>
      </c>
      <c r="IR134" s="49">
        <f t="shared" si="51"/>
        <v>3</v>
      </c>
      <c r="IS134" s="9">
        <f t="shared" si="52"/>
        <v>1.3333333333333333</v>
      </c>
      <c r="IT134" s="9" t="str">
        <f t="shared" si="53"/>
        <v>very poor</v>
      </c>
      <c r="IU134" s="9">
        <f t="shared" si="54"/>
        <v>52.083333333333329</v>
      </c>
      <c r="IV134" t="str">
        <f t="shared" si="55"/>
        <v>improvement needed</v>
      </c>
    </row>
    <row r="135" spans="1:256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P135">
        <v>286</v>
      </c>
      <c r="AT135">
        <v>43</v>
      </c>
      <c r="BV135">
        <v>14</v>
      </c>
      <c r="BX135">
        <v>29</v>
      </c>
      <c r="EQ135">
        <v>200</v>
      </c>
      <c r="FI135">
        <v>1214</v>
      </c>
      <c r="FT135">
        <v>71</v>
      </c>
      <c r="HN135" s="27">
        <f t="shared" si="33"/>
        <v>1857</v>
      </c>
      <c r="HO135">
        <f t="shared" si="34"/>
        <v>7</v>
      </c>
      <c r="HP135">
        <f t="shared" si="35"/>
        <v>1</v>
      </c>
      <c r="HQ135">
        <f t="shared" si="56"/>
        <v>0</v>
      </c>
      <c r="HR135">
        <f t="shared" si="36"/>
        <v>1</v>
      </c>
      <c r="HS135">
        <f t="shared" si="37"/>
        <v>0</v>
      </c>
      <c r="HT135">
        <f t="shared" si="38"/>
        <v>1</v>
      </c>
      <c r="HU135">
        <f t="shared" si="39"/>
        <v>3</v>
      </c>
      <c r="HV135" s="38" t="str">
        <f t="shared" si="57"/>
        <v/>
      </c>
      <c r="HW135" s="9">
        <f t="shared" si="40"/>
        <v>0</v>
      </c>
      <c r="HX135" s="27">
        <f t="shared" si="41"/>
        <v>1</v>
      </c>
      <c r="HY135" s="9">
        <f t="shared" si="42"/>
        <v>0</v>
      </c>
      <c r="HZ135" s="45">
        <f t="shared" si="58"/>
        <v>1</v>
      </c>
      <c r="IA135">
        <f>COUNT(AX135:BA135,BG135:BH135,BJ135:BM135:BQ135,CB135,CD135,CO135:CP135,CT135,DB135,EX135,FD135,FL135,HA135,HC135,HE135,HI135)</f>
        <v>0</v>
      </c>
      <c r="IB135" s="120" t="str">
        <f t="shared" si="43"/>
        <v/>
      </c>
      <c r="IC135" s="37">
        <v>5</v>
      </c>
      <c r="ID135" s="38" t="str">
        <f t="shared" si="59"/>
        <v/>
      </c>
      <c r="IE135" s="9">
        <v>83.091007000538511</v>
      </c>
      <c r="IF135" s="46" t="str">
        <f t="shared" si="60"/>
        <v/>
      </c>
      <c r="IG135" s="38">
        <f t="shared" si="65"/>
        <v>1</v>
      </c>
      <c r="IH135" s="38">
        <f t="shared" si="62"/>
        <v>1</v>
      </c>
      <c r="II135">
        <f t="shared" si="63"/>
        <v>0</v>
      </c>
      <c r="IJ135">
        <f t="shared" si="44"/>
        <v>1</v>
      </c>
      <c r="IK135" s="9">
        <f t="shared" si="45"/>
        <v>12.331717824448035</v>
      </c>
      <c r="IL135" s="27" t="str">
        <f t="shared" si="46"/>
        <v/>
      </c>
      <c r="IM135" s="9">
        <f t="shared" si="64"/>
        <v>0</v>
      </c>
      <c r="IN135" s="48">
        <f t="shared" si="47"/>
        <v>1</v>
      </c>
      <c r="IO135" s="9">
        <f t="shared" si="48"/>
        <v>79.96768982229402</v>
      </c>
      <c r="IP135" s="49">
        <f t="shared" si="49"/>
        <v>1</v>
      </c>
      <c r="IQ135" s="9">
        <f t="shared" si="50"/>
        <v>4.5772751750134626</v>
      </c>
      <c r="IR135" s="49">
        <f t="shared" si="51"/>
        <v>3</v>
      </c>
      <c r="IS135" s="9">
        <f t="shared" si="52"/>
        <v>1.2857142857142858</v>
      </c>
      <c r="IT135" s="9" t="str">
        <f t="shared" si="53"/>
        <v>very poor</v>
      </c>
      <c r="IU135" s="9">
        <f t="shared" si="54"/>
        <v>50.223214285714292</v>
      </c>
      <c r="IV135" t="str">
        <f t="shared" si="55"/>
        <v>improvement needed</v>
      </c>
    </row>
    <row r="136" spans="1:256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P136">
        <v>167</v>
      </c>
      <c r="BI136">
        <v>67</v>
      </c>
      <c r="EF136">
        <v>33</v>
      </c>
      <c r="EQ136">
        <v>1733</v>
      </c>
      <c r="FI136">
        <v>4167</v>
      </c>
      <c r="FT136">
        <v>167</v>
      </c>
      <c r="GN136">
        <v>33</v>
      </c>
      <c r="HN136" s="27">
        <f t="shared" si="33"/>
        <v>6367</v>
      </c>
      <c r="HO136">
        <f t="shared" si="34"/>
        <v>7</v>
      </c>
      <c r="HP136">
        <f t="shared" si="35"/>
        <v>1</v>
      </c>
      <c r="HQ136">
        <f t="shared" si="56"/>
        <v>1</v>
      </c>
      <c r="HR136">
        <f t="shared" si="36"/>
        <v>1</v>
      </c>
      <c r="HS136">
        <f t="shared" si="37"/>
        <v>1</v>
      </c>
      <c r="HT136">
        <f t="shared" si="38"/>
        <v>3</v>
      </c>
      <c r="HU136">
        <f t="shared" si="39"/>
        <v>5</v>
      </c>
      <c r="HV136" s="38" t="str">
        <f t="shared" si="57"/>
        <v/>
      </c>
      <c r="HW136" s="9">
        <f t="shared" si="40"/>
        <v>1.0523009266530547</v>
      </c>
      <c r="HX136" s="27">
        <f t="shared" si="41"/>
        <v>3</v>
      </c>
      <c r="HY136" s="9">
        <f t="shared" si="42"/>
        <v>0</v>
      </c>
      <c r="HZ136" s="45">
        <f t="shared" si="58"/>
        <v>1</v>
      </c>
      <c r="IA136">
        <f>COUNT(AX136:BA136,BG136:BH136,BJ136:BM136:BQ136,CB136,CD136,CO136:CP136,CT136,DB136,EX136,FD136,FL136,HA136,HC136,HE136,HI136)</f>
        <v>0</v>
      </c>
      <c r="IB136" s="120" t="str">
        <f t="shared" si="43"/>
        <v/>
      </c>
      <c r="IC136" s="37">
        <v>3</v>
      </c>
      <c r="ID136" s="38" t="str">
        <f t="shared" si="59"/>
        <v/>
      </c>
      <c r="IE136" s="9">
        <v>69.122035495523789</v>
      </c>
      <c r="IF136" s="46" t="str">
        <f t="shared" si="60"/>
        <v/>
      </c>
      <c r="IG136" s="38">
        <f t="shared" si="65"/>
        <v>0</v>
      </c>
      <c r="IH136" s="38">
        <f t="shared" si="62"/>
        <v>1</v>
      </c>
      <c r="II136">
        <f t="shared" si="63"/>
        <v>0</v>
      </c>
      <c r="IJ136">
        <f t="shared" si="44"/>
        <v>1</v>
      </c>
      <c r="IK136" s="9">
        <f t="shared" si="45"/>
        <v>27.218470237160357</v>
      </c>
      <c r="IL136" s="27" t="str">
        <f t="shared" si="46"/>
        <v/>
      </c>
      <c r="IM136" s="9">
        <f t="shared" si="64"/>
        <v>0</v>
      </c>
      <c r="IN136" s="48">
        <f t="shared" si="47"/>
        <v>1</v>
      </c>
      <c r="IO136" s="9">
        <f t="shared" si="48"/>
        <v>96.324799748704265</v>
      </c>
      <c r="IP136" s="49">
        <f t="shared" si="49"/>
        <v>1</v>
      </c>
      <c r="IQ136" s="9">
        <f t="shared" si="50"/>
        <v>2.622899324642689</v>
      </c>
      <c r="IR136" s="49">
        <f t="shared" si="51"/>
        <v>3</v>
      </c>
      <c r="IS136" s="9">
        <f t="shared" si="52"/>
        <v>1.8571428571428572</v>
      </c>
      <c r="IT136" s="9" t="str">
        <f t="shared" si="53"/>
        <v>very poor</v>
      </c>
      <c r="IU136" s="9">
        <f t="shared" si="54"/>
        <v>72.544642857142861</v>
      </c>
      <c r="IV136" t="str">
        <f t="shared" si="55"/>
        <v>improvement needed</v>
      </c>
    </row>
    <row r="137" spans="1:256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AT137">
        <v>29</v>
      </c>
      <c r="CS137">
        <v>14</v>
      </c>
      <c r="CU137">
        <v>57</v>
      </c>
      <c r="EL137">
        <v>71</v>
      </c>
      <c r="EQ137">
        <v>129</v>
      </c>
      <c r="ES137">
        <v>14</v>
      </c>
      <c r="ET137">
        <v>14</v>
      </c>
      <c r="FI137">
        <v>1243</v>
      </c>
      <c r="GI137">
        <v>29</v>
      </c>
      <c r="HN137" s="27">
        <f t="shared" si="33"/>
        <v>1600</v>
      </c>
      <c r="HO137">
        <f t="shared" si="34"/>
        <v>9</v>
      </c>
      <c r="HP137">
        <f t="shared" si="35"/>
        <v>1</v>
      </c>
      <c r="HQ137">
        <f t="shared" si="56"/>
        <v>2</v>
      </c>
      <c r="HR137">
        <f t="shared" si="36"/>
        <v>1</v>
      </c>
      <c r="HS137">
        <f t="shared" si="37"/>
        <v>0</v>
      </c>
      <c r="HT137">
        <f t="shared" si="38"/>
        <v>1</v>
      </c>
      <c r="HU137">
        <f t="shared" si="39"/>
        <v>6</v>
      </c>
      <c r="HV137" s="38">
        <f t="shared" si="57"/>
        <v>3</v>
      </c>
      <c r="HW137" s="9">
        <f t="shared" si="40"/>
        <v>0</v>
      </c>
      <c r="HX137" s="27">
        <f t="shared" si="41"/>
        <v>1</v>
      </c>
      <c r="HY137" s="9">
        <f t="shared" si="42"/>
        <v>0</v>
      </c>
      <c r="HZ137" s="45">
        <f t="shared" si="58"/>
        <v>1</v>
      </c>
      <c r="IA137">
        <f>COUNT(AX137:BA137,BG137:BH137,BJ137:BM137:BQ137,CB137,CD137,CO137:CP137,CT137,DB137,EX137,FD137,FL137,HA137,HC137,HE137,HI137)</f>
        <v>0</v>
      </c>
      <c r="IB137" s="120">
        <f t="shared" si="43"/>
        <v>1</v>
      </c>
      <c r="IC137" s="37">
        <v>7</v>
      </c>
      <c r="ID137" s="38">
        <f t="shared" si="59"/>
        <v>5</v>
      </c>
      <c r="IE137" s="9">
        <v>81.25</v>
      </c>
      <c r="IF137" s="46">
        <f t="shared" si="60"/>
        <v>5</v>
      </c>
      <c r="IG137" s="38">
        <f t="shared" si="65"/>
        <v>3</v>
      </c>
      <c r="IH137" s="38" t="str">
        <f t="shared" si="62"/>
        <v/>
      </c>
      <c r="II137">
        <f t="shared" si="63"/>
        <v>0</v>
      </c>
      <c r="IJ137" t="str">
        <f t="shared" si="44"/>
        <v/>
      </c>
      <c r="IK137" s="9">
        <f t="shared" si="45"/>
        <v>12.5</v>
      </c>
      <c r="IL137" s="27">
        <f t="shared" si="46"/>
        <v>1</v>
      </c>
      <c r="IM137" s="9">
        <f t="shared" si="64"/>
        <v>0</v>
      </c>
      <c r="IN137" s="48">
        <f t="shared" si="47"/>
        <v>1</v>
      </c>
      <c r="IO137" s="9">
        <f t="shared" si="48"/>
        <v>93.75</v>
      </c>
      <c r="IP137" s="49">
        <f t="shared" si="49"/>
        <v>1</v>
      </c>
      <c r="IQ137" s="9">
        <f t="shared" si="50"/>
        <v>0</v>
      </c>
      <c r="IR137" s="49">
        <f t="shared" si="51"/>
        <v>1</v>
      </c>
      <c r="IS137" s="9">
        <f t="shared" si="52"/>
        <v>1</v>
      </c>
      <c r="IT137" s="9" t="str">
        <f t="shared" si="53"/>
        <v>very poor</v>
      </c>
      <c r="IU137" s="9">
        <f t="shared" si="54"/>
        <v>39.0625</v>
      </c>
      <c r="IV137" t="str">
        <f t="shared" si="55"/>
        <v>improvement needed</v>
      </c>
    </row>
    <row r="138" spans="1:256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P138">
        <v>50</v>
      </c>
      <c r="ES138">
        <v>50</v>
      </c>
      <c r="EW138">
        <v>850</v>
      </c>
      <c r="FI138">
        <v>5300</v>
      </c>
      <c r="HN138" s="27">
        <f t="shared" ref="HN138:HN201" si="66">SUM(J138:HM138)</f>
        <v>6250</v>
      </c>
      <c r="HO138">
        <f t="shared" ref="HO138:HO201" si="67">COUNT(J138:HM138)</f>
        <v>4</v>
      </c>
      <c r="HP138">
        <f t="shared" ref="HP138:HP188" si="68">IF(AND($C138="NCP",HO138&gt;=25),5,IF(AND($C138="NCP",HO138&gt;=15),3,IF(AND($C138="CP",HO138&gt;=22),5,IF(AND($C138="CP",HO138&gt;=14),3,1))))</f>
        <v>1</v>
      </c>
      <c r="HQ138">
        <f t="shared" si="56"/>
        <v>0</v>
      </c>
      <c r="HR138">
        <f t="shared" ref="HR138:HR188" si="69">IF(AND($C138="NCP",HQ138&gt;=11),5,IF(AND($C138="NCP",HQ138&gt;=5),3,IF(AND($C138="CP",HQ138&gt;=5),5,IF(AND($C138="CP",HQ138&gt;=2),3,1))))</f>
        <v>1</v>
      </c>
      <c r="HS138">
        <f t="shared" ref="HS138:HS201" si="70">COUNT(BG138:BR138)</f>
        <v>0</v>
      </c>
      <c r="HT138">
        <f t="shared" ref="HT138:HT188" si="71">IF(AND($C138="NCP",HS138&gt;=4),5,IF(AND($C138="NCP",HS138&gt;=2),3,IF(AND($C138="CP",HS138&gt;=2),5,IF(AND($C138="CP",HS138=1),3,1))))</f>
        <v>1</v>
      </c>
      <c r="HU138">
        <f t="shared" ref="HU138:HU201" si="72">COUNT(DX138:HM138)</f>
        <v>3</v>
      </c>
      <c r="HV138" s="38">
        <f t="shared" si="57"/>
        <v>1</v>
      </c>
      <c r="HW138" s="9">
        <f t="shared" ref="HW138:HW201" si="73">SUM(BG138:BR138)/HN138*100</f>
        <v>0</v>
      </c>
      <c r="HX138" s="27">
        <f t="shared" ref="HX138:HX188" si="74">IF(HW138&gt;=11,5,IF(HW138&gt;=0.8,3,1))</f>
        <v>1</v>
      </c>
      <c r="HY138" s="9">
        <f t="shared" ref="HY138:HY201" si="75">IF(SUM(EB138:GN138)=0,0,SUM(FD138,FQ138,GB138,GF138)/SUM(EB138:GN138)*100)</f>
        <v>0</v>
      </c>
      <c r="HZ138" s="45">
        <f t="shared" si="58"/>
        <v>1</v>
      </c>
      <c r="IA138">
        <f>COUNT(AX138:BA138,BG138:BH138,BJ138:BM138:BQ138,CB138,CD138,CO138:CP138,CT138,DB138,EX138,FD138,FL138,HA138,HC138,HE138,HI138)</f>
        <v>0</v>
      </c>
      <c r="IB138" s="120">
        <f t="shared" ref="IB138:IB183" si="76">IF(AND($C138="NCP",IA138&gt;8),5,IF(AND($C138="NCP",IA138&gt;=3),3,IF(AND($C138="NCP",IA138&lt;3),1,"")))</f>
        <v>1</v>
      </c>
      <c r="IC138" s="37">
        <v>3</v>
      </c>
      <c r="ID138" s="38">
        <f t="shared" si="59"/>
        <v>5</v>
      </c>
      <c r="IE138" s="9">
        <v>100</v>
      </c>
      <c r="IF138" s="46">
        <f t="shared" si="60"/>
        <v>5</v>
      </c>
      <c r="IG138" s="38">
        <f t="shared" si="65"/>
        <v>0</v>
      </c>
      <c r="IH138" s="38" t="str">
        <f t="shared" si="62"/>
        <v/>
      </c>
      <c r="II138">
        <f t="shared" si="63"/>
        <v>0</v>
      </c>
      <c r="IJ138" t="str">
        <f t="shared" ref="IJ138:IJ188" si="77">IF(AND($C138="CP",II138&gt;=2),5,IF(AND($C138="CP",II138=1),3,IF(AND($C138="CP",II138&lt;1),1,"")))</f>
        <v/>
      </c>
      <c r="IK138" s="9">
        <f t="shared" ref="IK138:IK201" si="78">SUM(T138,BN138:BR138,BX138,CO138,CQ138,CS138:CY138,CX138,DA138,DB138,DD138,DJ138:DO138,DT138,DU138,EQ138,EV138,FE138, FR138,GB138,GY138:HC138,HG138)/HN138*100</f>
        <v>0</v>
      </c>
      <c r="IL138" s="27">
        <f t="shared" ref="IL138:IL188" si="79">IF(AND($C138="NCP",IK138&gt;=74),5,IF(AND($C138="NCP",IK138&gt;=31),3,IF(AND($C138="NCP",IK138&lt;31),1,"")))</f>
        <v>1</v>
      </c>
      <c r="IM138" s="9">
        <f t="shared" si="64"/>
        <v>0</v>
      </c>
      <c r="IN138" s="48">
        <f t="shared" ref="IN138:IN188" si="80">IF(AND($C138="NCP",IM138&gt;=51),5,IF(AND($C138="NCP",IM138&gt;=12),3,IF(AND($C138="CP",IM138&gt;=28),5,IF(AND($C138="CP",IM138&gt;=10),3,1))))</f>
        <v>1</v>
      </c>
      <c r="IO138" s="9">
        <f t="shared" ref="IO138:IO201" si="81">SUM(EB138:GN138)/HN138*100</f>
        <v>99.2</v>
      </c>
      <c r="IP138" s="49">
        <f t="shared" ref="IP138:IP188" si="82">IF(IO138&lt;=4.6,5,IF(IO138&lt;=63,3,1))</f>
        <v>1</v>
      </c>
      <c r="IQ138" s="9">
        <f t="shared" ref="IQ138:IQ201" si="83">SUM(AE138:AN138,BU138:BW138,BS138,BY138:CA138,CM138,DP138,DR138:DS138,DV138,FD138,FT138,GF138)/HN138*100</f>
        <v>0</v>
      </c>
      <c r="IR138" s="49">
        <f t="shared" ref="IR138:IR188" si="84">IF(IQ138&gt;=8,5,IF(IQ138&gt;=0.9,3,1))</f>
        <v>1</v>
      </c>
      <c r="IS138" s="9">
        <f t="shared" ref="IS138:IS188" si="85">IF($C138="NCP",(SUM(HP138,HR138,HT138,IN138,IL138,IP138)/6),IF($C138="CP",(SUM(HP138,HR138,HT138,HX138,IJ138,IN138,IR138)/7),""))</f>
        <v>1</v>
      </c>
      <c r="IT138" s="9" t="str">
        <f t="shared" ref="IT138:IT188" si="86">IF(IS138&gt;=4,"good",IF(IS138&gt;=3,"fair",IF(IS138&gt;=2,"poor",IF(IS138&gt;=1,"very poor",""))))</f>
        <v>very poor</v>
      </c>
      <c r="IU138" s="9">
        <f t="shared" ref="IU138:IU188" si="87">IS138/2.56*100</f>
        <v>39.0625</v>
      </c>
      <c r="IV138" t="str">
        <f t="shared" ref="IV138:IV188" si="88">IF(IU138&gt;=78,"approaching attainable community","improvement needed")</f>
        <v>improvement needed</v>
      </c>
    </row>
    <row r="139" spans="1:256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ES139">
        <v>71</v>
      </c>
      <c r="FI139">
        <v>1586</v>
      </c>
      <c r="FT139">
        <v>14</v>
      </c>
      <c r="HN139" s="27">
        <f t="shared" si="66"/>
        <v>1671</v>
      </c>
      <c r="HO139">
        <f t="shared" si="67"/>
        <v>3</v>
      </c>
      <c r="HP139">
        <f t="shared" si="68"/>
        <v>1</v>
      </c>
      <c r="HQ139">
        <f t="shared" ref="HQ139:HQ202" si="89">COUNT(BG139:BR139,CD139,CQ139:DB139)</f>
        <v>0</v>
      </c>
      <c r="HR139">
        <f t="shared" si="69"/>
        <v>1</v>
      </c>
      <c r="HS139">
        <f t="shared" si="70"/>
        <v>0</v>
      </c>
      <c r="HT139">
        <f t="shared" si="71"/>
        <v>1</v>
      </c>
      <c r="HU139">
        <f t="shared" si="72"/>
        <v>3</v>
      </c>
      <c r="HV139" s="38">
        <f t="shared" ref="HV139:HV202" si="90">IF(AND($C139="NCP",HU139&gt;9),5,IF(AND($C139="NCP",HU139&gt;=6),3,IF(AND($C139="NCP",HU139&lt;6),1,"")))</f>
        <v>1</v>
      </c>
      <c r="HW139" s="9">
        <f t="shared" si="73"/>
        <v>0</v>
      </c>
      <c r="HX139" s="27">
        <f t="shared" si="74"/>
        <v>1</v>
      </c>
      <c r="HY139" s="9">
        <f t="shared" si="75"/>
        <v>0</v>
      </c>
      <c r="HZ139" s="45">
        <f t="shared" ref="HZ139:HZ188" si="91">IF(AND($C137="NCP",HY139&gt;4.8),5,IF(AND($C139="NCP",HY139&gt;0),3,IF(AND($C139="CP",HY139&gt;13),5,IF(AND($C139="CP",HY139&gt;0),3,1))))</f>
        <v>1</v>
      </c>
      <c r="IA139">
        <f>COUNT(AX139:BA139,BG139:BH139,BJ139:BM139:BQ139,CB139,CD139,CO139:CP139,CT139,DB139,EX139,FD139,FL139,HA139,HC139,HE139,HI139)</f>
        <v>0</v>
      </c>
      <c r="IB139" s="120">
        <f t="shared" si="76"/>
        <v>1</v>
      </c>
      <c r="IC139" s="37">
        <v>2</v>
      </c>
      <c r="ID139" s="38">
        <f t="shared" ref="ID139:ID188" si="92">IF(AND($C139="NCP",IC139&lt;11.8),5,IF(AND($C139="NCP",IC139&lt;=48),3,IF(AND($C139="NCP",IC139&gt;48),1,"")))</f>
        <v>5</v>
      </c>
      <c r="IE139" s="9">
        <v>99.162178336325553</v>
      </c>
      <c r="IF139" s="46">
        <f t="shared" ref="IF139:IF188" si="93">IF(AND($C139="NCP",IE139&gt;31),5,IF(AND($C139="NCP",IE139&gt;=13.5),3,IF(AND($C139="NCP",IE139&lt;13.5),1,"")))</f>
        <v>5</v>
      </c>
      <c r="IG139" s="38">
        <f t="shared" ref="IG139:IG170" si="94">2*(COUNT(EL139))+COUNT(M139,AT139,BP139:BR139,BU139,CD139,CP139,CZ139,DK139,DM139:DN139,DT139:DU139,FF139,FL139,FM139:FO139,FV139,GA139,GW139,GZ139,HI139,HM139)</f>
        <v>0</v>
      </c>
      <c r="IH139" s="38" t="str">
        <f t="shared" ref="IH139:IH188" si="95">IF(AND($C139="CP",IG139&gt;12),5,IF(AND($C139="CP",IG139&gt;=4),3,IF(AND($C139="CP",IG139&lt;4),1,"")))</f>
        <v/>
      </c>
      <c r="II139">
        <f t="shared" ref="II139:II202" si="96">COUNT(AE139:AF139, AH139:AN139,BN139:BP139,BR139,CW139:CY139,DD139,DK139:DO139,DT139,DV139,EY139)</f>
        <v>0</v>
      </c>
      <c r="IJ139" t="str">
        <f t="shared" si="77"/>
        <v/>
      </c>
      <c r="IK139" s="9">
        <f t="shared" si="78"/>
        <v>0</v>
      </c>
      <c r="IL139" s="27">
        <f t="shared" si="79"/>
        <v>1</v>
      </c>
      <c r="IM139" s="9">
        <f t="shared" ref="IM139:IM202" si="97">SUM(AX139:AY139,BA139,BG139:BH139,BJ139:BQ139,CB139,CD139,CO139:CP139,CT139,DB139,EX139,FD139,FL139,FU139,HA139,HC139,HE139,HI139)/HN139*100</f>
        <v>0</v>
      </c>
      <c r="IN139" s="48">
        <f t="shared" si="80"/>
        <v>1</v>
      </c>
      <c r="IO139" s="9">
        <f t="shared" si="81"/>
        <v>100</v>
      </c>
      <c r="IP139" s="49">
        <f t="shared" si="82"/>
        <v>1</v>
      </c>
      <c r="IQ139" s="9">
        <f t="shared" si="83"/>
        <v>0.83782166367444633</v>
      </c>
      <c r="IR139" s="49">
        <f t="shared" si="84"/>
        <v>1</v>
      </c>
      <c r="IS139" s="9">
        <f t="shared" si="85"/>
        <v>1</v>
      </c>
      <c r="IT139" s="9" t="str">
        <f t="shared" si="86"/>
        <v>very poor</v>
      </c>
      <c r="IU139" s="9">
        <f t="shared" si="87"/>
        <v>39.0625</v>
      </c>
      <c r="IV139" t="str">
        <f t="shared" si="88"/>
        <v>improvement needed</v>
      </c>
    </row>
    <row r="140" spans="1:256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CU140">
        <v>13</v>
      </c>
      <c r="DO140">
        <v>13</v>
      </c>
      <c r="EL140">
        <v>33</v>
      </c>
      <c r="EW140">
        <v>33</v>
      </c>
      <c r="FI140">
        <v>620</v>
      </c>
      <c r="HN140" s="27">
        <f t="shared" si="66"/>
        <v>712</v>
      </c>
      <c r="HO140">
        <f t="shared" si="67"/>
        <v>5</v>
      </c>
      <c r="HP140">
        <f t="shared" si="68"/>
        <v>1</v>
      </c>
      <c r="HQ140">
        <f t="shared" si="89"/>
        <v>1</v>
      </c>
      <c r="HR140">
        <f t="shared" si="69"/>
        <v>1</v>
      </c>
      <c r="HS140">
        <f t="shared" si="70"/>
        <v>0</v>
      </c>
      <c r="HT140">
        <f t="shared" si="71"/>
        <v>1</v>
      </c>
      <c r="HU140">
        <f t="shared" si="72"/>
        <v>3</v>
      </c>
      <c r="HV140" s="38">
        <f t="shared" si="90"/>
        <v>1</v>
      </c>
      <c r="HW140" s="9">
        <f t="shared" si="73"/>
        <v>0</v>
      </c>
      <c r="HX140" s="27">
        <f t="shared" si="74"/>
        <v>1</v>
      </c>
      <c r="HY140" s="9">
        <f t="shared" si="75"/>
        <v>0</v>
      </c>
      <c r="HZ140" s="45">
        <f t="shared" si="91"/>
        <v>1</v>
      </c>
      <c r="IA140">
        <f>COUNT(AX140:BA140,BG140:BH140,BJ140:BM140:BQ140,CB140,CD140,CO140:CP140,CT140,DB140,EX140,FD140,FL140,HA140,HC140,HE140,HI140)</f>
        <v>0</v>
      </c>
      <c r="IB140" s="120">
        <f t="shared" si="76"/>
        <v>1</v>
      </c>
      <c r="IC140" s="37">
        <v>4</v>
      </c>
      <c r="ID140" s="38">
        <f t="shared" si="92"/>
        <v>5</v>
      </c>
      <c r="IE140" s="9">
        <v>91.713483146067418</v>
      </c>
      <c r="IF140" s="46">
        <f t="shared" si="93"/>
        <v>5</v>
      </c>
      <c r="IG140" s="38">
        <f t="shared" si="94"/>
        <v>2</v>
      </c>
      <c r="IH140" s="38" t="str">
        <f t="shared" si="95"/>
        <v/>
      </c>
      <c r="II140">
        <f t="shared" si="96"/>
        <v>1</v>
      </c>
      <c r="IJ140" t="str">
        <f t="shared" si="77"/>
        <v/>
      </c>
      <c r="IK140" s="9">
        <f t="shared" si="78"/>
        <v>3.6516853932584268</v>
      </c>
      <c r="IL140" s="27">
        <f t="shared" si="79"/>
        <v>1</v>
      </c>
      <c r="IM140" s="9">
        <f t="shared" si="97"/>
        <v>0</v>
      </c>
      <c r="IN140" s="48">
        <f t="shared" si="80"/>
        <v>1</v>
      </c>
      <c r="IO140" s="9">
        <f t="shared" si="81"/>
        <v>96.348314606741567</v>
      </c>
      <c r="IP140" s="49">
        <f t="shared" si="82"/>
        <v>1</v>
      </c>
      <c r="IQ140" s="9">
        <f t="shared" si="83"/>
        <v>0</v>
      </c>
      <c r="IR140" s="49">
        <f t="shared" si="84"/>
        <v>1</v>
      </c>
      <c r="IS140" s="9">
        <f t="shared" si="85"/>
        <v>1</v>
      </c>
      <c r="IT140" s="9" t="str">
        <f t="shared" si="86"/>
        <v>very poor</v>
      </c>
      <c r="IU140" s="9">
        <f t="shared" si="87"/>
        <v>39.0625</v>
      </c>
      <c r="IV140" t="str">
        <f t="shared" si="88"/>
        <v>improvement needed</v>
      </c>
    </row>
    <row r="141" spans="1:256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P141">
        <v>46</v>
      </c>
      <c r="V141">
        <v>2</v>
      </c>
      <c r="CU141">
        <v>2</v>
      </c>
      <c r="EW141">
        <v>15</v>
      </c>
      <c r="FB141">
        <v>7</v>
      </c>
      <c r="FI141">
        <v>134</v>
      </c>
      <c r="FT141">
        <v>5</v>
      </c>
      <c r="GC141">
        <v>20</v>
      </c>
      <c r="GX141">
        <v>10</v>
      </c>
      <c r="HN141" s="27">
        <f t="shared" si="66"/>
        <v>241</v>
      </c>
      <c r="HO141">
        <f t="shared" si="67"/>
        <v>9</v>
      </c>
      <c r="HP141">
        <f t="shared" si="68"/>
        <v>1</v>
      </c>
      <c r="HQ141">
        <f t="shared" si="89"/>
        <v>1</v>
      </c>
      <c r="HR141">
        <f t="shared" si="69"/>
        <v>1</v>
      </c>
      <c r="HS141">
        <f t="shared" si="70"/>
        <v>0</v>
      </c>
      <c r="HT141">
        <f t="shared" si="71"/>
        <v>1</v>
      </c>
      <c r="HU141">
        <f t="shared" si="72"/>
        <v>6</v>
      </c>
      <c r="HV141" s="38">
        <f t="shared" si="90"/>
        <v>3</v>
      </c>
      <c r="HW141" s="9">
        <f t="shared" si="73"/>
        <v>0</v>
      </c>
      <c r="HX141" s="27">
        <f t="shared" si="74"/>
        <v>1</v>
      </c>
      <c r="HY141" s="9">
        <f t="shared" si="75"/>
        <v>0</v>
      </c>
      <c r="HZ141" s="45">
        <f t="shared" si="91"/>
        <v>1</v>
      </c>
      <c r="IA141">
        <f>COUNT(AX141:BA141,BG141:BH141,BJ141:BM141:BQ141,CB141,CD141,CO141:CP141,CT141,DB141,EX141,FD141,FL141,HA141,HC141,HE141,HI141)</f>
        <v>0</v>
      </c>
      <c r="IB141" s="120">
        <f t="shared" si="76"/>
        <v>1</v>
      </c>
      <c r="IC141" s="37">
        <v>4</v>
      </c>
      <c r="ID141" s="38">
        <f t="shared" si="92"/>
        <v>5</v>
      </c>
      <c r="IE141" s="9">
        <v>96.265560165975103</v>
      </c>
      <c r="IF141" s="46">
        <f t="shared" si="93"/>
        <v>5</v>
      </c>
      <c r="IG141" s="38">
        <f t="shared" si="94"/>
        <v>0</v>
      </c>
      <c r="IH141" s="38" t="str">
        <f t="shared" si="95"/>
        <v/>
      </c>
      <c r="II141">
        <f t="shared" si="96"/>
        <v>0</v>
      </c>
      <c r="IJ141" t="str">
        <f t="shared" si="77"/>
        <v/>
      </c>
      <c r="IK141" s="9">
        <f t="shared" si="78"/>
        <v>0.82987551867219922</v>
      </c>
      <c r="IL141" s="27">
        <f t="shared" si="79"/>
        <v>1</v>
      </c>
      <c r="IM141" s="9">
        <f t="shared" si="97"/>
        <v>0</v>
      </c>
      <c r="IN141" s="48">
        <f t="shared" si="80"/>
        <v>1</v>
      </c>
      <c r="IO141" s="9">
        <f t="shared" si="81"/>
        <v>75.103734439834028</v>
      </c>
      <c r="IP141" s="49">
        <f t="shared" si="82"/>
        <v>1</v>
      </c>
      <c r="IQ141" s="9">
        <f t="shared" si="83"/>
        <v>2.0746887966804977</v>
      </c>
      <c r="IR141" s="49">
        <f t="shared" si="84"/>
        <v>3</v>
      </c>
      <c r="IS141" s="9">
        <f t="shared" si="85"/>
        <v>1</v>
      </c>
      <c r="IT141" s="9" t="str">
        <f t="shared" si="86"/>
        <v>very poor</v>
      </c>
      <c r="IU141" s="9">
        <f t="shared" si="87"/>
        <v>39.0625</v>
      </c>
      <c r="IV141" t="str">
        <f t="shared" si="88"/>
        <v>improvement needed</v>
      </c>
    </row>
    <row r="142" spans="1:256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P142">
        <v>56</v>
      </c>
      <c r="FI142">
        <v>722</v>
      </c>
      <c r="GX142">
        <v>11</v>
      </c>
      <c r="HN142" s="27">
        <f t="shared" si="66"/>
        <v>789</v>
      </c>
      <c r="HO142">
        <f t="shared" si="67"/>
        <v>3</v>
      </c>
      <c r="HP142">
        <f t="shared" si="68"/>
        <v>1</v>
      </c>
      <c r="HQ142">
        <f t="shared" si="89"/>
        <v>0</v>
      </c>
      <c r="HR142">
        <f t="shared" si="69"/>
        <v>1</v>
      </c>
      <c r="HS142">
        <f t="shared" si="70"/>
        <v>0</v>
      </c>
      <c r="HT142">
        <f t="shared" si="71"/>
        <v>1</v>
      </c>
      <c r="HU142">
        <f t="shared" si="72"/>
        <v>2</v>
      </c>
      <c r="HV142" s="38">
        <f t="shared" si="90"/>
        <v>1</v>
      </c>
      <c r="HW142" s="9">
        <f t="shared" si="73"/>
        <v>0</v>
      </c>
      <c r="HX142" s="27">
        <f t="shared" si="74"/>
        <v>1</v>
      </c>
      <c r="HY142" s="9">
        <f t="shared" si="75"/>
        <v>0</v>
      </c>
      <c r="HZ142" s="45">
        <f t="shared" si="91"/>
        <v>1</v>
      </c>
      <c r="IA142">
        <f>COUNT(AX142:BA142,BG142:BH142,BJ142:BM142:BQ142,CB142,CD142,CO142:CP142,CT142,DB142,EX142,FD142,FL142,HA142,HC142,HE142,HI142)</f>
        <v>0</v>
      </c>
      <c r="IB142" s="120">
        <f t="shared" si="76"/>
        <v>1</v>
      </c>
      <c r="IC142" s="37">
        <v>2</v>
      </c>
      <c r="ID142" s="38">
        <f t="shared" si="92"/>
        <v>5</v>
      </c>
      <c r="IE142" s="9">
        <v>100</v>
      </c>
      <c r="IF142" s="46">
        <f t="shared" si="93"/>
        <v>5</v>
      </c>
      <c r="IG142" s="38">
        <f t="shared" si="94"/>
        <v>0</v>
      </c>
      <c r="IH142" s="38" t="str">
        <f t="shared" si="95"/>
        <v/>
      </c>
      <c r="II142">
        <f t="shared" si="96"/>
        <v>0</v>
      </c>
      <c r="IJ142" t="str">
        <f t="shared" si="77"/>
        <v/>
      </c>
      <c r="IK142" s="9">
        <f t="shared" si="78"/>
        <v>0</v>
      </c>
      <c r="IL142" s="27">
        <f t="shared" si="79"/>
        <v>1</v>
      </c>
      <c r="IM142" s="9">
        <f t="shared" si="97"/>
        <v>0</v>
      </c>
      <c r="IN142" s="48">
        <f t="shared" si="80"/>
        <v>1</v>
      </c>
      <c r="IO142" s="9">
        <f t="shared" si="81"/>
        <v>91.50823827629911</v>
      </c>
      <c r="IP142" s="49">
        <f t="shared" si="82"/>
        <v>1</v>
      </c>
      <c r="IQ142" s="9">
        <f t="shared" si="83"/>
        <v>0</v>
      </c>
      <c r="IR142" s="49">
        <f t="shared" si="84"/>
        <v>1</v>
      </c>
      <c r="IS142" s="9">
        <f t="shared" si="85"/>
        <v>1</v>
      </c>
      <c r="IT142" s="9" t="str">
        <f t="shared" si="86"/>
        <v>very poor</v>
      </c>
      <c r="IU142" s="9">
        <f t="shared" si="87"/>
        <v>39.0625</v>
      </c>
      <c r="IV142" t="str">
        <f t="shared" si="88"/>
        <v>improvement needed</v>
      </c>
    </row>
    <row r="143" spans="1:256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P143">
        <v>125</v>
      </c>
      <c r="CU143">
        <v>25</v>
      </c>
      <c r="EA143">
        <v>25</v>
      </c>
      <c r="EQ143">
        <v>350</v>
      </c>
      <c r="FI143">
        <v>2075</v>
      </c>
      <c r="FT143">
        <v>25</v>
      </c>
      <c r="HB143">
        <v>25</v>
      </c>
      <c r="HN143" s="27">
        <f t="shared" si="66"/>
        <v>2650</v>
      </c>
      <c r="HO143">
        <f t="shared" si="67"/>
        <v>7</v>
      </c>
      <c r="HP143">
        <f t="shared" si="68"/>
        <v>1</v>
      </c>
      <c r="HQ143">
        <f t="shared" si="89"/>
        <v>1</v>
      </c>
      <c r="HR143">
        <f t="shared" si="69"/>
        <v>1</v>
      </c>
      <c r="HS143">
        <f t="shared" si="70"/>
        <v>0</v>
      </c>
      <c r="HT143">
        <f t="shared" si="71"/>
        <v>1</v>
      </c>
      <c r="HU143">
        <f t="shared" si="72"/>
        <v>5</v>
      </c>
      <c r="HV143" s="38">
        <f t="shared" si="90"/>
        <v>1</v>
      </c>
      <c r="HW143" s="9">
        <f t="shared" si="73"/>
        <v>0</v>
      </c>
      <c r="HX143" s="27">
        <f t="shared" si="74"/>
        <v>1</v>
      </c>
      <c r="HY143" s="9">
        <f t="shared" si="75"/>
        <v>0</v>
      </c>
      <c r="HZ143" s="45">
        <f t="shared" si="91"/>
        <v>1</v>
      </c>
      <c r="IA143">
        <f>COUNT(AX143:BA143,BG143:BH143,BJ143:BM143:BQ143,CB143,CD143,CO143:CP143,CT143,DB143,EX143,FD143,FL143,HA143,HC143,HE143,HI143)</f>
        <v>0</v>
      </c>
      <c r="IB143" s="120">
        <f t="shared" si="76"/>
        <v>1</v>
      </c>
      <c r="IC143" s="37">
        <v>4</v>
      </c>
      <c r="ID143" s="38">
        <f t="shared" si="92"/>
        <v>5</v>
      </c>
      <c r="IE143" s="9">
        <v>83.962264150943398</v>
      </c>
      <c r="IF143" s="46">
        <f t="shared" si="93"/>
        <v>5</v>
      </c>
      <c r="IG143" s="38">
        <f t="shared" si="94"/>
        <v>0</v>
      </c>
      <c r="IH143" s="38" t="str">
        <f t="shared" si="95"/>
        <v/>
      </c>
      <c r="II143">
        <f t="shared" si="96"/>
        <v>0</v>
      </c>
      <c r="IJ143" t="str">
        <f t="shared" si="77"/>
        <v/>
      </c>
      <c r="IK143" s="9">
        <f t="shared" si="78"/>
        <v>15.09433962264151</v>
      </c>
      <c r="IL143" s="27">
        <f t="shared" si="79"/>
        <v>1</v>
      </c>
      <c r="IM143" s="9">
        <f t="shared" si="97"/>
        <v>0</v>
      </c>
      <c r="IN143" s="48">
        <f t="shared" si="80"/>
        <v>1</v>
      </c>
      <c r="IO143" s="9">
        <f t="shared" si="81"/>
        <v>92.452830188679243</v>
      </c>
      <c r="IP143" s="49">
        <f t="shared" si="82"/>
        <v>1</v>
      </c>
      <c r="IQ143" s="9">
        <f t="shared" si="83"/>
        <v>0.94339622641509435</v>
      </c>
      <c r="IR143" s="49">
        <f t="shared" si="84"/>
        <v>3</v>
      </c>
      <c r="IS143" s="9">
        <f t="shared" si="85"/>
        <v>1</v>
      </c>
      <c r="IT143" s="9" t="str">
        <f t="shared" si="86"/>
        <v>very poor</v>
      </c>
      <c r="IU143" s="9">
        <f t="shared" si="87"/>
        <v>39.0625</v>
      </c>
      <c r="IV143" t="str">
        <f t="shared" si="88"/>
        <v>improvement needed</v>
      </c>
    </row>
    <row r="144" spans="1:256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P144">
        <v>300</v>
      </c>
      <c r="AT144">
        <v>258</v>
      </c>
      <c r="BV144">
        <v>8</v>
      </c>
      <c r="EG144">
        <v>8</v>
      </c>
      <c r="EO144">
        <v>25</v>
      </c>
      <c r="EW144">
        <v>17</v>
      </c>
      <c r="FI144">
        <v>142</v>
      </c>
      <c r="GI144">
        <v>67</v>
      </c>
      <c r="GN144">
        <v>8</v>
      </c>
      <c r="HN144" s="27">
        <f t="shared" si="66"/>
        <v>833</v>
      </c>
      <c r="HO144">
        <f t="shared" si="67"/>
        <v>9</v>
      </c>
      <c r="HP144">
        <f t="shared" si="68"/>
        <v>1</v>
      </c>
      <c r="HQ144">
        <f t="shared" si="89"/>
        <v>0</v>
      </c>
      <c r="HR144">
        <f t="shared" si="69"/>
        <v>1</v>
      </c>
      <c r="HS144">
        <f t="shared" si="70"/>
        <v>0</v>
      </c>
      <c r="HT144">
        <f t="shared" si="71"/>
        <v>1</v>
      </c>
      <c r="HU144">
        <f t="shared" si="72"/>
        <v>6</v>
      </c>
      <c r="HV144" s="38">
        <f t="shared" si="90"/>
        <v>3</v>
      </c>
      <c r="HW144" s="9">
        <f t="shared" si="73"/>
        <v>0</v>
      </c>
      <c r="HX144" s="27">
        <f t="shared" si="74"/>
        <v>1</v>
      </c>
      <c r="HY144" s="9">
        <f t="shared" si="75"/>
        <v>0</v>
      </c>
      <c r="HZ144" s="45">
        <f t="shared" si="91"/>
        <v>1</v>
      </c>
      <c r="IA144">
        <f>COUNT(AX144:BA144,BG144:BH144,BJ144:BM144:BQ144,CB144,CD144,CO144:CP144,CT144,DB144,EX144,FD144,FL144,HA144,HC144,HE144,HI144)</f>
        <v>0</v>
      </c>
      <c r="IB144" s="120">
        <f t="shared" si="76"/>
        <v>1</v>
      </c>
      <c r="IC144" s="37">
        <v>5</v>
      </c>
      <c r="ID144" s="38">
        <f t="shared" si="92"/>
        <v>5</v>
      </c>
      <c r="IE144" s="9">
        <v>86.074429771908768</v>
      </c>
      <c r="IF144" s="46">
        <f t="shared" si="93"/>
        <v>5</v>
      </c>
      <c r="IG144" s="38">
        <f t="shared" si="94"/>
        <v>1</v>
      </c>
      <c r="IH144" s="38" t="str">
        <f t="shared" si="95"/>
        <v/>
      </c>
      <c r="II144">
        <f t="shared" si="96"/>
        <v>0</v>
      </c>
      <c r="IJ144" t="str">
        <f t="shared" si="77"/>
        <v/>
      </c>
      <c r="IK144" s="9">
        <f t="shared" si="78"/>
        <v>0</v>
      </c>
      <c r="IL144" s="27">
        <f t="shared" si="79"/>
        <v>1</v>
      </c>
      <c r="IM144" s="9">
        <f t="shared" si="97"/>
        <v>0</v>
      </c>
      <c r="IN144" s="48">
        <f t="shared" si="80"/>
        <v>1</v>
      </c>
      <c r="IO144" s="9">
        <f t="shared" si="81"/>
        <v>32.052821128451384</v>
      </c>
      <c r="IP144" s="49">
        <f t="shared" si="82"/>
        <v>3</v>
      </c>
      <c r="IQ144" s="9">
        <f t="shared" si="83"/>
        <v>0.96038415366146457</v>
      </c>
      <c r="IR144" s="49">
        <f t="shared" si="84"/>
        <v>3</v>
      </c>
      <c r="IS144" s="9">
        <f t="shared" si="85"/>
        <v>1.3333333333333333</v>
      </c>
      <c r="IT144" s="9" t="str">
        <f t="shared" si="86"/>
        <v>very poor</v>
      </c>
      <c r="IU144" s="9">
        <f t="shared" si="87"/>
        <v>52.083333333333329</v>
      </c>
      <c r="IV144" t="str">
        <f t="shared" si="88"/>
        <v>improvement needed</v>
      </c>
    </row>
    <row r="145" spans="1:256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P145">
        <v>19</v>
      </c>
      <c r="Z145">
        <v>2</v>
      </c>
      <c r="AH145">
        <v>28</v>
      </c>
      <c r="AK145">
        <v>2</v>
      </c>
      <c r="BA145">
        <v>23</v>
      </c>
      <c r="BV145">
        <v>2</v>
      </c>
      <c r="BX145">
        <v>9</v>
      </c>
      <c r="BY145">
        <v>5</v>
      </c>
      <c r="CS145">
        <v>49</v>
      </c>
      <c r="CU145">
        <v>93</v>
      </c>
      <c r="FI145">
        <v>7</v>
      </c>
      <c r="FQ145">
        <v>9</v>
      </c>
      <c r="GI145">
        <v>5</v>
      </c>
      <c r="HN145" s="27">
        <f t="shared" si="66"/>
        <v>253</v>
      </c>
      <c r="HO145">
        <f t="shared" si="67"/>
        <v>13</v>
      </c>
      <c r="HP145">
        <f t="shared" si="68"/>
        <v>1</v>
      </c>
      <c r="HQ145">
        <f t="shared" si="89"/>
        <v>2</v>
      </c>
      <c r="HR145">
        <f t="shared" si="69"/>
        <v>1</v>
      </c>
      <c r="HS145">
        <f t="shared" si="70"/>
        <v>0</v>
      </c>
      <c r="HT145">
        <f t="shared" si="71"/>
        <v>1</v>
      </c>
      <c r="HU145">
        <f t="shared" si="72"/>
        <v>3</v>
      </c>
      <c r="HV145" s="38">
        <f t="shared" si="90"/>
        <v>1</v>
      </c>
      <c r="HW145" s="9">
        <f t="shared" si="73"/>
        <v>0</v>
      </c>
      <c r="HX145" s="27">
        <f t="shared" si="74"/>
        <v>1</v>
      </c>
      <c r="HY145" s="9">
        <f t="shared" si="75"/>
        <v>42.857142857142854</v>
      </c>
      <c r="HZ145" s="45">
        <f t="shared" si="91"/>
        <v>5</v>
      </c>
      <c r="IA145">
        <f>COUNT(AX145:BA145,BG145:BH145,BJ145:BM145:BQ145,CB145,CD145,CO145:CP145,CT145,DB145,EX145,FD145,FL145,HA145,HC145,HE145,HI145)</f>
        <v>1</v>
      </c>
      <c r="IB145" s="120">
        <f t="shared" si="76"/>
        <v>1</v>
      </c>
      <c r="IC145" s="37">
        <v>10</v>
      </c>
      <c r="ID145" s="38">
        <f t="shared" si="92"/>
        <v>5</v>
      </c>
      <c r="IE145" s="9">
        <v>22.92490118577075</v>
      </c>
      <c r="IF145" s="46">
        <f t="shared" si="93"/>
        <v>3</v>
      </c>
      <c r="IG145" s="38">
        <f t="shared" si="94"/>
        <v>0</v>
      </c>
      <c r="IH145" s="38" t="str">
        <f t="shared" si="95"/>
        <v/>
      </c>
      <c r="II145">
        <f t="shared" si="96"/>
        <v>2</v>
      </c>
      <c r="IJ145" t="str">
        <f t="shared" si="77"/>
        <v/>
      </c>
      <c r="IK145" s="9">
        <f t="shared" si="78"/>
        <v>59.683794466403164</v>
      </c>
      <c r="IL145" s="27">
        <f t="shared" si="79"/>
        <v>3</v>
      </c>
      <c r="IM145" s="9">
        <f t="shared" si="97"/>
        <v>9.0909090909090917</v>
      </c>
      <c r="IN145" s="48">
        <f t="shared" si="80"/>
        <v>1</v>
      </c>
      <c r="IO145" s="9">
        <f t="shared" si="81"/>
        <v>8.3003952569169961</v>
      </c>
      <c r="IP145" s="49">
        <f t="shared" si="82"/>
        <v>3</v>
      </c>
      <c r="IQ145" s="9">
        <f t="shared" si="83"/>
        <v>14.624505928853754</v>
      </c>
      <c r="IR145" s="49">
        <f t="shared" si="84"/>
        <v>5</v>
      </c>
      <c r="IS145" s="9">
        <f t="shared" si="85"/>
        <v>1.6666666666666667</v>
      </c>
      <c r="IT145" s="9" t="str">
        <f t="shared" si="86"/>
        <v>very poor</v>
      </c>
      <c r="IU145" s="9">
        <f t="shared" si="87"/>
        <v>65.104166666666657</v>
      </c>
      <c r="IV145" t="str">
        <f t="shared" si="88"/>
        <v>improvement needed</v>
      </c>
    </row>
    <row r="146" spans="1:256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P146">
        <v>20</v>
      </c>
      <c r="AH146">
        <v>2</v>
      </c>
      <c r="AT146">
        <v>8</v>
      </c>
      <c r="BA146">
        <v>11</v>
      </c>
      <c r="BY146">
        <v>3</v>
      </c>
      <c r="BZ146">
        <v>6</v>
      </c>
      <c r="CU146">
        <v>2</v>
      </c>
      <c r="GI146">
        <v>4</v>
      </c>
      <c r="GT146">
        <v>1</v>
      </c>
      <c r="GX146">
        <v>1</v>
      </c>
      <c r="HN146" s="27">
        <f t="shared" si="66"/>
        <v>58</v>
      </c>
      <c r="HO146">
        <f t="shared" si="67"/>
        <v>10</v>
      </c>
      <c r="HP146">
        <f t="shared" si="68"/>
        <v>1</v>
      </c>
      <c r="HQ146">
        <f t="shared" si="89"/>
        <v>1</v>
      </c>
      <c r="HR146">
        <f t="shared" si="69"/>
        <v>1</v>
      </c>
      <c r="HS146">
        <f t="shared" si="70"/>
        <v>0</v>
      </c>
      <c r="HT146">
        <f t="shared" si="71"/>
        <v>1</v>
      </c>
      <c r="HU146">
        <f t="shared" si="72"/>
        <v>3</v>
      </c>
      <c r="HV146" s="38">
        <f t="shared" si="90"/>
        <v>1</v>
      </c>
      <c r="HW146" s="9">
        <f t="shared" si="73"/>
        <v>0</v>
      </c>
      <c r="HX146" s="27">
        <f t="shared" si="74"/>
        <v>1</v>
      </c>
      <c r="HY146" s="9">
        <f t="shared" si="75"/>
        <v>0</v>
      </c>
      <c r="HZ146" s="45">
        <f t="shared" si="91"/>
        <v>1</v>
      </c>
      <c r="IA146">
        <f>COUNT(AX146:BA146,BG146:BH146,BJ146:BM146:BQ146,CB146,CD146,CO146:CP146,CT146,DB146,EX146,FD146,FL146,HA146,HC146,HE146,HI146)</f>
        <v>1</v>
      </c>
      <c r="IB146" s="120">
        <f t="shared" si="76"/>
        <v>1</v>
      </c>
      <c r="IC146" s="37">
        <v>7</v>
      </c>
      <c r="ID146" s="38">
        <f t="shared" si="92"/>
        <v>5</v>
      </c>
      <c r="IE146" s="9">
        <v>68.965517241379317</v>
      </c>
      <c r="IF146" s="46">
        <f t="shared" si="93"/>
        <v>5</v>
      </c>
      <c r="IG146" s="38">
        <f t="shared" si="94"/>
        <v>1</v>
      </c>
      <c r="IH146" s="38" t="str">
        <f t="shared" si="95"/>
        <v/>
      </c>
      <c r="II146">
        <f t="shared" si="96"/>
        <v>1</v>
      </c>
      <c r="IJ146" t="str">
        <f t="shared" si="77"/>
        <v/>
      </c>
      <c r="IK146" s="9">
        <f t="shared" si="78"/>
        <v>3.4482758620689653</v>
      </c>
      <c r="IL146" s="27">
        <f t="shared" si="79"/>
        <v>1</v>
      </c>
      <c r="IM146" s="9">
        <f t="shared" si="97"/>
        <v>18.96551724137931</v>
      </c>
      <c r="IN146" s="48">
        <f t="shared" si="80"/>
        <v>3</v>
      </c>
      <c r="IO146" s="9">
        <f t="shared" si="81"/>
        <v>6.8965517241379306</v>
      </c>
      <c r="IP146" s="49">
        <f t="shared" si="82"/>
        <v>3</v>
      </c>
      <c r="IQ146" s="9">
        <f t="shared" si="83"/>
        <v>18.96551724137931</v>
      </c>
      <c r="IR146" s="49">
        <f t="shared" si="84"/>
        <v>5</v>
      </c>
      <c r="IS146" s="9">
        <f t="shared" si="85"/>
        <v>1.6666666666666667</v>
      </c>
      <c r="IT146" s="9" t="str">
        <f t="shared" si="86"/>
        <v>very poor</v>
      </c>
      <c r="IU146" s="9">
        <f t="shared" si="87"/>
        <v>65.104166666666657</v>
      </c>
      <c r="IV146" t="str">
        <f t="shared" si="88"/>
        <v>improvement needed</v>
      </c>
    </row>
    <row r="147" spans="1:256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P147">
        <v>2</v>
      </c>
      <c r="BE147">
        <v>2</v>
      </c>
      <c r="CS147">
        <v>77</v>
      </c>
      <c r="CU147">
        <v>70</v>
      </c>
      <c r="DO147">
        <v>56</v>
      </c>
      <c r="EB147">
        <v>9</v>
      </c>
      <c r="FI147">
        <v>7</v>
      </c>
      <c r="FQ147">
        <v>16</v>
      </c>
      <c r="GI147">
        <v>19</v>
      </c>
      <c r="GN147">
        <v>2</v>
      </c>
      <c r="HN147" s="27">
        <f t="shared" si="66"/>
        <v>260</v>
      </c>
      <c r="HO147">
        <f t="shared" si="67"/>
        <v>10</v>
      </c>
      <c r="HP147">
        <f t="shared" si="68"/>
        <v>1</v>
      </c>
      <c r="HQ147">
        <f t="shared" si="89"/>
        <v>2</v>
      </c>
      <c r="HR147">
        <f t="shared" si="69"/>
        <v>1</v>
      </c>
      <c r="HS147">
        <f t="shared" si="70"/>
        <v>0</v>
      </c>
      <c r="HT147">
        <f t="shared" si="71"/>
        <v>1</v>
      </c>
      <c r="HU147">
        <f t="shared" si="72"/>
        <v>5</v>
      </c>
      <c r="HV147" s="38">
        <f t="shared" si="90"/>
        <v>1</v>
      </c>
      <c r="HW147" s="9">
        <f t="shared" si="73"/>
        <v>0</v>
      </c>
      <c r="HX147" s="27">
        <f t="shared" si="74"/>
        <v>1</v>
      </c>
      <c r="HY147" s="9">
        <f t="shared" si="75"/>
        <v>30.188679245283019</v>
      </c>
      <c r="HZ147" s="45">
        <f t="shared" si="91"/>
        <v>5</v>
      </c>
      <c r="IA147">
        <f>COUNT(AX147:BA147,BG147:BH147,BJ147:BM147:BQ147,CB147,CD147,CO147:CP147,CT147,DB147,EX147,FD147,FL147,HA147,HC147,HE147,HI147)</f>
        <v>0</v>
      </c>
      <c r="IB147" s="120">
        <f t="shared" si="76"/>
        <v>1</v>
      </c>
      <c r="IC147" s="37">
        <v>6</v>
      </c>
      <c r="ID147" s="38">
        <f t="shared" si="92"/>
        <v>5</v>
      </c>
      <c r="IE147" s="9">
        <v>9.6153846153846168</v>
      </c>
      <c r="IF147" s="46">
        <f t="shared" si="93"/>
        <v>1</v>
      </c>
      <c r="IG147" s="38">
        <f t="shared" si="94"/>
        <v>0</v>
      </c>
      <c r="IH147" s="38" t="str">
        <f t="shared" si="95"/>
        <v/>
      </c>
      <c r="II147">
        <f t="shared" si="96"/>
        <v>1</v>
      </c>
      <c r="IJ147" t="str">
        <f t="shared" si="77"/>
        <v/>
      </c>
      <c r="IK147" s="9">
        <f t="shared" si="78"/>
        <v>78.07692307692308</v>
      </c>
      <c r="IL147" s="27">
        <f t="shared" si="79"/>
        <v>5</v>
      </c>
      <c r="IM147" s="9">
        <f t="shared" si="97"/>
        <v>0</v>
      </c>
      <c r="IN147" s="48">
        <f t="shared" si="80"/>
        <v>1</v>
      </c>
      <c r="IO147" s="9">
        <f t="shared" si="81"/>
        <v>20.384615384615383</v>
      </c>
      <c r="IP147" s="49">
        <f t="shared" si="82"/>
        <v>3</v>
      </c>
      <c r="IQ147" s="9">
        <f t="shared" si="83"/>
        <v>0</v>
      </c>
      <c r="IR147" s="49">
        <f t="shared" si="84"/>
        <v>1</v>
      </c>
      <c r="IS147" s="9">
        <f t="shared" si="85"/>
        <v>2</v>
      </c>
      <c r="IT147" s="9" t="str">
        <f t="shared" si="86"/>
        <v>poor</v>
      </c>
      <c r="IU147" s="9">
        <f t="shared" si="87"/>
        <v>78.125</v>
      </c>
      <c r="IV147" t="str">
        <f t="shared" si="88"/>
        <v>approaching attainable community</v>
      </c>
    </row>
    <row r="148" spans="1:256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AT148">
        <v>4</v>
      </c>
      <c r="BA148">
        <v>16</v>
      </c>
      <c r="BX148">
        <v>1</v>
      </c>
      <c r="CU148">
        <v>5</v>
      </c>
      <c r="EQ148">
        <v>1</v>
      </c>
      <c r="GI148">
        <v>7</v>
      </c>
      <c r="HM148">
        <v>1</v>
      </c>
      <c r="HN148" s="27">
        <f t="shared" si="66"/>
        <v>35</v>
      </c>
      <c r="HO148">
        <f t="shared" si="67"/>
        <v>7</v>
      </c>
      <c r="HP148">
        <f t="shared" si="68"/>
        <v>1</v>
      </c>
      <c r="HQ148">
        <f t="shared" si="89"/>
        <v>1</v>
      </c>
      <c r="HR148">
        <f t="shared" si="69"/>
        <v>1</v>
      </c>
      <c r="HS148">
        <f t="shared" si="70"/>
        <v>0</v>
      </c>
      <c r="HT148">
        <f t="shared" si="71"/>
        <v>1</v>
      </c>
      <c r="HU148">
        <f t="shared" si="72"/>
        <v>3</v>
      </c>
      <c r="HV148" s="38">
        <f t="shared" si="90"/>
        <v>1</v>
      </c>
      <c r="HW148" s="9">
        <f t="shared" si="73"/>
        <v>0</v>
      </c>
      <c r="HX148" s="27">
        <f t="shared" si="74"/>
        <v>1</v>
      </c>
      <c r="HY148" s="9">
        <f t="shared" si="75"/>
        <v>0</v>
      </c>
      <c r="HZ148" s="45">
        <f t="shared" si="91"/>
        <v>1</v>
      </c>
      <c r="IA148">
        <f>COUNT(AX148:BA148,BG148:BH148,BJ148:BM148:BQ148,CB148,CD148,CO148:CP148,CT148,DB148,EX148,FD148,FL148,HA148,HC148,HE148,HI148)</f>
        <v>1</v>
      </c>
      <c r="IB148" s="120">
        <f t="shared" si="76"/>
        <v>1</v>
      </c>
      <c r="IC148" s="37">
        <v>4</v>
      </c>
      <c r="ID148" s="38">
        <f t="shared" si="92"/>
        <v>5</v>
      </c>
      <c r="IE148" s="9">
        <v>57.142857142857139</v>
      </c>
      <c r="IF148" s="46">
        <f t="shared" si="93"/>
        <v>5</v>
      </c>
      <c r="IG148" s="38">
        <f t="shared" si="94"/>
        <v>2</v>
      </c>
      <c r="IH148" s="38" t="str">
        <f t="shared" si="95"/>
        <v/>
      </c>
      <c r="II148">
        <f t="shared" si="96"/>
        <v>0</v>
      </c>
      <c r="IJ148" t="str">
        <f t="shared" si="77"/>
        <v/>
      </c>
      <c r="IK148" s="9">
        <f t="shared" si="78"/>
        <v>20</v>
      </c>
      <c r="IL148" s="27">
        <f t="shared" si="79"/>
        <v>1</v>
      </c>
      <c r="IM148" s="9">
        <f t="shared" si="97"/>
        <v>45.714285714285715</v>
      </c>
      <c r="IN148" s="48">
        <f t="shared" si="80"/>
        <v>3</v>
      </c>
      <c r="IO148" s="9">
        <f t="shared" si="81"/>
        <v>22.857142857142858</v>
      </c>
      <c r="IP148" s="49">
        <f t="shared" si="82"/>
        <v>3</v>
      </c>
      <c r="IQ148" s="9">
        <f t="shared" si="83"/>
        <v>0</v>
      </c>
      <c r="IR148" s="49">
        <f t="shared" si="84"/>
        <v>1</v>
      </c>
      <c r="IS148" s="9">
        <f t="shared" si="85"/>
        <v>1.6666666666666667</v>
      </c>
      <c r="IT148" s="9" t="str">
        <f t="shared" si="86"/>
        <v>very poor</v>
      </c>
      <c r="IU148" s="9">
        <f t="shared" si="87"/>
        <v>65.104166666666657</v>
      </c>
      <c r="IV148" t="str">
        <f t="shared" si="88"/>
        <v>improvement needed</v>
      </c>
    </row>
    <row r="149" spans="1:256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P149">
        <v>7</v>
      </c>
      <c r="CU149">
        <v>2</v>
      </c>
      <c r="DO149">
        <v>1</v>
      </c>
      <c r="GB149">
        <v>1</v>
      </c>
      <c r="GI149">
        <v>1</v>
      </c>
      <c r="HB149">
        <v>1</v>
      </c>
      <c r="HN149" s="27">
        <f t="shared" si="66"/>
        <v>13</v>
      </c>
      <c r="HO149">
        <f t="shared" si="67"/>
        <v>6</v>
      </c>
      <c r="HP149">
        <f t="shared" si="68"/>
        <v>1</v>
      </c>
      <c r="HQ149">
        <f t="shared" si="89"/>
        <v>1</v>
      </c>
      <c r="HR149">
        <f t="shared" si="69"/>
        <v>1</v>
      </c>
      <c r="HS149">
        <f t="shared" si="70"/>
        <v>0</v>
      </c>
      <c r="HT149">
        <f t="shared" si="71"/>
        <v>1</v>
      </c>
      <c r="HU149">
        <f t="shared" si="72"/>
        <v>3</v>
      </c>
      <c r="HV149" s="38">
        <f t="shared" si="90"/>
        <v>1</v>
      </c>
      <c r="HW149" s="9">
        <f t="shared" si="73"/>
        <v>0</v>
      </c>
      <c r="HX149" s="27">
        <f t="shared" si="74"/>
        <v>1</v>
      </c>
      <c r="HY149" s="9">
        <f t="shared" si="75"/>
        <v>50</v>
      </c>
      <c r="HZ149" s="45">
        <f t="shared" si="91"/>
        <v>5</v>
      </c>
      <c r="IA149">
        <f>COUNT(AX149:BA149,BG149:BH149,BJ149:BM149:BQ149,CB149,CD149,CO149:CP149,CT149,DB149,EX149,FD149,FL149,HA149,HC149,HE149,HI149)</f>
        <v>0</v>
      </c>
      <c r="IB149" s="120">
        <f t="shared" si="76"/>
        <v>1</v>
      </c>
      <c r="IC149" s="37">
        <v>5</v>
      </c>
      <c r="ID149" s="38">
        <f t="shared" si="92"/>
        <v>5</v>
      </c>
      <c r="IE149" s="9">
        <v>53.846153846153847</v>
      </c>
      <c r="IF149" s="46">
        <f t="shared" si="93"/>
        <v>5</v>
      </c>
      <c r="IG149" s="38">
        <f t="shared" si="94"/>
        <v>0</v>
      </c>
      <c r="IH149" s="38" t="str">
        <f t="shared" si="95"/>
        <v/>
      </c>
      <c r="II149">
        <f t="shared" si="96"/>
        <v>1</v>
      </c>
      <c r="IJ149" t="str">
        <f t="shared" si="77"/>
        <v/>
      </c>
      <c r="IK149" s="9">
        <f t="shared" si="78"/>
        <v>38.461538461538467</v>
      </c>
      <c r="IL149" s="27">
        <f t="shared" si="79"/>
        <v>3</v>
      </c>
      <c r="IM149" s="9">
        <f t="shared" si="97"/>
        <v>0</v>
      </c>
      <c r="IN149" s="48">
        <f t="shared" si="80"/>
        <v>1</v>
      </c>
      <c r="IO149" s="9">
        <f t="shared" si="81"/>
        <v>15.384615384615385</v>
      </c>
      <c r="IP149" s="49">
        <f t="shared" si="82"/>
        <v>3</v>
      </c>
      <c r="IQ149" s="9">
        <f t="shared" si="83"/>
        <v>0</v>
      </c>
      <c r="IR149" s="49">
        <f t="shared" si="84"/>
        <v>1</v>
      </c>
      <c r="IS149" s="9">
        <f t="shared" si="85"/>
        <v>1.6666666666666667</v>
      </c>
      <c r="IT149" s="9" t="str">
        <f t="shared" si="86"/>
        <v>very poor</v>
      </c>
      <c r="IU149" s="9">
        <f t="shared" si="87"/>
        <v>65.104166666666657</v>
      </c>
      <c r="IV149" t="str">
        <f t="shared" si="88"/>
        <v>improvement needed</v>
      </c>
    </row>
    <row r="150" spans="1:256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P150">
        <v>2</v>
      </c>
      <c r="BY150">
        <v>1</v>
      </c>
      <c r="CS150">
        <v>1</v>
      </c>
      <c r="CU150">
        <v>10</v>
      </c>
      <c r="DO150">
        <v>3</v>
      </c>
      <c r="FI150">
        <v>2</v>
      </c>
      <c r="FQ150">
        <v>1</v>
      </c>
      <c r="GI150">
        <v>1</v>
      </c>
      <c r="HM150">
        <v>1</v>
      </c>
      <c r="HN150" s="27">
        <f t="shared" si="66"/>
        <v>22</v>
      </c>
      <c r="HO150">
        <f t="shared" si="67"/>
        <v>9</v>
      </c>
      <c r="HP150">
        <f t="shared" si="68"/>
        <v>1</v>
      </c>
      <c r="HQ150">
        <f t="shared" si="89"/>
        <v>2</v>
      </c>
      <c r="HR150">
        <f t="shared" si="69"/>
        <v>1</v>
      </c>
      <c r="HS150">
        <f t="shared" si="70"/>
        <v>0</v>
      </c>
      <c r="HT150">
        <f t="shared" si="71"/>
        <v>1</v>
      </c>
      <c r="HU150">
        <f t="shared" si="72"/>
        <v>4</v>
      </c>
      <c r="HV150" s="38">
        <f t="shared" si="90"/>
        <v>1</v>
      </c>
      <c r="HW150" s="9">
        <f t="shared" si="73"/>
        <v>0</v>
      </c>
      <c r="HX150" s="27">
        <f t="shared" si="74"/>
        <v>1</v>
      </c>
      <c r="HY150" s="9">
        <f t="shared" si="75"/>
        <v>25</v>
      </c>
      <c r="HZ150" s="45">
        <f t="shared" si="91"/>
        <v>5</v>
      </c>
      <c r="IA150">
        <f>COUNT(AX150:BA150,BG150:BH150,BJ150:BM150:BQ150,CB150,CD150,CO150:CP150,CT150,DB150,EX150,FD150,FL150,HA150,HC150,HE150,HI150)</f>
        <v>0</v>
      </c>
      <c r="IB150" s="120">
        <f t="shared" si="76"/>
        <v>1</v>
      </c>
      <c r="IC150" s="37">
        <v>7</v>
      </c>
      <c r="ID150" s="38">
        <f t="shared" si="92"/>
        <v>5</v>
      </c>
      <c r="IE150" s="9">
        <v>22.727272727272727</v>
      </c>
      <c r="IF150" s="46">
        <f t="shared" si="93"/>
        <v>3</v>
      </c>
      <c r="IG150" s="38">
        <f t="shared" si="94"/>
        <v>1</v>
      </c>
      <c r="IH150" s="38" t="str">
        <f t="shared" si="95"/>
        <v/>
      </c>
      <c r="II150">
        <f t="shared" si="96"/>
        <v>1</v>
      </c>
      <c r="IJ150" t="str">
        <f t="shared" si="77"/>
        <v/>
      </c>
      <c r="IK150" s="9">
        <f t="shared" si="78"/>
        <v>63.636363636363633</v>
      </c>
      <c r="IL150" s="27">
        <f t="shared" si="79"/>
        <v>3</v>
      </c>
      <c r="IM150" s="9">
        <f t="shared" si="97"/>
        <v>0</v>
      </c>
      <c r="IN150" s="48">
        <f t="shared" si="80"/>
        <v>1</v>
      </c>
      <c r="IO150" s="9">
        <f t="shared" si="81"/>
        <v>18.181818181818183</v>
      </c>
      <c r="IP150" s="49">
        <f t="shared" si="82"/>
        <v>3</v>
      </c>
      <c r="IQ150" s="9">
        <f t="shared" si="83"/>
        <v>4.5454545454545459</v>
      </c>
      <c r="IR150" s="49">
        <f t="shared" si="84"/>
        <v>3</v>
      </c>
      <c r="IS150" s="9">
        <f t="shared" si="85"/>
        <v>1.6666666666666667</v>
      </c>
      <c r="IT150" s="9" t="str">
        <f t="shared" si="86"/>
        <v>very poor</v>
      </c>
      <c r="IU150" s="9">
        <f t="shared" si="87"/>
        <v>65.104166666666657</v>
      </c>
      <c r="IV150" t="str">
        <f t="shared" si="88"/>
        <v>improvement needed</v>
      </c>
    </row>
    <row r="151" spans="1:256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P151">
        <v>2</v>
      </c>
      <c r="BA151">
        <v>1</v>
      </c>
      <c r="CS151">
        <v>1</v>
      </c>
      <c r="CU151">
        <v>1</v>
      </c>
      <c r="EL151">
        <v>2</v>
      </c>
      <c r="EQ151">
        <v>2</v>
      </c>
      <c r="ES151">
        <v>2</v>
      </c>
      <c r="ET151">
        <v>6</v>
      </c>
      <c r="FI151">
        <v>7</v>
      </c>
      <c r="GI151">
        <v>1</v>
      </c>
      <c r="HG151">
        <v>1</v>
      </c>
      <c r="HM151">
        <v>2</v>
      </c>
      <c r="HN151" s="27">
        <f t="shared" si="66"/>
        <v>28</v>
      </c>
      <c r="HO151">
        <f t="shared" si="67"/>
        <v>12</v>
      </c>
      <c r="HP151">
        <f t="shared" si="68"/>
        <v>1</v>
      </c>
      <c r="HQ151">
        <f t="shared" si="89"/>
        <v>2</v>
      </c>
      <c r="HR151">
        <f t="shared" si="69"/>
        <v>1</v>
      </c>
      <c r="HS151">
        <f t="shared" si="70"/>
        <v>0</v>
      </c>
      <c r="HT151">
        <f t="shared" si="71"/>
        <v>1</v>
      </c>
      <c r="HU151">
        <f t="shared" si="72"/>
        <v>8</v>
      </c>
      <c r="HV151" s="38">
        <f t="shared" si="90"/>
        <v>3</v>
      </c>
      <c r="HW151" s="9">
        <f t="shared" si="73"/>
        <v>0</v>
      </c>
      <c r="HX151" s="27">
        <f t="shared" si="74"/>
        <v>1</v>
      </c>
      <c r="HY151" s="9">
        <f t="shared" si="75"/>
        <v>0</v>
      </c>
      <c r="HZ151" s="45">
        <f t="shared" si="91"/>
        <v>1</v>
      </c>
      <c r="IA151">
        <f>COUNT(AX151:BA151,BG151:BH151,BJ151:BM151:BQ151,CB151,CD151,CO151:CP151,CT151,DB151,EX151,FD151,FL151,HA151,HC151,HE151,HI151)</f>
        <v>1</v>
      </c>
      <c r="IB151" s="120">
        <f t="shared" si="76"/>
        <v>1</v>
      </c>
      <c r="IC151" s="37">
        <v>9</v>
      </c>
      <c r="ID151" s="38">
        <f t="shared" si="92"/>
        <v>5</v>
      </c>
      <c r="IE151" s="9">
        <v>67.857142857142861</v>
      </c>
      <c r="IF151" s="46">
        <f t="shared" si="93"/>
        <v>5</v>
      </c>
      <c r="IG151" s="38">
        <f t="shared" si="94"/>
        <v>3</v>
      </c>
      <c r="IH151" s="38" t="str">
        <f t="shared" si="95"/>
        <v/>
      </c>
      <c r="II151">
        <f t="shared" si="96"/>
        <v>0</v>
      </c>
      <c r="IJ151" t="str">
        <f t="shared" si="77"/>
        <v/>
      </c>
      <c r="IK151" s="9">
        <f t="shared" si="78"/>
        <v>17.857142857142858</v>
      </c>
      <c r="IL151" s="27">
        <f t="shared" si="79"/>
        <v>1</v>
      </c>
      <c r="IM151" s="9">
        <f t="shared" si="97"/>
        <v>3.5714285714285712</v>
      </c>
      <c r="IN151" s="48">
        <f t="shared" si="80"/>
        <v>1</v>
      </c>
      <c r="IO151" s="9">
        <f t="shared" si="81"/>
        <v>71.428571428571431</v>
      </c>
      <c r="IP151" s="49">
        <f t="shared" si="82"/>
        <v>1</v>
      </c>
      <c r="IQ151" s="9">
        <f t="shared" si="83"/>
        <v>0</v>
      </c>
      <c r="IR151" s="49">
        <f t="shared" si="84"/>
        <v>1</v>
      </c>
      <c r="IS151" s="9">
        <f t="shared" si="85"/>
        <v>1</v>
      </c>
      <c r="IT151" s="9" t="str">
        <f t="shared" si="86"/>
        <v>very poor</v>
      </c>
      <c r="IU151" s="9">
        <f t="shared" si="87"/>
        <v>39.0625</v>
      </c>
      <c r="IV151" t="str">
        <f t="shared" si="88"/>
        <v>improvement needed</v>
      </c>
    </row>
    <row r="152" spans="1:256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P152">
        <v>3</v>
      </c>
      <c r="ET152">
        <v>6</v>
      </c>
      <c r="FI152">
        <v>5</v>
      </c>
      <c r="FT152">
        <v>1</v>
      </c>
      <c r="GI152">
        <v>1</v>
      </c>
      <c r="GN152">
        <v>3</v>
      </c>
      <c r="HN152" s="27">
        <f t="shared" si="66"/>
        <v>19</v>
      </c>
      <c r="HO152">
        <f t="shared" si="67"/>
        <v>6</v>
      </c>
      <c r="HP152">
        <f t="shared" si="68"/>
        <v>1</v>
      </c>
      <c r="HQ152">
        <f t="shared" si="89"/>
        <v>0</v>
      </c>
      <c r="HR152">
        <f t="shared" si="69"/>
        <v>1</v>
      </c>
      <c r="HS152">
        <f t="shared" si="70"/>
        <v>0</v>
      </c>
      <c r="HT152">
        <f t="shared" si="71"/>
        <v>1</v>
      </c>
      <c r="HU152">
        <f t="shared" si="72"/>
        <v>5</v>
      </c>
      <c r="HV152" s="38">
        <f t="shared" si="90"/>
        <v>1</v>
      </c>
      <c r="HW152" s="9">
        <f t="shared" si="73"/>
        <v>0</v>
      </c>
      <c r="HX152" s="27">
        <f t="shared" si="74"/>
        <v>1</v>
      </c>
      <c r="HY152" s="9">
        <f t="shared" si="75"/>
        <v>0</v>
      </c>
      <c r="HZ152" s="45">
        <f t="shared" si="91"/>
        <v>1</v>
      </c>
      <c r="IA152">
        <f>COUNT(AX152:BA152,BG152:BH152,BJ152:BM152:BQ152,CB152,CD152,CO152:CP152,CT152,DB152,EX152,FD152,FL152,HA152,HC152,HE152,HI152)</f>
        <v>0</v>
      </c>
      <c r="IB152" s="120">
        <f t="shared" si="76"/>
        <v>1</v>
      </c>
      <c r="IC152" s="37">
        <v>4</v>
      </c>
      <c r="ID152" s="38">
        <f t="shared" si="92"/>
        <v>5</v>
      </c>
      <c r="IE152" s="9">
        <v>73.68421052631578</v>
      </c>
      <c r="IF152" s="46">
        <f t="shared" si="93"/>
        <v>5</v>
      </c>
      <c r="IG152" s="38">
        <f t="shared" si="94"/>
        <v>0</v>
      </c>
      <c r="IH152" s="38" t="str">
        <f t="shared" si="95"/>
        <v/>
      </c>
      <c r="II152">
        <f t="shared" si="96"/>
        <v>0</v>
      </c>
      <c r="IJ152" t="str">
        <f t="shared" si="77"/>
        <v/>
      </c>
      <c r="IK152" s="9">
        <f t="shared" si="78"/>
        <v>0</v>
      </c>
      <c r="IL152" s="27">
        <f t="shared" si="79"/>
        <v>1</v>
      </c>
      <c r="IM152" s="9">
        <f t="shared" si="97"/>
        <v>0</v>
      </c>
      <c r="IN152" s="48">
        <f t="shared" si="80"/>
        <v>1</v>
      </c>
      <c r="IO152" s="9">
        <f t="shared" si="81"/>
        <v>84.210526315789465</v>
      </c>
      <c r="IP152" s="49">
        <f t="shared" si="82"/>
        <v>1</v>
      </c>
      <c r="IQ152" s="9">
        <f t="shared" si="83"/>
        <v>5.2631578947368416</v>
      </c>
      <c r="IR152" s="49">
        <f t="shared" si="84"/>
        <v>3</v>
      </c>
      <c r="IS152" s="9">
        <f t="shared" si="85"/>
        <v>1</v>
      </c>
      <c r="IT152" s="9" t="str">
        <f t="shared" si="86"/>
        <v>very poor</v>
      </c>
      <c r="IU152" s="9">
        <f t="shared" si="87"/>
        <v>39.0625</v>
      </c>
      <c r="IV152" t="str">
        <f t="shared" si="88"/>
        <v>improvement needed</v>
      </c>
    </row>
    <row r="153" spans="1:256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P153">
        <v>6</v>
      </c>
      <c r="AH153">
        <v>5</v>
      </c>
      <c r="GI153">
        <v>3</v>
      </c>
      <c r="GN153">
        <v>2</v>
      </c>
      <c r="GR153">
        <v>1</v>
      </c>
      <c r="HB153">
        <v>1</v>
      </c>
      <c r="HN153" s="27">
        <f t="shared" si="66"/>
        <v>18</v>
      </c>
      <c r="HO153">
        <f t="shared" si="67"/>
        <v>6</v>
      </c>
      <c r="HP153">
        <f t="shared" si="68"/>
        <v>1</v>
      </c>
      <c r="HQ153">
        <f t="shared" si="89"/>
        <v>0</v>
      </c>
      <c r="HR153">
        <f t="shared" si="69"/>
        <v>1</v>
      </c>
      <c r="HS153">
        <f t="shared" si="70"/>
        <v>0</v>
      </c>
      <c r="HT153">
        <f t="shared" si="71"/>
        <v>1</v>
      </c>
      <c r="HU153">
        <f t="shared" si="72"/>
        <v>4</v>
      </c>
      <c r="HV153" s="38">
        <f t="shared" si="90"/>
        <v>1</v>
      </c>
      <c r="HW153" s="9">
        <f t="shared" si="73"/>
        <v>0</v>
      </c>
      <c r="HX153" s="27">
        <f t="shared" si="74"/>
        <v>1</v>
      </c>
      <c r="HY153" s="9">
        <f t="shared" si="75"/>
        <v>0</v>
      </c>
      <c r="HZ153" s="45">
        <f t="shared" si="91"/>
        <v>1</v>
      </c>
      <c r="IA153">
        <f>COUNT(AX153:BA153,BG153:BH153,BJ153:BM153:BQ153,CB153,CD153,CO153:CP153,CT153,DB153,EX153,FD153,FL153,HA153,HC153,HE153,HI153)</f>
        <v>0</v>
      </c>
      <c r="IB153" s="120">
        <f t="shared" si="76"/>
        <v>1</v>
      </c>
      <c r="IC153" s="37">
        <v>4</v>
      </c>
      <c r="ID153" s="38">
        <f t="shared" si="92"/>
        <v>5</v>
      </c>
      <c r="IE153" s="9">
        <v>33.333333333333329</v>
      </c>
      <c r="IF153" s="46">
        <f t="shared" si="93"/>
        <v>5</v>
      </c>
      <c r="IG153" s="38">
        <f t="shared" si="94"/>
        <v>0</v>
      </c>
      <c r="IH153" s="38" t="str">
        <f t="shared" si="95"/>
        <v/>
      </c>
      <c r="II153">
        <f t="shared" si="96"/>
        <v>1</v>
      </c>
      <c r="IJ153" t="str">
        <f t="shared" si="77"/>
        <v/>
      </c>
      <c r="IK153" s="9">
        <f t="shared" si="78"/>
        <v>5.5555555555555554</v>
      </c>
      <c r="IL153" s="27">
        <f t="shared" si="79"/>
        <v>1</v>
      </c>
      <c r="IM153" s="9">
        <f t="shared" si="97"/>
        <v>0</v>
      </c>
      <c r="IN153" s="48">
        <f t="shared" si="80"/>
        <v>1</v>
      </c>
      <c r="IO153" s="9">
        <f t="shared" si="81"/>
        <v>27.777777777777779</v>
      </c>
      <c r="IP153" s="49">
        <f t="shared" si="82"/>
        <v>3</v>
      </c>
      <c r="IQ153" s="9">
        <f t="shared" si="83"/>
        <v>27.777777777777779</v>
      </c>
      <c r="IR153" s="49">
        <f t="shared" si="84"/>
        <v>5</v>
      </c>
      <c r="IS153" s="9">
        <f t="shared" si="85"/>
        <v>1.3333333333333333</v>
      </c>
      <c r="IT153" s="9" t="str">
        <f t="shared" si="86"/>
        <v>very poor</v>
      </c>
      <c r="IU153" s="9">
        <f t="shared" si="87"/>
        <v>52.083333333333329</v>
      </c>
      <c r="IV153" t="str">
        <f t="shared" si="88"/>
        <v>improvement needed</v>
      </c>
    </row>
    <row r="154" spans="1:256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FI154">
        <v>5</v>
      </c>
      <c r="HN154" s="27">
        <f t="shared" si="66"/>
        <v>5</v>
      </c>
      <c r="HO154">
        <f t="shared" si="67"/>
        <v>1</v>
      </c>
      <c r="HP154">
        <f t="shared" si="68"/>
        <v>1</v>
      </c>
      <c r="HQ154">
        <f t="shared" si="89"/>
        <v>0</v>
      </c>
      <c r="HR154">
        <f t="shared" si="69"/>
        <v>1</v>
      </c>
      <c r="HS154">
        <f t="shared" si="70"/>
        <v>0</v>
      </c>
      <c r="HT154">
        <f t="shared" si="71"/>
        <v>1</v>
      </c>
      <c r="HU154">
        <f t="shared" si="72"/>
        <v>1</v>
      </c>
      <c r="HV154" s="38">
        <f t="shared" si="90"/>
        <v>1</v>
      </c>
      <c r="HW154" s="9">
        <f t="shared" si="73"/>
        <v>0</v>
      </c>
      <c r="HX154" s="27">
        <f t="shared" si="74"/>
        <v>1</v>
      </c>
      <c r="HY154" s="9">
        <f t="shared" si="75"/>
        <v>0</v>
      </c>
      <c r="HZ154" s="45">
        <f t="shared" si="91"/>
        <v>1</v>
      </c>
      <c r="IA154">
        <f>COUNT(AX154:BA154,BG154:BH154,BJ154:BM154:BQ154,CB154,CD154,CO154:CP154,CT154,DB154,EX154,FD154,FL154,HA154,HC154,HE154,HI154)</f>
        <v>0</v>
      </c>
      <c r="IB154" s="120">
        <f t="shared" si="76"/>
        <v>1</v>
      </c>
      <c r="IC154" s="37">
        <v>1</v>
      </c>
      <c r="ID154" s="38">
        <f t="shared" si="92"/>
        <v>5</v>
      </c>
      <c r="IE154" s="9">
        <v>100</v>
      </c>
      <c r="IF154" s="46">
        <f t="shared" si="93"/>
        <v>5</v>
      </c>
      <c r="IG154" s="38">
        <f t="shared" si="94"/>
        <v>0</v>
      </c>
      <c r="IH154" s="38" t="str">
        <f t="shared" si="95"/>
        <v/>
      </c>
      <c r="II154">
        <f t="shared" si="96"/>
        <v>0</v>
      </c>
      <c r="IJ154" t="str">
        <f t="shared" si="77"/>
        <v/>
      </c>
      <c r="IK154" s="9">
        <f t="shared" si="78"/>
        <v>0</v>
      </c>
      <c r="IL154" s="27">
        <f t="shared" si="79"/>
        <v>1</v>
      </c>
      <c r="IM154" s="9">
        <f t="shared" si="97"/>
        <v>0</v>
      </c>
      <c r="IN154" s="48">
        <f t="shared" si="80"/>
        <v>1</v>
      </c>
      <c r="IO154" s="9">
        <f t="shared" si="81"/>
        <v>100</v>
      </c>
      <c r="IP154" s="49">
        <f t="shared" si="82"/>
        <v>1</v>
      </c>
      <c r="IQ154" s="9">
        <f t="shared" si="83"/>
        <v>0</v>
      </c>
      <c r="IR154" s="49">
        <f t="shared" si="84"/>
        <v>1</v>
      </c>
      <c r="IS154" s="9">
        <f t="shared" si="85"/>
        <v>1</v>
      </c>
      <c r="IT154" s="9" t="str">
        <f t="shared" si="86"/>
        <v>very poor</v>
      </c>
      <c r="IU154" s="9">
        <f t="shared" si="87"/>
        <v>39.0625</v>
      </c>
      <c r="IV154" t="str">
        <f t="shared" si="88"/>
        <v>improvement needed</v>
      </c>
    </row>
    <row r="155" spans="1:256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P155">
        <v>25</v>
      </c>
      <c r="AT155">
        <v>1</v>
      </c>
      <c r="CU155">
        <v>6</v>
      </c>
      <c r="EL155">
        <v>6</v>
      </c>
      <c r="EQ155">
        <v>3</v>
      </c>
      <c r="FI155">
        <v>32</v>
      </c>
      <c r="GI155">
        <v>1</v>
      </c>
      <c r="GN155">
        <v>1</v>
      </c>
      <c r="GY155">
        <v>1</v>
      </c>
      <c r="HG155">
        <v>3</v>
      </c>
      <c r="HM155">
        <v>2</v>
      </c>
      <c r="HN155" s="27">
        <f t="shared" si="66"/>
        <v>81</v>
      </c>
      <c r="HO155">
        <f t="shared" si="67"/>
        <v>11</v>
      </c>
      <c r="HP155">
        <f t="shared" si="68"/>
        <v>1</v>
      </c>
      <c r="HQ155">
        <f t="shared" si="89"/>
        <v>1</v>
      </c>
      <c r="HR155">
        <f t="shared" si="69"/>
        <v>1</v>
      </c>
      <c r="HS155">
        <f t="shared" si="70"/>
        <v>0</v>
      </c>
      <c r="HT155">
        <f t="shared" si="71"/>
        <v>1</v>
      </c>
      <c r="HU155">
        <f t="shared" si="72"/>
        <v>8</v>
      </c>
      <c r="HV155" s="38">
        <f t="shared" si="90"/>
        <v>3</v>
      </c>
      <c r="HW155" s="9">
        <f t="shared" si="73"/>
        <v>0</v>
      </c>
      <c r="HX155" s="27">
        <f t="shared" si="74"/>
        <v>1</v>
      </c>
      <c r="HY155" s="9">
        <f t="shared" si="75"/>
        <v>0</v>
      </c>
      <c r="HZ155" s="45">
        <f t="shared" si="91"/>
        <v>1</v>
      </c>
      <c r="IA155">
        <f>COUNT(AX155:BA155,BG155:BH155,BJ155:BM155:BQ155,CB155,CD155,CO155:CP155,CT155,DB155,EX155,FD155,FL155,HA155,HC155,HE155,HI155)</f>
        <v>0</v>
      </c>
      <c r="IB155" s="120">
        <f t="shared" si="76"/>
        <v>1</v>
      </c>
      <c r="IC155" s="37">
        <v>7</v>
      </c>
      <c r="ID155" s="38">
        <f t="shared" si="92"/>
        <v>5</v>
      </c>
      <c r="IE155" s="9">
        <v>75.308641975308646</v>
      </c>
      <c r="IF155" s="46">
        <f t="shared" si="93"/>
        <v>5</v>
      </c>
      <c r="IG155" s="38">
        <f t="shared" si="94"/>
        <v>4</v>
      </c>
      <c r="IH155" s="38" t="str">
        <f t="shared" si="95"/>
        <v/>
      </c>
      <c r="II155">
        <f t="shared" si="96"/>
        <v>0</v>
      </c>
      <c r="IJ155" t="str">
        <f t="shared" si="77"/>
        <v/>
      </c>
      <c r="IK155" s="9">
        <f t="shared" si="78"/>
        <v>16.049382716049383</v>
      </c>
      <c r="IL155" s="27">
        <f t="shared" si="79"/>
        <v>1</v>
      </c>
      <c r="IM155" s="9">
        <f t="shared" si="97"/>
        <v>0</v>
      </c>
      <c r="IN155" s="48">
        <f t="shared" si="80"/>
        <v>1</v>
      </c>
      <c r="IO155" s="9">
        <f t="shared" si="81"/>
        <v>53.086419753086425</v>
      </c>
      <c r="IP155" s="49">
        <f t="shared" si="82"/>
        <v>3</v>
      </c>
      <c r="IQ155" s="9">
        <f t="shared" si="83"/>
        <v>0</v>
      </c>
      <c r="IR155" s="49">
        <f t="shared" si="84"/>
        <v>1</v>
      </c>
      <c r="IS155" s="9">
        <f t="shared" si="85"/>
        <v>1.3333333333333333</v>
      </c>
      <c r="IT155" s="9" t="str">
        <f t="shared" si="86"/>
        <v>very poor</v>
      </c>
      <c r="IU155" s="9">
        <f t="shared" si="87"/>
        <v>52.083333333333329</v>
      </c>
      <c r="IV155" t="str">
        <f t="shared" si="88"/>
        <v>improvement needed</v>
      </c>
    </row>
    <row r="156" spans="1:256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CV156">
        <v>1</v>
      </c>
      <c r="GX156">
        <v>9</v>
      </c>
      <c r="HB156">
        <v>3</v>
      </c>
      <c r="HN156" s="27">
        <f t="shared" si="66"/>
        <v>13</v>
      </c>
      <c r="HO156">
        <f t="shared" si="67"/>
        <v>3</v>
      </c>
      <c r="HP156">
        <f t="shared" si="68"/>
        <v>1</v>
      </c>
      <c r="HQ156">
        <f t="shared" si="89"/>
        <v>1</v>
      </c>
      <c r="HR156">
        <f t="shared" si="69"/>
        <v>1</v>
      </c>
      <c r="HS156">
        <f t="shared" si="70"/>
        <v>0</v>
      </c>
      <c r="HT156">
        <f t="shared" si="71"/>
        <v>1</v>
      </c>
      <c r="HU156">
        <f t="shared" si="72"/>
        <v>2</v>
      </c>
      <c r="HV156" s="38">
        <f t="shared" si="90"/>
        <v>1</v>
      </c>
      <c r="HW156" s="9">
        <f t="shared" si="73"/>
        <v>0</v>
      </c>
      <c r="HX156" s="27">
        <f t="shared" si="74"/>
        <v>1</v>
      </c>
      <c r="HY156" s="9">
        <f t="shared" si="75"/>
        <v>0</v>
      </c>
      <c r="HZ156" s="45">
        <f t="shared" si="91"/>
        <v>1</v>
      </c>
      <c r="IA156">
        <f>COUNT(AX156:BA156,BG156:BH156,BJ156:BM156:BQ156,CB156,CD156,CO156:CP156,CT156,DB156,EX156,FD156,FL156,HA156,HC156,HE156,HI156)</f>
        <v>0</v>
      </c>
      <c r="IB156" s="120">
        <f t="shared" si="76"/>
        <v>1</v>
      </c>
      <c r="IC156" s="37">
        <v>0</v>
      </c>
      <c r="ID156" s="38">
        <f t="shared" si="92"/>
        <v>5</v>
      </c>
      <c r="IE156" s="9">
        <v>69.230769230769226</v>
      </c>
      <c r="IF156" s="46">
        <f t="shared" si="93"/>
        <v>5</v>
      </c>
      <c r="IG156" s="38">
        <f t="shared" si="94"/>
        <v>0</v>
      </c>
      <c r="IH156" s="38" t="str">
        <f t="shared" si="95"/>
        <v/>
      </c>
      <c r="II156">
        <f t="shared" si="96"/>
        <v>0</v>
      </c>
      <c r="IJ156" t="str">
        <f t="shared" si="77"/>
        <v/>
      </c>
      <c r="IK156" s="9">
        <f t="shared" si="78"/>
        <v>30.76923076923077</v>
      </c>
      <c r="IL156" s="27">
        <f t="shared" si="79"/>
        <v>1</v>
      </c>
      <c r="IM156" s="9">
        <f t="shared" si="97"/>
        <v>0</v>
      </c>
      <c r="IN156" s="48">
        <f t="shared" si="80"/>
        <v>1</v>
      </c>
      <c r="IO156" s="9">
        <f t="shared" si="81"/>
        <v>0</v>
      </c>
      <c r="IP156" s="49">
        <f t="shared" si="82"/>
        <v>5</v>
      </c>
      <c r="IQ156" s="9">
        <f t="shared" si="83"/>
        <v>0</v>
      </c>
      <c r="IR156" s="49">
        <f t="shared" si="84"/>
        <v>1</v>
      </c>
      <c r="IS156" s="9">
        <f t="shared" si="85"/>
        <v>1.6666666666666667</v>
      </c>
      <c r="IT156" s="9" t="str">
        <f t="shared" si="86"/>
        <v>very poor</v>
      </c>
      <c r="IU156" s="9">
        <f t="shared" si="87"/>
        <v>65.104166666666657</v>
      </c>
      <c r="IV156" t="str">
        <f t="shared" si="88"/>
        <v>improvement needed</v>
      </c>
    </row>
    <row r="157" spans="1:256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P157">
        <v>7</v>
      </c>
      <c r="AH157">
        <v>2</v>
      </c>
      <c r="CG157">
        <v>1</v>
      </c>
      <c r="CS157">
        <v>2</v>
      </c>
      <c r="EM157">
        <v>1</v>
      </c>
      <c r="FI157">
        <v>1</v>
      </c>
      <c r="FT157">
        <v>1</v>
      </c>
      <c r="GN157">
        <v>5</v>
      </c>
      <c r="GX157">
        <v>1</v>
      </c>
      <c r="GZ157">
        <v>4</v>
      </c>
      <c r="HB157">
        <v>4</v>
      </c>
      <c r="HM157">
        <v>2</v>
      </c>
      <c r="HN157" s="27">
        <f t="shared" si="66"/>
        <v>31</v>
      </c>
      <c r="HO157">
        <f t="shared" si="67"/>
        <v>12</v>
      </c>
      <c r="HP157">
        <f t="shared" si="68"/>
        <v>1</v>
      </c>
      <c r="HQ157">
        <f t="shared" si="89"/>
        <v>1</v>
      </c>
      <c r="HR157">
        <f t="shared" si="69"/>
        <v>1</v>
      </c>
      <c r="HS157">
        <f t="shared" si="70"/>
        <v>0</v>
      </c>
      <c r="HT157">
        <f t="shared" si="71"/>
        <v>1</v>
      </c>
      <c r="HU157">
        <f t="shared" si="72"/>
        <v>8</v>
      </c>
      <c r="HV157" s="38">
        <f t="shared" si="90"/>
        <v>3</v>
      </c>
      <c r="HW157" s="9">
        <f t="shared" si="73"/>
        <v>0</v>
      </c>
      <c r="HX157" s="27">
        <f t="shared" si="74"/>
        <v>1</v>
      </c>
      <c r="HY157" s="9">
        <f t="shared" si="75"/>
        <v>0</v>
      </c>
      <c r="HZ157" s="45">
        <f t="shared" si="91"/>
        <v>1</v>
      </c>
      <c r="IA157">
        <f>COUNT(AX157:BA157,BG157:BH157,BJ157:BM157:BQ157,CB157,CD157,CO157:CP157,CT157,DB157,EX157,FD157,FL157,HA157,HC157,HE157,HI157)</f>
        <v>0</v>
      </c>
      <c r="IB157" s="120">
        <f t="shared" si="76"/>
        <v>1</v>
      </c>
      <c r="IC157" s="37">
        <v>4</v>
      </c>
      <c r="ID157" s="38">
        <f t="shared" si="92"/>
        <v>5</v>
      </c>
      <c r="IE157" s="9">
        <v>32.258064516129032</v>
      </c>
      <c r="IF157" s="46">
        <f t="shared" si="93"/>
        <v>5</v>
      </c>
      <c r="IG157" s="38">
        <f t="shared" si="94"/>
        <v>2</v>
      </c>
      <c r="IH157" s="38" t="str">
        <f t="shared" si="95"/>
        <v/>
      </c>
      <c r="II157">
        <f t="shared" si="96"/>
        <v>1</v>
      </c>
      <c r="IJ157" t="str">
        <f t="shared" si="77"/>
        <v/>
      </c>
      <c r="IK157" s="9">
        <f t="shared" si="78"/>
        <v>32.258064516129032</v>
      </c>
      <c r="IL157" s="27">
        <f t="shared" si="79"/>
        <v>3</v>
      </c>
      <c r="IM157" s="9">
        <f t="shared" si="97"/>
        <v>0</v>
      </c>
      <c r="IN157" s="48">
        <f t="shared" si="80"/>
        <v>1</v>
      </c>
      <c r="IO157" s="9">
        <f t="shared" si="81"/>
        <v>25.806451612903224</v>
      </c>
      <c r="IP157" s="49">
        <f t="shared" si="82"/>
        <v>3</v>
      </c>
      <c r="IQ157" s="9">
        <f t="shared" si="83"/>
        <v>9.67741935483871</v>
      </c>
      <c r="IR157" s="49">
        <f t="shared" si="84"/>
        <v>5</v>
      </c>
      <c r="IS157" s="9">
        <f t="shared" si="85"/>
        <v>1.6666666666666667</v>
      </c>
      <c r="IT157" s="9" t="str">
        <f t="shared" si="86"/>
        <v>very poor</v>
      </c>
      <c r="IU157" s="9">
        <f t="shared" si="87"/>
        <v>65.104166666666657</v>
      </c>
      <c r="IV157" t="str">
        <f t="shared" si="88"/>
        <v>improvement needed</v>
      </c>
    </row>
    <row r="158" spans="1:256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P158">
        <v>1</v>
      </c>
      <c r="AI158">
        <v>1</v>
      </c>
      <c r="CU158">
        <v>1</v>
      </c>
      <c r="FI158">
        <v>4</v>
      </c>
      <c r="HM158">
        <v>1</v>
      </c>
      <c r="HN158" s="27">
        <f t="shared" si="66"/>
        <v>8</v>
      </c>
      <c r="HO158">
        <f t="shared" si="67"/>
        <v>5</v>
      </c>
      <c r="HP158">
        <f t="shared" si="68"/>
        <v>1</v>
      </c>
      <c r="HQ158">
        <f t="shared" si="89"/>
        <v>1</v>
      </c>
      <c r="HR158">
        <f t="shared" si="69"/>
        <v>1</v>
      </c>
      <c r="HS158">
        <f t="shared" si="70"/>
        <v>0</v>
      </c>
      <c r="HT158">
        <f t="shared" si="71"/>
        <v>1</v>
      </c>
      <c r="HU158">
        <f t="shared" si="72"/>
        <v>2</v>
      </c>
      <c r="HV158" s="38">
        <f t="shared" si="90"/>
        <v>1</v>
      </c>
      <c r="HW158" s="9">
        <f t="shared" si="73"/>
        <v>0</v>
      </c>
      <c r="HX158" s="27">
        <f t="shared" si="74"/>
        <v>1</v>
      </c>
      <c r="HY158" s="9">
        <f t="shared" si="75"/>
        <v>0</v>
      </c>
      <c r="HZ158" s="45">
        <f t="shared" si="91"/>
        <v>1</v>
      </c>
      <c r="IA158">
        <f>COUNT(AX158:BA158,BG158:BH158,BJ158:BM158:BQ158,CB158,CD158,CO158:CP158,CT158,DB158,EX158,FD158,FL158,HA158,HC158,HE158,HI158)</f>
        <v>0</v>
      </c>
      <c r="IB158" s="120">
        <f t="shared" si="76"/>
        <v>1</v>
      </c>
      <c r="IC158" s="37">
        <v>4</v>
      </c>
      <c r="ID158" s="38">
        <f t="shared" si="92"/>
        <v>5</v>
      </c>
      <c r="IE158" s="9">
        <v>62.5</v>
      </c>
      <c r="IF158" s="46">
        <f t="shared" si="93"/>
        <v>5</v>
      </c>
      <c r="IG158" s="38">
        <f t="shared" si="94"/>
        <v>1</v>
      </c>
      <c r="IH158" s="38" t="str">
        <f t="shared" si="95"/>
        <v/>
      </c>
      <c r="II158">
        <f t="shared" si="96"/>
        <v>1</v>
      </c>
      <c r="IJ158" t="str">
        <f t="shared" si="77"/>
        <v/>
      </c>
      <c r="IK158" s="9">
        <f t="shared" si="78"/>
        <v>12.5</v>
      </c>
      <c r="IL158" s="27">
        <f t="shared" si="79"/>
        <v>1</v>
      </c>
      <c r="IM158" s="9">
        <f t="shared" si="97"/>
        <v>0</v>
      </c>
      <c r="IN158" s="48">
        <f t="shared" si="80"/>
        <v>1</v>
      </c>
      <c r="IO158" s="9">
        <f t="shared" si="81"/>
        <v>50</v>
      </c>
      <c r="IP158" s="49">
        <f t="shared" si="82"/>
        <v>3</v>
      </c>
      <c r="IQ158" s="9">
        <f t="shared" si="83"/>
        <v>12.5</v>
      </c>
      <c r="IR158" s="49">
        <f t="shared" si="84"/>
        <v>5</v>
      </c>
      <c r="IS158" s="9">
        <f t="shared" si="85"/>
        <v>1.3333333333333333</v>
      </c>
      <c r="IT158" s="9" t="str">
        <f t="shared" si="86"/>
        <v>very poor</v>
      </c>
      <c r="IU158" s="9">
        <f t="shared" si="87"/>
        <v>52.083333333333329</v>
      </c>
      <c r="IV158" t="str">
        <f t="shared" si="88"/>
        <v>improvement needed</v>
      </c>
    </row>
    <row r="159" spans="1:256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P159">
        <v>5</v>
      </c>
      <c r="CU159">
        <v>2</v>
      </c>
      <c r="EL159">
        <v>3</v>
      </c>
      <c r="FI159">
        <v>30</v>
      </c>
      <c r="HB159">
        <v>1</v>
      </c>
      <c r="HN159" s="27">
        <f t="shared" si="66"/>
        <v>41</v>
      </c>
      <c r="HO159">
        <f t="shared" si="67"/>
        <v>5</v>
      </c>
      <c r="HP159">
        <f t="shared" si="68"/>
        <v>1</v>
      </c>
      <c r="HQ159">
        <f t="shared" si="89"/>
        <v>1</v>
      </c>
      <c r="HR159">
        <f t="shared" si="69"/>
        <v>1</v>
      </c>
      <c r="HS159">
        <f t="shared" si="70"/>
        <v>0</v>
      </c>
      <c r="HT159">
        <f t="shared" si="71"/>
        <v>1</v>
      </c>
      <c r="HU159">
        <f t="shared" si="72"/>
        <v>3</v>
      </c>
      <c r="HV159" s="38">
        <f t="shared" si="90"/>
        <v>1</v>
      </c>
      <c r="HW159" s="9">
        <f t="shared" si="73"/>
        <v>0</v>
      </c>
      <c r="HX159" s="27">
        <f t="shared" si="74"/>
        <v>1</v>
      </c>
      <c r="HY159" s="9">
        <f t="shared" si="75"/>
        <v>0</v>
      </c>
      <c r="HZ159" s="45">
        <f t="shared" si="91"/>
        <v>1</v>
      </c>
      <c r="IA159">
        <f>COUNT(AX159:BA159,BG159:BH159,BJ159:BM159:BQ159,CB159,CD159,CO159:CP159,CT159,DB159,EX159,FD159,FL159,HA159,HC159,HE159,HI159)</f>
        <v>0</v>
      </c>
      <c r="IB159" s="120">
        <f t="shared" si="76"/>
        <v>1</v>
      </c>
      <c r="IC159" s="37">
        <v>4</v>
      </c>
      <c r="ID159" s="38">
        <f t="shared" si="92"/>
        <v>5</v>
      </c>
      <c r="IE159" s="9">
        <v>85.365853658536579</v>
      </c>
      <c r="IF159" s="46">
        <f t="shared" si="93"/>
        <v>5</v>
      </c>
      <c r="IG159" s="38">
        <f t="shared" si="94"/>
        <v>2</v>
      </c>
      <c r="IH159" s="38" t="str">
        <f t="shared" si="95"/>
        <v/>
      </c>
      <c r="II159">
        <f t="shared" si="96"/>
        <v>0</v>
      </c>
      <c r="IJ159" t="str">
        <f t="shared" si="77"/>
        <v/>
      </c>
      <c r="IK159" s="9">
        <f t="shared" si="78"/>
        <v>7.3170731707317067</v>
      </c>
      <c r="IL159" s="27">
        <f t="shared" si="79"/>
        <v>1</v>
      </c>
      <c r="IM159" s="9">
        <f t="shared" si="97"/>
        <v>0</v>
      </c>
      <c r="IN159" s="48">
        <f t="shared" si="80"/>
        <v>1</v>
      </c>
      <c r="IO159" s="9">
        <f t="shared" si="81"/>
        <v>80.487804878048792</v>
      </c>
      <c r="IP159" s="49">
        <f t="shared" si="82"/>
        <v>1</v>
      </c>
      <c r="IQ159" s="9">
        <f t="shared" si="83"/>
        <v>0</v>
      </c>
      <c r="IR159" s="49">
        <f t="shared" si="84"/>
        <v>1</v>
      </c>
      <c r="IS159" s="9">
        <f t="shared" si="85"/>
        <v>1</v>
      </c>
      <c r="IT159" s="9" t="str">
        <f t="shared" si="86"/>
        <v>very poor</v>
      </c>
      <c r="IU159" s="9">
        <f t="shared" si="87"/>
        <v>39.0625</v>
      </c>
      <c r="IV159" t="str">
        <f t="shared" si="88"/>
        <v>improvement needed</v>
      </c>
    </row>
    <row r="160" spans="1:256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P160">
        <v>13</v>
      </c>
      <c r="AI160">
        <v>3</v>
      </c>
      <c r="EQ160">
        <v>1</v>
      </c>
      <c r="FI160">
        <v>8</v>
      </c>
      <c r="FT160">
        <v>1</v>
      </c>
      <c r="GI160">
        <v>3</v>
      </c>
      <c r="GT160">
        <v>2</v>
      </c>
      <c r="HM160">
        <v>1</v>
      </c>
      <c r="HN160" s="27">
        <f t="shared" si="66"/>
        <v>32</v>
      </c>
      <c r="HO160">
        <f t="shared" si="67"/>
        <v>8</v>
      </c>
      <c r="HP160">
        <f t="shared" si="68"/>
        <v>1</v>
      </c>
      <c r="HQ160">
        <f t="shared" si="89"/>
        <v>0</v>
      </c>
      <c r="HR160">
        <f t="shared" si="69"/>
        <v>1</v>
      </c>
      <c r="HS160">
        <f t="shared" si="70"/>
        <v>0</v>
      </c>
      <c r="HT160">
        <f t="shared" si="71"/>
        <v>1</v>
      </c>
      <c r="HU160">
        <f t="shared" si="72"/>
        <v>6</v>
      </c>
      <c r="HV160" s="38">
        <f t="shared" si="90"/>
        <v>3</v>
      </c>
      <c r="HW160" s="9">
        <f t="shared" si="73"/>
        <v>0</v>
      </c>
      <c r="HX160" s="27">
        <f t="shared" si="74"/>
        <v>1</v>
      </c>
      <c r="HY160" s="9">
        <f t="shared" si="75"/>
        <v>0</v>
      </c>
      <c r="HZ160" s="45">
        <f t="shared" si="91"/>
        <v>1</v>
      </c>
      <c r="IA160">
        <f>COUNT(AX160:BA160,BG160:BH160,BJ160:BM160:BQ160,CB160,CD160,CO160:CP160,CT160,DB160,EX160,FD160,FL160,HA160,HC160,HE160,HI160)</f>
        <v>0</v>
      </c>
      <c r="IB160" s="120">
        <f t="shared" si="76"/>
        <v>1</v>
      </c>
      <c r="IC160" s="37">
        <v>6</v>
      </c>
      <c r="ID160" s="38">
        <f t="shared" si="92"/>
        <v>5</v>
      </c>
      <c r="IE160" s="9">
        <v>65.625</v>
      </c>
      <c r="IF160" s="46">
        <f t="shared" si="93"/>
        <v>5</v>
      </c>
      <c r="IG160" s="38">
        <f t="shared" si="94"/>
        <v>1</v>
      </c>
      <c r="IH160" s="38" t="str">
        <f t="shared" si="95"/>
        <v/>
      </c>
      <c r="II160">
        <f t="shared" si="96"/>
        <v>1</v>
      </c>
      <c r="IJ160" t="str">
        <f t="shared" si="77"/>
        <v/>
      </c>
      <c r="IK160" s="9">
        <f t="shared" si="78"/>
        <v>3.125</v>
      </c>
      <c r="IL160" s="27">
        <f t="shared" si="79"/>
        <v>1</v>
      </c>
      <c r="IM160" s="9">
        <f t="shared" si="97"/>
        <v>0</v>
      </c>
      <c r="IN160" s="48">
        <f t="shared" si="80"/>
        <v>1</v>
      </c>
      <c r="IO160" s="9">
        <f t="shared" si="81"/>
        <v>40.625</v>
      </c>
      <c r="IP160" s="49">
        <f t="shared" si="82"/>
        <v>3</v>
      </c>
      <c r="IQ160" s="9">
        <f t="shared" si="83"/>
        <v>12.5</v>
      </c>
      <c r="IR160" s="49">
        <f t="shared" si="84"/>
        <v>5</v>
      </c>
      <c r="IS160" s="9">
        <f t="shared" si="85"/>
        <v>1.3333333333333333</v>
      </c>
      <c r="IT160" s="9" t="str">
        <f t="shared" si="86"/>
        <v>very poor</v>
      </c>
      <c r="IU160" s="9">
        <f t="shared" si="87"/>
        <v>52.083333333333329</v>
      </c>
      <c r="IV160" t="str">
        <f t="shared" si="88"/>
        <v>improvement needed</v>
      </c>
    </row>
    <row r="161" spans="1:256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AH161">
        <v>1</v>
      </c>
      <c r="CU161">
        <v>4</v>
      </c>
      <c r="EL161">
        <v>4</v>
      </c>
      <c r="FI161">
        <v>86</v>
      </c>
      <c r="FT161">
        <v>1</v>
      </c>
      <c r="GW161">
        <v>1</v>
      </c>
      <c r="HB161">
        <v>5</v>
      </c>
      <c r="HN161" s="27">
        <f t="shared" si="66"/>
        <v>102</v>
      </c>
      <c r="HO161">
        <f t="shared" si="67"/>
        <v>7</v>
      </c>
      <c r="HP161">
        <f t="shared" si="68"/>
        <v>1</v>
      </c>
      <c r="HQ161">
        <f t="shared" si="89"/>
        <v>1</v>
      </c>
      <c r="HR161">
        <f t="shared" si="69"/>
        <v>1</v>
      </c>
      <c r="HS161">
        <f t="shared" si="70"/>
        <v>0</v>
      </c>
      <c r="HT161">
        <f t="shared" si="71"/>
        <v>1</v>
      </c>
      <c r="HU161">
        <f t="shared" si="72"/>
        <v>5</v>
      </c>
      <c r="HV161" s="38">
        <f t="shared" si="90"/>
        <v>1</v>
      </c>
      <c r="HW161" s="9">
        <f t="shared" si="73"/>
        <v>0</v>
      </c>
      <c r="HX161" s="27">
        <f t="shared" si="74"/>
        <v>1</v>
      </c>
      <c r="HY161" s="9">
        <f t="shared" si="75"/>
        <v>0</v>
      </c>
      <c r="HZ161" s="45">
        <f t="shared" si="91"/>
        <v>1</v>
      </c>
      <c r="IA161">
        <f>COUNT(AX161:BA161,BG161:BH161,BJ161:BM161:BQ161,CB161,CD161,CO161:CP161,CT161,DB161,EX161,FD161,FL161,HA161,HC161,HE161,HI161)</f>
        <v>0</v>
      </c>
      <c r="IB161" s="120">
        <f t="shared" si="76"/>
        <v>1</v>
      </c>
      <c r="IC161" s="37">
        <v>4</v>
      </c>
      <c r="ID161" s="38">
        <f t="shared" si="92"/>
        <v>5</v>
      </c>
      <c r="IE161" s="9">
        <v>85.294117647058826</v>
      </c>
      <c r="IF161" s="46">
        <f t="shared" si="93"/>
        <v>5</v>
      </c>
      <c r="IG161" s="38">
        <f t="shared" si="94"/>
        <v>3</v>
      </c>
      <c r="IH161" s="38" t="str">
        <f t="shared" si="95"/>
        <v/>
      </c>
      <c r="II161">
        <f t="shared" si="96"/>
        <v>1</v>
      </c>
      <c r="IJ161" t="str">
        <f t="shared" si="77"/>
        <v/>
      </c>
      <c r="IK161" s="9">
        <f t="shared" si="78"/>
        <v>8.8235294117647065</v>
      </c>
      <c r="IL161" s="27">
        <f t="shared" si="79"/>
        <v>1</v>
      </c>
      <c r="IM161" s="9">
        <f t="shared" si="97"/>
        <v>0</v>
      </c>
      <c r="IN161" s="48">
        <f t="shared" si="80"/>
        <v>1</v>
      </c>
      <c r="IO161" s="9">
        <f t="shared" si="81"/>
        <v>89.215686274509807</v>
      </c>
      <c r="IP161" s="49">
        <f t="shared" si="82"/>
        <v>1</v>
      </c>
      <c r="IQ161" s="9">
        <f t="shared" si="83"/>
        <v>1.9607843137254901</v>
      </c>
      <c r="IR161" s="49">
        <f t="shared" si="84"/>
        <v>3</v>
      </c>
      <c r="IS161" s="9">
        <f t="shared" si="85"/>
        <v>1</v>
      </c>
      <c r="IT161" s="9" t="str">
        <f t="shared" si="86"/>
        <v>very poor</v>
      </c>
      <c r="IU161" s="9">
        <f t="shared" si="87"/>
        <v>39.0625</v>
      </c>
      <c r="IV161" t="str">
        <f t="shared" si="88"/>
        <v>improvement needed</v>
      </c>
    </row>
    <row r="162" spans="1:256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P162">
        <v>2</v>
      </c>
      <c r="CS162">
        <v>3</v>
      </c>
      <c r="CU162">
        <v>1</v>
      </c>
      <c r="DO162">
        <v>7</v>
      </c>
      <c r="DU162">
        <v>1</v>
      </c>
      <c r="EL162">
        <v>2</v>
      </c>
      <c r="EQ162">
        <v>2</v>
      </c>
      <c r="ET162">
        <v>16</v>
      </c>
      <c r="FI162">
        <v>43</v>
      </c>
      <c r="FT162">
        <v>1</v>
      </c>
      <c r="HG162">
        <v>1</v>
      </c>
      <c r="HN162" s="27">
        <f t="shared" si="66"/>
        <v>79</v>
      </c>
      <c r="HO162">
        <f t="shared" si="67"/>
        <v>11</v>
      </c>
      <c r="HP162">
        <f t="shared" si="68"/>
        <v>1</v>
      </c>
      <c r="HQ162">
        <f t="shared" si="89"/>
        <v>2</v>
      </c>
      <c r="HR162">
        <f t="shared" si="69"/>
        <v>1</v>
      </c>
      <c r="HS162">
        <f t="shared" si="70"/>
        <v>0</v>
      </c>
      <c r="HT162">
        <f t="shared" si="71"/>
        <v>1</v>
      </c>
      <c r="HU162">
        <f t="shared" si="72"/>
        <v>6</v>
      </c>
      <c r="HV162" s="38">
        <f t="shared" si="90"/>
        <v>3</v>
      </c>
      <c r="HW162" s="9">
        <f t="shared" si="73"/>
        <v>0</v>
      </c>
      <c r="HX162" s="27">
        <f t="shared" si="74"/>
        <v>1</v>
      </c>
      <c r="HY162" s="9">
        <f t="shared" si="75"/>
        <v>0</v>
      </c>
      <c r="HZ162" s="45">
        <f t="shared" si="91"/>
        <v>1</v>
      </c>
      <c r="IA162">
        <f>COUNT(AX162:BA162,BG162:BH162,BJ162:BM162:BQ162,CB162,CD162,CO162:CP162,CT162,DB162,EX162,FD162,FL162,HA162,HC162,HE162,HI162)</f>
        <v>0</v>
      </c>
      <c r="IB162" s="120">
        <f t="shared" si="76"/>
        <v>1</v>
      </c>
      <c r="IC162" s="37">
        <v>8</v>
      </c>
      <c r="ID162" s="38">
        <f t="shared" si="92"/>
        <v>5</v>
      </c>
      <c r="IE162" s="9">
        <v>78.48101265822784</v>
      </c>
      <c r="IF162" s="46">
        <f t="shared" si="93"/>
        <v>5</v>
      </c>
      <c r="IG162" s="38">
        <f t="shared" si="94"/>
        <v>3</v>
      </c>
      <c r="IH162" s="38" t="str">
        <f t="shared" si="95"/>
        <v/>
      </c>
      <c r="II162">
        <f t="shared" si="96"/>
        <v>1</v>
      </c>
      <c r="IJ162" t="str">
        <f t="shared" si="77"/>
        <v/>
      </c>
      <c r="IK162" s="9">
        <f t="shared" si="78"/>
        <v>18.9873417721519</v>
      </c>
      <c r="IL162" s="27">
        <f t="shared" si="79"/>
        <v>1</v>
      </c>
      <c r="IM162" s="9">
        <f t="shared" si="97"/>
        <v>0</v>
      </c>
      <c r="IN162" s="48">
        <f t="shared" si="80"/>
        <v>1</v>
      </c>
      <c r="IO162" s="9">
        <f t="shared" si="81"/>
        <v>81.012658227848107</v>
      </c>
      <c r="IP162" s="49">
        <f t="shared" si="82"/>
        <v>1</v>
      </c>
      <c r="IQ162" s="9">
        <f t="shared" si="83"/>
        <v>1.2658227848101267</v>
      </c>
      <c r="IR162" s="49">
        <f t="shared" si="84"/>
        <v>3</v>
      </c>
      <c r="IS162" s="9">
        <f t="shared" si="85"/>
        <v>1</v>
      </c>
      <c r="IT162" s="9" t="str">
        <f t="shared" si="86"/>
        <v>very poor</v>
      </c>
      <c r="IU162" s="9">
        <f t="shared" si="87"/>
        <v>39.0625</v>
      </c>
      <c r="IV162" t="str">
        <f t="shared" si="88"/>
        <v>improvement needed</v>
      </c>
    </row>
    <row r="163" spans="1:256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AT163">
        <v>17</v>
      </c>
      <c r="BV163">
        <v>8</v>
      </c>
      <c r="CS163">
        <v>142</v>
      </c>
      <c r="DK163">
        <v>25</v>
      </c>
      <c r="DO163">
        <v>242</v>
      </c>
      <c r="EB163">
        <v>8</v>
      </c>
      <c r="EL163">
        <v>150</v>
      </c>
      <c r="EQ163">
        <v>25</v>
      </c>
      <c r="ET163">
        <v>8</v>
      </c>
      <c r="FI163">
        <v>850</v>
      </c>
      <c r="GB163">
        <v>8</v>
      </c>
      <c r="HN163" s="27">
        <f t="shared" si="66"/>
        <v>1483</v>
      </c>
      <c r="HO163">
        <f t="shared" si="67"/>
        <v>11</v>
      </c>
      <c r="HP163">
        <f t="shared" si="68"/>
        <v>1</v>
      </c>
      <c r="HQ163">
        <f t="shared" si="89"/>
        <v>1</v>
      </c>
      <c r="HR163">
        <f t="shared" si="69"/>
        <v>1</v>
      </c>
      <c r="HS163">
        <f t="shared" si="70"/>
        <v>0</v>
      </c>
      <c r="HT163">
        <f t="shared" si="71"/>
        <v>1</v>
      </c>
      <c r="HU163">
        <f t="shared" si="72"/>
        <v>6</v>
      </c>
      <c r="HV163" s="38">
        <f t="shared" si="90"/>
        <v>3</v>
      </c>
      <c r="HW163" s="9">
        <f t="shared" si="73"/>
        <v>0</v>
      </c>
      <c r="HX163" s="27">
        <f t="shared" si="74"/>
        <v>1</v>
      </c>
      <c r="HY163" s="9">
        <f t="shared" si="75"/>
        <v>0.76263107721639656</v>
      </c>
      <c r="HZ163" s="45">
        <f t="shared" si="91"/>
        <v>3</v>
      </c>
      <c r="IA163">
        <f>COUNT(AX163:BA163,BG163:BH163,BJ163:BM163:BQ163,CB163,CD163,CO163:CP163,CT163,DB163,EX163,FD163,FL163,HA163,HC163,HE163,HI163)</f>
        <v>0</v>
      </c>
      <c r="IB163" s="120">
        <f t="shared" si="76"/>
        <v>1</v>
      </c>
      <c r="IC163" s="37">
        <v>8</v>
      </c>
      <c r="ID163" s="38">
        <f t="shared" si="92"/>
        <v>5</v>
      </c>
      <c r="IE163" s="9">
        <v>59.002022926500345</v>
      </c>
      <c r="IF163" s="46">
        <f t="shared" si="93"/>
        <v>5</v>
      </c>
      <c r="IG163" s="38">
        <f t="shared" si="94"/>
        <v>4</v>
      </c>
      <c r="IH163" s="38" t="str">
        <f t="shared" si="95"/>
        <v/>
      </c>
      <c r="II163">
        <f t="shared" si="96"/>
        <v>2</v>
      </c>
      <c r="IJ163" t="str">
        <f t="shared" si="77"/>
        <v/>
      </c>
      <c r="IK163" s="9">
        <f t="shared" si="78"/>
        <v>29.804450438300741</v>
      </c>
      <c r="IL163" s="27">
        <f t="shared" si="79"/>
        <v>1</v>
      </c>
      <c r="IM163" s="9">
        <f t="shared" si="97"/>
        <v>0</v>
      </c>
      <c r="IN163" s="48">
        <f t="shared" si="80"/>
        <v>1</v>
      </c>
      <c r="IO163" s="9">
        <f t="shared" si="81"/>
        <v>70.734996628455832</v>
      </c>
      <c r="IP163" s="49">
        <f t="shared" si="82"/>
        <v>1</v>
      </c>
      <c r="IQ163" s="9">
        <f t="shared" si="83"/>
        <v>0.5394470667565745</v>
      </c>
      <c r="IR163" s="49">
        <f t="shared" si="84"/>
        <v>1</v>
      </c>
      <c r="IS163" s="9">
        <f t="shared" si="85"/>
        <v>1</v>
      </c>
      <c r="IT163" s="9" t="str">
        <f t="shared" si="86"/>
        <v>very poor</v>
      </c>
      <c r="IU163" s="9">
        <f t="shared" si="87"/>
        <v>39.0625</v>
      </c>
      <c r="IV163" t="str">
        <f t="shared" si="88"/>
        <v>improvement needed</v>
      </c>
    </row>
    <row r="164" spans="1:256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P164">
        <v>19</v>
      </c>
      <c r="AR164">
        <v>1</v>
      </c>
      <c r="BN164">
        <v>1</v>
      </c>
      <c r="CQ164">
        <v>3</v>
      </c>
      <c r="CS164">
        <v>16</v>
      </c>
      <c r="CU164">
        <v>18</v>
      </c>
      <c r="DO164">
        <v>24</v>
      </c>
      <c r="EL164">
        <v>1</v>
      </c>
      <c r="EQ164">
        <v>3</v>
      </c>
      <c r="FI164">
        <v>20</v>
      </c>
      <c r="FT164">
        <v>3</v>
      </c>
      <c r="GB164">
        <v>1</v>
      </c>
      <c r="GI164">
        <v>2</v>
      </c>
      <c r="HF164">
        <v>1</v>
      </c>
      <c r="HI164">
        <v>1</v>
      </c>
      <c r="HN164" s="27">
        <f t="shared" si="66"/>
        <v>114</v>
      </c>
      <c r="HO164">
        <f t="shared" si="67"/>
        <v>15</v>
      </c>
      <c r="HP164">
        <f t="shared" si="68"/>
        <v>3</v>
      </c>
      <c r="HQ164">
        <f t="shared" si="89"/>
        <v>4</v>
      </c>
      <c r="HR164">
        <f t="shared" si="69"/>
        <v>1</v>
      </c>
      <c r="HS164">
        <f t="shared" si="70"/>
        <v>1</v>
      </c>
      <c r="HT164">
        <f t="shared" si="71"/>
        <v>1</v>
      </c>
      <c r="HU164">
        <f t="shared" si="72"/>
        <v>8</v>
      </c>
      <c r="HV164" s="38">
        <f t="shared" si="90"/>
        <v>3</v>
      </c>
      <c r="HW164" s="9">
        <f t="shared" si="73"/>
        <v>0.8771929824561403</v>
      </c>
      <c r="HX164" s="27">
        <f t="shared" si="74"/>
        <v>3</v>
      </c>
      <c r="HY164" s="9">
        <f t="shared" si="75"/>
        <v>3.3333333333333335</v>
      </c>
      <c r="HZ164" s="45">
        <f t="shared" si="91"/>
        <v>3</v>
      </c>
      <c r="IA164">
        <f>COUNT(AX164:BA164,BG164:BH164,BJ164:BM164:BQ164,CB164,CD164,CO164:CP164,CT164,DB164,EX164,FD164,FL164,HA164,HC164,HE164,HI164)</f>
        <v>2</v>
      </c>
      <c r="IB164" s="120">
        <f t="shared" si="76"/>
        <v>1</v>
      </c>
      <c r="IC164" s="37">
        <v>8</v>
      </c>
      <c r="ID164" s="38">
        <f t="shared" si="92"/>
        <v>5</v>
      </c>
      <c r="IE164" s="9">
        <v>34.210526315789473</v>
      </c>
      <c r="IF164" s="46">
        <f t="shared" si="93"/>
        <v>5</v>
      </c>
      <c r="IG164" s="38">
        <f t="shared" si="94"/>
        <v>3</v>
      </c>
      <c r="IH164" s="38" t="str">
        <f t="shared" si="95"/>
        <v/>
      </c>
      <c r="II164">
        <f t="shared" si="96"/>
        <v>2</v>
      </c>
      <c r="IJ164" t="str">
        <f t="shared" si="77"/>
        <v/>
      </c>
      <c r="IK164" s="9">
        <f t="shared" si="78"/>
        <v>57.894736842105267</v>
      </c>
      <c r="IL164" s="27">
        <f t="shared" si="79"/>
        <v>3</v>
      </c>
      <c r="IM164" s="9">
        <f t="shared" si="97"/>
        <v>1.7543859649122806</v>
      </c>
      <c r="IN164" s="48">
        <f t="shared" si="80"/>
        <v>1</v>
      </c>
      <c r="IO164" s="9">
        <f t="shared" si="81"/>
        <v>26.315789473684209</v>
      </c>
      <c r="IP164" s="49">
        <f t="shared" si="82"/>
        <v>3</v>
      </c>
      <c r="IQ164" s="9">
        <f t="shared" si="83"/>
        <v>2.6315789473684208</v>
      </c>
      <c r="IR164" s="49">
        <f t="shared" si="84"/>
        <v>3</v>
      </c>
      <c r="IS164" s="9">
        <f t="shared" si="85"/>
        <v>2</v>
      </c>
      <c r="IT164" s="9" t="str">
        <f t="shared" si="86"/>
        <v>poor</v>
      </c>
      <c r="IU164" s="9">
        <f t="shared" si="87"/>
        <v>78.125</v>
      </c>
      <c r="IV164" t="str">
        <f t="shared" si="88"/>
        <v>approaching attainable community</v>
      </c>
    </row>
    <row r="165" spans="1:256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O165">
        <v>7</v>
      </c>
      <c r="P165">
        <v>9</v>
      </c>
      <c r="V165">
        <v>2</v>
      </c>
      <c r="AP165">
        <v>6</v>
      </c>
      <c r="AT165">
        <v>3</v>
      </c>
      <c r="BI165">
        <v>3</v>
      </c>
      <c r="CD165">
        <v>1</v>
      </c>
      <c r="CS165">
        <v>4</v>
      </c>
      <c r="DO165">
        <v>12</v>
      </c>
      <c r="EQ165">
        <v>7</v>
      </c>
      <c r="FE165">
        <v>1</v>
      </c>
      <c r="FG165">
        <v>2</v>
      </c>
      <c r="FI165">
        <v>40</v>
      </c>
      <c r="GB165">
        <v>1</v>
      </c>
      <c r="GI165">
        <v>3</v>
      </c>
      <c r="HG165">
        <v>1</v>
      </c>
      <c r="HN165" s="27">
        <f t="shared" si="66"/>
        <v>102</v>
      </c>
      <c r="HO165">
        <f t="shared" si="67"/>
        <v>16</v>
      </c>
      <c r="HP165">
        <f t="shared" si="68"/>
        <v>3</v>
      </c>
      <c r="HQ165">
        <f t="shared" si="89"/>
        <v>3</v>
      </c>
      <c r="HR165">
        <f t="shared" si="69"/>
        <v>1</v>
      </c>
      <c r="HS165">
        <f t="shared" si="70"/>
        <v>1</v>
      </c>
      <c r="HT165">
        <f t="shared" si="71"/>
        <v>1</v>
      </c>
      <c r="HU165">
        <f t="shared" si="72"/>
        <v>7</v>
      </c>
      <c r="HV165" s="38">
        <f t="shared" si="90"/>
        <v>3</v>
      </c>
      <c r="HW165" s="9">
        <f t="shared" si="73"/>
        <v>2.9411764705882351</v>
      </c>
      <c r="HX165" s="27">
        <f t="shared" si="74"/>
        <v>3</v>
      </c>
      <c r="HY165" s="9">
        <f t="shared" si="75"/>
        <v>1.8518518518518516</v>
      </c>
      <c r="HZ165" s="45">
        <f t="shared" si="91"/>
        <v>3</v>
      </c>
      <c r="IA165">
        <f>COUNT(AX165:BA165,BG165:BH165,BJ165:BM165:BQ165,CB165,CD165,CO165:CP165,CT165,DB165,EX165,FD165,FL165,HA165,HC165,HE165,HI165)</f>
        <v>1</v>
      </c>
      <c r="IB165" s="120">
        <f t="shared" si="76"/>
        <v>1</v>
      </c>
      <c r="IC165" s="37">
        <v>7</v>
      </c>
      <c r="ID165" s="38">
        <f t="shared" si="92"/>
        <v>5</v>
      </c>
      <c r="IE165" s="9">
        <v>54.901960784313729</v>
      </c>
      <c r="IF165" s="46">
        <f t="shared" si="93"/>
        <v>5</v>
      </c>
      <c r="IG165" s="38">
        <f t="shared" si="94"/>
        <v>2</v>
      </c>
      <c r="IH165" s="38" t="str">
        <f t="shared" si="95"/>
        <v/>
      </c>
      <c r="II165">
        <f t="shared" si="96"/>
        <v>1</v>
      </c>
      <c r="IJ165" t="str">
        <f t="shared" si="77"/>
        <v/>
      </c>
      <c r="IK165" s="9">
        <f t="shared" si="78"/>
        <v>25.490196078431371</v>
      </c>
      <c r="IL165" s="27">
        <f t="shared" si="79"/>
        <v>1</v>
      </c>
      <c r="IM165" s="9">
        <f t="shared" si="97"/>
        <v>0.98039215686274506</v>
      </c>
      <c r="IN165" s="48">
        <f t="shared" si="80"/>
        <v>1</v>
      </c>
      <c r="IO165" s="9">
        <f t="shared" si="81"/>
        <v>52.941176470588239</v>
      </c>
      <c r="IP165" s="49">
        <f t="shared" si="82"/>
        <v>3</v>
      </c>
      <c r="IQ165" s="9">
        <f t="shared" si="83"/>
        <v>0</v>
      </c>
      <c r="IR165" s="49">
        <f t="shared" si="84"/>
        <v>1</v>
      </c>
      <c r="IS165" s="9">
        <f t="shared" si="85"/>
        <v>1.6666666666666667</v>
      </c>
      <c r="IT165" s="9" t="str">
        <f t="shared" si="86"/>
        <v>very poor</v>
      </c>
      <c r="IU165" s="9">
        <f t="shared" si="87"/>
        <v>65.104166666666657</v>
      </c>
      <c r="IV165" t="str">
        <f t="shared" si="88"/>
        <v>improvement needed</v>
      </c>
    </row>
    <row r="166" spans="1:256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P166">
        <v>14</v>
      </c>
      <c r="CQ166">
        <v>11</v>
      </c>
      <c r="CS166">
        <v>61</v>
      </c>
      <c r="CU166">
        <v>25</v>
      </c>
      <c r="DO166">
        <v>143</v>
      </c>
      <c r="EB166">
        <v>14</v>
      </c>
      <c r="EL166">
        <v>18</v>
      </c>
      <c r="EQ166">
        <v>14</v>
      </c>
      <c r="ET166">
        <v>4</v>
      </c>
      <c r="FB166">
        <v>4</v>
      </c>
      <c r="FI166">
        <v>64</v>
      </c>
      <c r="HN166" s="27">
        <f t="shared" si="66"/>
        <v>372</v>
      </c>
      <c r="HO166">
        <f t="shared" si="67"/>
        <v>11</v>
      </c>
      <c r="HP166">
        <f t="shared" si="68"/>
        <v>1</v>
      </c>
      <c r="HQ166">
        <f t="shared" si="89"/>
        <v>3</v>
      </c>
      <c r="HR166">
        <f t="shared" si="69"/>
        <v>1</v>
      </c>
      <c r="HS166">
        <f t="shared" si="70"/>
        <v>0</v>
      </c>
      <c r="HT166">
        <f t="shared" si="71"/>
        <v>1</v>
      </c>
      <c r="HU166">
        <f t="shared" si="72"/>
        <v>6</v>
      </c>
      <c r="HV166" s="38">
        <f t="shared" si="90"/>
        <v>3</v>
      </c>
      <c r="HW166" s="9">
        <f t="shared" si="73"/>
        <v>0</v>
      </c>
      <c r="HX166" s="27">
        <f t="shared" si="74"/>
        <v>1</v>
      </c>
      <c r="HY166" s="9">
        <f t="shared" si="75"/>
        <v>0</v>
      </c>
      <c r="HZ166" s="45">
        <f t="shared" si="91"/>
        <v>1</v>
      </c>
      <c r="IA166">
        <f>COUNT(AX166:BA166,BG166:BH166,BJ166:BM166:BQ166,CB166,CD166,CO166:CP166,CT166,DB166,EX166,FD166,FL166,HA166,HC166,HE166,HI166)</f>
        <v>0</v>
      </c>
      <c r="IB166" s="120">
        <f t="shared" si="76"/>
        <v>1</v>
      </c>
      <c r="IC166" s="37">
        <v>8</v>
      </c>
      <c r="ID166" s="38">
        <f t="shared" si="92"/>
        <v>5</v>
      </c>
      <c r="IE166" s="9">
        <v>23.118279569892472</v>
      </c>
      <c r="IF166" s="46">
        <f t="shared" si="93"/>
        <v>3</v>
      </c>
      <c r="IG166" s="38">
        <f t="shared" si="94"/>
        <v>2</v>
      </c>
      <c r="IH166" s="38" t="str">
        <f t="shared" si="95"/>
        <v/>
      </c>
      <c r="II166">
        <f t="shared" si="96"/>
        <v>1</v>
      </c>
      <c r="IJ166" t="str">
        <f t="shared" si="77"/>
        <v/>
      </c>
      <c r="IK166" s="9">
        <f t="shared" si="78"/>
        <v>68.27956989247312</v>
      </c>
      <c r="IL166" s="27">
        <f t="shared" si="79"/>
        <v>3</v>
      </c>
      <c r="IM166" s="9">
        <f t="shared" si="97"/>
        <v>0</v>
      </c>
      <c r="IN166" s="48">
        <f t="shared" si="80"/>
        <v>1</v>
      </c>
      <c r="IO166" s="9">
        <f t="shared" si="81"/>
        <v>31.72043010752688</v>
      </c>
      <c r="IP166" s="49">
        <f t="shared" si="82"/>
        <v>3</v>
      </c>
      <c r="IQ166" s="9">
        <f t="shared" si="83"/>
        <v>0</v>
      </c>
      <c r="IR166" s="49">
        <f t="shared" si="84"/>
        <v>1</v>
      </c>
      <c r="IS166" s="9">
        <f t="shared" si="85"/>
        <v>1.6666666666666667</v>
      </c>
      <c r="IT166" s="9" t="str">
        <f t="shared" si="86"/>
        <v>very poor</v>
      </c>
      <c r="IU166" s="9">
        <f t="shared" si="87"/>
        <v>65.104166666666657</v>
      </c>
      <c r="IV166" t="str">
        <f t="shared" si="88"/>
        <v>improvement needed</v>
      </c>
    </row>
    <row r="167" spans="1:256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P167">
        <v>4</v>
      </c>
      <c r="AP167">
        <v>3</v>
      </c>
      <c r="CR167">
        <v>2</v>
      </c>
      <c r="CS167">
        <v>9</v>
      </c>
      <c r="CU167">
        <v>4</v>
      </c>
      <c r="DK167">
        <v>1</v>
      </c>
      <c r="DO167">
        <v>43</v>
      </c>
      <c r="EG167">
        <v>1</v>
      </c>
      <c r="EL167">
        <v>9</v>
      </c>
      <c r="EQ167">
        <v>11</v>
      </c>
      <c r="ES167">
        <v>1</v>
      </c>
      <c r="FI167">
        <v>13</v>
      </c>
      <c r="FT167">
        <v>2</v>
      </c>
      <c r="GI167">
        <v>1</v>
      </c>
      <c r="HN167" s="27">
        <f t="shared" si="66"/>
        <v>104</v>
      </c>
      <c r="HO167">
        <f t="shared" si="67"/>
        <v>14</v>
      </c>
      <c r="HP167">
        <f t="shared" si="68"/>
        <v>1</v>
      </c>
      <c r="HQ167">
        <f t="shared" si="89"/>
        <v>3</v>
      </c>
      <c r="HR167">
        <f t="shared" si="69"/>
        <v>1</v>
      </c>
      <c r="HS167">
        <f t="shared" si="70"/>
        <v>0</v>
      </c>
      <c r="HT167">
        <f t="shared" si="71"/>
        <v>1</v>
      </c>
      <c r="HU167">
        <f t="shared" si="72"/>
        <v>7</v>
      </c>
      <c r="HV167" s="38">
        <f t="shared" si="90"/>
        <v>3</v>
      </c>
      <c r="HW167" s="9">
        <f t="shared" si="73"/>
        <v>0</v>
      </c>
      <c r="HX167" s="27">
        <f t="shared" si="74"/>
        <v>1</v>
      </c>
      <c r="HY167" s="9">
        <f t="shared" si="75"/>
        <v>0</v>
      </c>
      <c r="HZ167" s="45">
        <f t="shared" si="91"/>
        <v>1</v>
      </c>
      <c r="IA167">
        <f>COUNT(AX167:BA167,BG167:BH167,BJ167:BM167:BQ167,CB167,CD167,CO167:CP167,CT167,DB167,EX167,FD167,FL167,HA167,HC167,HE167,HI167)</f>
        <v>0</v>
      </c>
      <c r="IB167" s="120">
        <f t="shared" si="76"/>
        <v>1</v>
      </c>
      <c r="IC167" s="37">
        <v>10</v>
      </c>
      <c r="ID167" s="38">
        <f t="shared" si="92"/>
        <v>5</v>
      </c>
      <c r="IE167" s="9">
        <v>17.307692307692307</v>
      </c>
      <c r="IF167" s="46">
        <f t="shared" si="93"/>
        <v>3</v>
      </c>
      <c r="IG167" s="38">
        <f t="shared" si="94"/>
        <v>3</v>
      </c>
      <c r="IH167" s="38" t="str">
        <f t="shared" si="95"/>
        <v/>
      </c>
      <c r="II167">
        <f t="shared" si="96"/>
        <v>2</v>
      </c>
      <c r="IJ167" t="str">
        <f t="shared" si="77"/>
        <v/>
      </c>
      <c r="IK167" s="9">
        <f t="shared" si="78"/>
        <v>65.384615384615387</v>
      </c>
      <c r="IL167" s="27">
        <f t="shared" si="79"/>
        <v>3</v>
      </c>
      <c r="IM167" s="9">
        <f t="shared" si="97"/>
        <v>0</v>
      </c>
      <c r="IN167" s="48">
        <f t="shared" si="80"/>
        <v>1</v>
      </c>
      <c r="IO167" s="9">
        <f t="shared" si="81"/>
        <v>36.538461538461533</v>
      </c>
      <c r="IP167" s="49">
        <f t="shared" si="82"/>
        <v>3</v>
      </c>
      <c r="IQ167" s="9">
        <f t="shared" si="83"/>
        <v>1.9230769230769231</v>
      </c>
      <c r="IR167" s="49">
        <f t="shared" si="84"/>
        <v>3</v>
      </c>
      <c r="IS167" s="9">
        <f t="shared" si="85"/>
        <v>1.6666666666666667</v>
      </c>
      <c r="IT167" s="9" t="str">
        <f t="shared" si="86"/>
        <v>very poor</v>
      </c>
      <c r="IU167" s="9">
        <f t="shared" si="87"/>
        <v>65.104166666666657</v>
      </c>
      <c r="IV167" t="str">
        <f t="shared" si="88"/>
        <v>improvement needed</v>
      </c>
    </row>
    <row r="168" spans="1:256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P168">
        <v>1</v>
      </c>
      <c r="AT168">
        <v>6</v>
      </c>
      <c r="BA168">
        <v>3</v>
      </c>
      <c r="CU168">
        <v>10</v>
      </c>
      <c r="DK168">
        <v>1</v>
      </c>
      <c r="DO168">
        <v>5</v>
      </c>
      <c r="EQ168">
        <v>1</v>
      </c>
      <c r="FI168">
        <v>5</v>
      </c>
      <c r="GI168">
        <v>1</v>
      </c>
      <c r="GL168">
        <v>1</v>
      </c>
      <c r="GS168">
        <v>1</v>
      </c>
      <c r="HN168" s="27">
        <f t="shared" si="66"/>
        <v>35</v>
      </c>
      <c r="HO168">
        <f t="shared" si="67"/>
        <v>11</v>
      </c>
      <c r="HP168">
        <f t="shared" si="68"/>
        <v>1</v>
      </c>
      <c r="HQ168">
        <f t="shared" si="89"/>
        <v>1</v>
      </c>
      <c r="HR168">
        <f t="shared" si="69"/>
        <v>1</v>
      </c>
      <c r="HS168">
        <f t="shared" si="70"/>
        <v>0</v>
      </c>
      <c r="HT168">
        <f t="shared" si="71"/>
        <v>1</v>
      </c>
      <c r="HU168">
        <f t="shared" si="72"/>
        <v>5</v>
      </c>
      <c r="HV168" s="38">
        <f t="shared" si="90"/>
        <v>1</v>
      </c>
      <c r="HW168" s="9">
        <f t="shared" si="73"/>
        <v>0</v>
      </c>
      <c r="HX168" s="27">
        <f t="shared" si="74"/>
        <v>1</v>
      </c>
      <c r="HY168" s="9">
        <f t="shared" si="75"/>
        <v>0</v>
      </c>
      <c r="HZ168" s="45">
        <f t="shared" si="91"/>
        <v>1</v>
      </c>
      <c r="IA168">
        <f>COUNT(AX168:BA168,BG168:BH168,BJ168:BM168:BQ168,CB168,CD168,CO168:CP168,CT168,DB168,EX168,FD168,FL168,HA168,HC168,HE168,HI168)</f>
        <v>1</v>
      </c>
      <c r="IB168" s="120">
        <f t="shared" si="76"/>
        <v>1</v>
      </c>
      <c r="IC168" s="37">
        <v>8</v>
      </c>
      <c r="ID168" s="38">
        <f t="shared" si="92"/>
        <v>5</v>
      </c>
      <c r="IE168" s="9">
        <v>45.714285714285715</v>
      </c>
      <c r="IF168" s="46">
        <f t="shared" si="93"/>
        <v>5</v>
      </c>
      <c r="IG168" s="38">
        <f t="shared" si="94"/>
        <v>2</v>
      </c>
      <c r="IH168" s="38" t="str">
        <f t="shared" si="95"/>
        <v/>
      </c>
      <c r="II168">
        <f t="shared" si="96"/>
        <v>2</v>
      </c>
      <c r="IJ168" t="str">
        <f t="shared" si="77"/>
        <v/>
      </c>
      <c r="IK168" s="9">
        <f t="shared" si="78"/>
        <v>48.571428571428569</v>
      </c>
      <c r="IL168" s="27">
        <f t="shared" si="79"/>
        <v>3</v>
      </c>
      <c r="IM168" s="9">
        <f t="shared" si="97"/>
        <v>8.5714285714285712</v>
      </c>
      <c r="IN168" s="48">
        <f t="shared" si="80"/>
        <v>1</v>
      </c>
      <c r="IO168" s="9">
        <f t="shared" si="81"/>
        <v>22.857142857142858</v>
      </c>
      <c r="IP168" s="49">
        <f t="shared" si="82"/>
        <v>3</v>
      </c>
      <c r="IQ168" s="9">
        <f t="shared" si="83"/>
        <v>0</v>
      </c>
      <c r="IR168" s="49">
        <f t="shared" si="84"/>
        <v>1</v>
      </c>
      <c r="IS168" s="9">
        <f t="shared" si="85"/>
        <v>1.6666666666666667</v>
      </c>
      <c r="IT168" s="9" t="str">
        <f t="shared" si="86"/>
        <v>very poor</v>
      </c>
      <c r="IU168" s="9">
        <f t="shared" si="87"/>
        <v>65.104166666666657</v>
      </c>
      <c r="IV168" t="str">
        <f t="shared" si="88"/>
        <v>improvement needed</v>
      </c>
    </row>
    <row r="169" spans="1:256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P169">
        <v>100</v>
      </c>
      <c r="BV169">
        <v>17</v>
      </c>
      <c r="CS169">
        <v>17</v>
      </c>
      <c r="CU169">
        <v>50</v>
      </c>
      <c r="CX169">
        <v>50</v>
      </c>
      <c r="DO169">
        <v>100</v>
      </c>
      <c r="EB169">
        <v>167</v>
      </c>
      <c r="EL169">
        <v>667</v>
      </c>
      <c r="EQ169">
        <v>100</v>
      </c>
      <c r="ET169">
        <v>17</v>
      </c>
      <c r="FI169">
        <v>567</v>
      </c>
      <c r="FT169">
        <v>17</v>
      </c>
      <c r="HG169">
        <v>50</v>
      </c>
      <c r="HN169" s="27">
        <f t="shared" si="66"/>
        <v>1919</v>
      </c>
      <c r="HO169">
        <f t="shared" si="67"/>
        <v>13</v>
      </c>
      <c r="HP169">
        <f t="shared" si="68"/>
        <v>1</v>
      </c>
      <c r="HQ169">
        <f t="shared" si="89"/>
        <v>3</v>
      </c>
      <c r="HR169">
        <f t="shared" si="69"/>
        <v>1</v>
      </c>
      <c r="HS169">
        <f t="shared" si="70"/>
        <v>0</v>
      </c>
      <c r="HT169">
        <f t="shared" si="71"/>
        <v>1</v>
      </c>
      <c r="HU169">
        <f t="shared" si="72"/>
        <v>7</v>
      </c>
      <c r="HV169" s="38">
        <f t="shared" si="90"/>
        <v>3</v>
      </c>
      <c r="HW169" s="9">
        <f t="shared" si="73"/>
        <v>0</v>
      </c>
      <c r="HX169" s="27">
        <f t="shared" si="74"/>
        <v>1</v>
      </c>
      <c r="HY169" s="9">
        <f t="shared" si="75"/>
        <v>0</v>
      </c>
      <c r="HZ169" s="45">
        <f t="shared" si="91"/>
        <v>1</v>
      </c>
      <c r="IA169">
        <f>COUNT(AX169:BA169,BG169:BH169,BJ169:BM169:BQ169,CB169,CD169,CO169:CP169,CT169,DB169,EX169,FD169,FL169,HA169,HC169,HE169,HI169)</f>
        <v>0</v>
      </c>
      <c r="IB169" s="120">
        <f t="shared" si="76"/>
        <v>1</v>
      </c>
      <c r="IC169" s="37">
        <v>9</v>
      </c>
      <c r="ID169" s="38">
        <f t="shared" si="92"/>
        <v>5</v>
      </c>
      <c r="IE169" s="9">
        <v>38.249088066701411</v>
      </c>
      <c r="IF169" s="46">
        <f t="shared" si="93"/>
        <v>5</v>
      </c>
      <c r="IG169" s="38">
        <f t="shared" si="94"/>
        <v>2</v>
      </c>
      <c r="IH169" s="38" t="str">
        <f t="shared" si="95"/>
        <v/>
      </c>
      <c r="II169">
        <f t="shared" si="96"/>
        <v>2</v>
      </c>
      <c r="IJ169" t="str">
        <f t="shared" si="77"/>
        <v/>
      </c>
      <c r="IK169" s="9">
        <f t="shared" si="78"/>
        <v>21.730067743616466</v>
      </c>
      <c r="IL169" s="27">
        <f t="shared" si="79"/>
        <v>1</v>
      </c>
      <c r="IM169" s="9">
        <f t="shared" si="97"/>
        <v>0</v>
      </c>
      <c r="IN169" s="48">
        <f t="shared" si="80"/>
        <v>1</v>
      </c>
      <c r="IO169" s="9">
        <f t="shared" si="81"/>
        <v>79.989577905158939</v>
      </c>
      <c r="IP169" s="49">
        <f t="shared" si="82"/>
        <v>1</v>
      </c>
      <c r="IQ169" s="9">
        <f t="shared" si="83"/>
        <v>1.7717561229807191</v>
      </c>
      <c r="IR169" s="49">
        <f t="shared" si="84"/>
        <v>3</v>
      </c>
      <c r="IS169" s="9">
        <f t="shared" si="85"/>
        <v>1</v>
      </c>
      <c r="IT169" s="9" t="str">
        <f t="shared" si="86"/>
        <v>very poor</v>
      </c>
      <c r="IU169" s="9">
        <f t="shared" si="87"/>
        <v>39.0625</v>
      </c>
      <c r="IV169" t="str">
        <f t="shared" si="88"/>
        <v>improvement needed</v>
      </c>
    </row>
    <row r="170" spans="1:256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P170">
        <v>81</v>
      </c>
      <c r="AT170">
        <v>10</v>
      </c>
      <c r="CS170">
        <v>2</v>
      </c>
      <c r="CU170">
        <v>4</v>
      </c>
      <c r="DO170">
        <v>2</v>
      </c>
      <c r="EB170">
        <v>10</v>
      </c>
      <c r="EL170">
        <v>58</v>
      </c>
      <c r="EQ170">
        <v>13</v>
      </c>
      <c r="ES170">
        <v>2</v>
      </c>
      <c r="FI170">
        <v>38</v>
      </c>
      <c r="HG170">
        <v>2</v>
      </c>
      <c r="HN170" s="27">
        <f t="shared" si="66"/>
        <v>222</v>
      </c>
      <c r="HO170">
        <f t="shared" si="67"/>
        <v>11</v>
      </c>
      <c r="HP170">
        <f t="shared" si="68"/>
        <v>1</v>
      </c>
      <c r="HQ170">
        <f t="shared" si="89"/>
        <v>2</v>
      </c>
      <c r="HR170">
        <f t="shared" si="69"/>
        <v>1</v>
      </c>
      <c r="HS170">
        <f t="shared" si="70"/>
        <v>0</v>
      </c>
      <c r="HT170">
        <f t="shared" si="71"/>
        <v>1</v>
      </c>
      <c r="HU170">
        <f t="shared" si="72"/>
        <v>6</v>
      </c>
      <c r="HV170" s="38">
        <f t="shared" si="90"/>
        <v>3</v>
      </c>
      <c r="HW170" s="9">
        <f t="shared" si="73"/>
        <v>0</v>
      </c>
      <c r="HX170" s="27">
        <f t="shared" si="74"/>
        <v>1</v>
      </c>
      <c r="HY170" s="9">
        <f t="shared" si="75"/>
        <v>0</v>
      </c>
      <c r="HZ170" s="45">
        <f t="shared" si="91"/>
        <v>1</v>
      </c>
      <c r="IA170">
        <f>COUNT(AX170:BA170,BG170:BH170,BJ170:BM170:BQ170,CB170,CD170,CO170:CP170,CT170,DB170,EX170,FD170,FL170,HA170,HC170,HE170,HI170)</f>
        <v>0</v>
      </c>
      <c r="IB170" s="120">
        <f t="shared" si="76"/>
        <v>1</v>
      </c>
      <c r="IC170" s="37">
        <v>8</v>
      </c>
      <c r="ID170" s="38">
        <f t="shared" si="92"/>
        <v>5</v>
      </c>
      <c r="IE170" s="9">
        <v>59.909909909909906</v>
      </c>
      <c r="IF170" s="46">
        <f t="shared" si="93"/>
        <v>5</v>
      </c>
      <c r="IG170" s="38">
        <f t="shared" si="94"/>
        <v>3</v>
      </c>
      <c r="IH170" s="38" t="str">
        <f t="shared" si="95"/>
        <v/>
      </c>
      <c r="II170">
        <f t="shared" si="96"/>
        <v>1</v>
      </c>
      <c r="IJ170" t="str">
        <f t="shared" si="77"/>
        <v/>
      </c>
      <c r="IK170" s="9">
        <f t="shared" si="78"/>
        <v>10.36036036036036</v>
      </c>
      <c r="IL170" s="27">
        <f t="shared" si="79"/>
        <v>1</v>
      </c>
      <c r="IM170" s="9">
        <f t="shared" si="97"/>
        <v>0</v>
      </c>
      <c r="IN170" s="48">
        <f t="shared" si="80"/>
        <v>1</v>
      </c>
      <c r="IO170" s="9">
        <f t="shared" si="81"/>
        <v>54.504504504504503</v>
      </c>
      <c r="IP170" s="49">
        <f t="shared" si="82"/>
        <v>3</v>
      </c>
      <c r="IQ170" s="9">
        <f t="shared" si="83"/>
        <v>0</v>
      </c>
      <c r="IR170" s="49">
        <f t="shared" si="84"/>
        <v>1</v>
      </c>
      <c r="IS170" s="9">
        <f t="shared" si="85"/>
        <v>1.3333333333333333</v>
      </c>
      <c r="IT170" s="9" t="str">
        <f t="shared" si="86"/>
        <v>very poor</v>
      </c>
      <c r="IU170" s="9">
        <f t="shared" si="87"/>
        <v>52.083333333333329</v>
      </c>
      <c r="IV170" t="str">
        <f t="shared" si="88"/>
        <v>improvement needed</v>
      </c>
    </row>
    <row r="171" spans="1:256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P171">
        <v>9</v>
      </c>
      <c r="AT171">
        <v>3</v>
      </c>
      <c r="CS171">
        <v>6</v>
      </c>
      <c r="CU171">
        <v>3</v>
      </c>
      <c r="DO171">
        <v>3</v>
      </c>
      <c r="EL171">
        <v>150</v>
      </c>
      <c r="EQ171">
        <v>34</v>
      </c>
      <c r="ES171">
        <v>6</v>
      </c>
      <c r="FI171">
        <v>119</v>
      </c>
      <c r="FQ171">
        <v>3</v>
      </c>
      <c r="FT171">
        <v>3</v>
      </c>
      <c r="GB171">
        <v>6</v>
      </c>
      <c r="HM171">
        <v>9</v>
      </c>
      <c r="HN171" s="27">
        <f t="shared" si="66"/>
        <v>354</v>
      </c>
      <c r="HO171">
        <f t="shared" si="67"/>
        <v>13</v>
      </c>
      <c r="HP171">
        <f t="shared" si="68"/>
        <v>1</v>
      </c>
      <c r="HQ171">
        <f t="shared" si="89"/>
        <v>2</v>
      </c>
      <c r="HR171">
        <f t="shared" si="69"/>
        <v>1</v>
      </c>
      <c r="HS171">
        <f t="shared" si="70"/>
        <v>0</v>
      </c>
      <c r="HT171">
        <f t="shared" si="71"/>
        <v>1</v>
      </c>
      <c r="HU171">
        <f t="shared" si="72"/>
        <v>8</v>
      </c>
      <c r="HV171" s="38">
        <f t="shared" si="90"/>
        <v>3</v>
      </c>
      <c r="HW171" s="9">
        <f t="shared" si="73"/>
        <v>0</v>
      </c>
      <c r="HX171" s="27">
        <f t="shared" si="74"/>
        <v>1</v>
      </c>
      <c r="HY171" s="9">
        <f t="shared" si="75"/>
        <v>2.8037383177570092</v>
      </c>
      <c r="HZ171" s="45">
        <f t="shared" si="91"/>
        <v>3</v>
      </c>
      <c r="IA171">
        <f>COUNT(AX171:BA171,BG171:BH171,BJ171:BM171:BQ171,CB171,CD171,CO171:CP171,CT171,DB171,EX171,FD171,FL171,HA171,HC171,HE171,HI171)</f>
        <v>0</v>
      </c>
      <c r="IB171" s="120">
        <f t="shared" si="76"/>
        <v>1</v>
      </c>
      <c r="IC171" s="37">
        <v>9</v>
      </c>
      <c r="ID171" s="38">
        <f t="shared" si="92"/>
        <v>5</v>
      </c>
      <c r="IE171" s="9">
        <v>39.548022598870055</v>
      </c>
      <c r="IF171" s="46">
        <f t="shared" si="93"/>
        <v>5</v>
      </c>
      <c r="IG171" s="38">
        <f t="shared" ref="IG171:IG188" si="98">2*(COUNT(EL171))+COUNT(M171,AT171,BP171:BR171,BU171,CD171,CP171,CZ171,DK171,DM171:DN171,DT171:DU171,FF171,FL171,FM171:FO171,FV171,GA171,GW171,GZ171,HI171,HM171)</f>
        <v>4</v>
      </c>
      <c r="IH171" s="38" t="str">
        <f t="shared" si="95"/>
        <v/>
      </c>
      <c r="II171">
        <f t="shared" si="96"/>
        <v>1</v>
      </c>
      <c r="IJ171" t="str">
        <f t="shared" si="77"/>
        <v/>
      </c>
      <c r="IK171" s="9">
        <f t="shared" si="78"/>
        <v>14.689265536723164</v>
      </c>
      <c r="IL171" s="27">
        <f t="shared" si="79"/>
        <v>1</v>
      </c>
      <c r="IM171" s="9">
        <f t="shared" si="97"/>
        <v>0</v>
      </c>
      <c r="IN171" s="48">
        <f t="shared" si="80"/>
        <v>1</v>
      </c>
      <c r="IO171" s="9">
        <f t="shared" si="81"/>
        <v>90.677966101694921</v>
      </c>
      <c r="IP171" s="49">
        <f t="shared" si="82"/>
        <v>1</v>
      </c>
      <c r="IQ171" s="9">
        <f t="shared" si="83"/>
        <v>0.84745762711864403</v>
      </c>
      <c r="IR171" s="49">
        <f t="shared" si="84"/>
        <v>1</v>
      </c>
      <c r="IS171" s="9">
        <f t="shared" si="85"/>
        <v>1</v>
      </c>
      <c r="IT171" s="9" t="str">
        <f t="shared" si="86"/>
        <v>very poor</v>
      </c>
      <c r="IU171" s="9">
        <f t="shared" si="87"/>
        <v>39.0625</v>
      </c>
      <c r="IV171" t="str">
        <f t="shared" si="88"/>
        <v>improvement needed</v>
      </c>
    </row>
    <row r="172" spans="1:256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P172">
        <v>35</v>
      </c>
      <c r="AO172">
        <v>6</v>
      </c>
      <c r="AT172">
        <v>24</v>
      </c>
      <c r="CS172">
        <v>24</v>
      </c>
      <c r="CU172">
        <v>12</v>
      </c>
      <c r="DO172">
        <v>18</v>
      </c>
      <c r="EB172">
        <v>41</v>
      </c>
      <c r="EL172">
        <v>82</v>
      </c>
      <c r="EQ172">
        <v>29</v>
      </c>
      <c r="ET172">
        <v>6</v>
      </c>
      <c r="FI172">
        <v>276</v>
      </c>
      <c r="FT172">
        <v>18</v>
      </c>
      <c r="GX172">
        <v>6</v>
      </c>
      <c r="HG172">
        <v>6</v>
      </c>
      <c r="HN172" s="27">
        <f t="shared" si="66"/>
        <v>583</v>
      </c>
      <c r="HO172">
        <f t="shared" si="67"/>
        <v>14</v>
      </c>
      <c r="HP172">
        <f t="shared" si="68"/>
        <v>1</v>
      </c>
      <c r="HQ172">
        <f t="shared" si="89"/>
        <v>2</v>
      </c>
      <c r="HR172">
        <f t="shared" si="69"/>
        <v>1</v>
      </c>
      <c r="HS172">
        <f t="shared" si="70"/>
        <v>0</v>
      </c>
      <c r="HT172">
        <f t="shared" si="71"/>
        <v>1</v>
      </c>
      <c r="HU172">
        <f t="shared" si="72"/>
        <v>8</v>
      </c>
      <c r="HV172" s="38">
        <f t="shared" si="90"/>
        <v>3</v>
      </c>
      <c r="HW172" s="9">
        <f t="shared" si="73"/>
        <v>0</v>
      </c>
      <c r="HX172" s="27">
        <f t="shared" si="74"/>
        <v>1</v>
      </c>
      <c r="HY172" s="9">
        <f t="shared" si="75"/>
        <v>0</v>
      </c>
      <c r="HZ172" s="45">
        <f t="shared" si="91"/>
        <v>1</v>
      </c>
      <c r="IA172">
        <f>COUNT(AX172:BA172,BG172:BH172,BJ172:BM172:BQ172,CB172,CD172,CO172:CP172,CT172,DB172,EX172,FD172,FL172,HA172,HC172,HE172,HI172)</f>
        <v>0</v>
      </c>
      <c r="IB172" s="120">
        <f t="shared" si="76"/>
        <v>1</v>
      </c>
      <c r="IC172" s="37">
        <v>8</v>
      </c>
      <c r="ID172" s="38">
        <f t="shared" si="92"/>
        <v>5</v>
      </c>
      <c r="IE172" s="9">
        <v>60.548885077186966</v>
      </c>
      <c r="IF172" s="46">
        <f t="shared" si="93"/>
        <v>5</v>
      </c>
      <c r="IG172" s="38">
        <f t="shared" si="98"/>
        <v>3</v>
      </c>
      <c r="IH172" s="38" t="str">
        <f t="shared" si="95"/>
        <v/>
      </c>
      <c r="II172">
        <f t="shared" si="96"/>
        <v>1</v>
      </c>
      <c r="IJ172" t="str">
        <f t="shared" si="77"/>
        <v/>
      </c>
      <c r="IK172" s="9">
        <f t="shared" si="78"/>
        <v>15.265866209262436</v>
      </c>
      <c r="IL172" s="27">
        <f t="shared" si="79"/>
        <v>1</v>
      </c>
      <c r="IM172" s="9">
        <f t="shared" si="97"/>
        <v>0</v>
      </c>
      <c r="IN172" s="48">
        <f t="shared" si="80"/>
        <v>1</v>
      </c>
      <c r="IO172" s="9">
        <f t="shared" si="81"/>
        <v>77.530017152658658</v>
      </c>
      <c r="IP172" s="49">
        <f t="shared" si="82"/>
        <v>1</v>
      </c>
      <c r="IQ172" s="9">
        <f t="shared" si="83"/>
        <v>3.0874785591766725</v>
      </c>
      <c r="IR172" s="49">
        <f t="shared" si="84"/>
        <v>3</v>
      </c>
      <c r="IS172" s="9">
        <f t="shared" si="85"/>
        <v>1</v>
      </c>
      <c r="IT172" s="9" t="str">
        <f t="shared" si="86"/>
        <v>very poor</v>
      </c>
      <c r="IU172" s="9">
        <f t="shared" si="87"/>
        <v>39.0625</v>
      </c>
      <c r="IV172" t="str">
        <f t="shared" si="88"/>
        <v>improvement needed</v>
      </c>
    </row>
    <row r="173" spans="1:256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P173">
        <v>12</v>
      </c>
      <c r="AT173">
        <v>2</v>
      </c>
      <c r="BA173">
        <v>2</v>
      </c>
      <c r="CU173">
        <v>2</v>
      </c>
      <c r="CX173">
        <v>2</v>
      </c>
      <c r="DO173">
        <v>2</v>
      </c>
      <c r="EB173">
        <v>2</v>
      </c>
      <c r="EJ173">
        <v>3</v>
      </c>
      <c r="EL173">
        <v>52</v>
      </c>
      <c r="EQ173">
        <v>22</v>
      </c>
      <c r="FI173">
        <v>48</v>
      </c>
      <c r="FT173">
        <v>6</v>
      </c>
      <c r="GI173">
        <v>2</v>
      </c>
      <c r="HF173">
        <v>5</v>
      </c>
      <c r="HN173" s="27">
        <f t="shared" si="66"/>
        <v>162</v>
      </c>
      <c r="HO173">
        <f t="shared" si="67"/>
        <v>14</v>
      </c>
      <c r="HP173">
        <f t="shared" si="68"/>
        <v>1</v>
      </c>
      <c r="HQ173">
        <f t="shared" si="89"/>
        <v>2</v>
      </c>
      <c r="HR173">
        <f t="shared" si="69"/>
        <v>1</v>
      </c>
      <c r="HS173">
        <f t="shared" si="70"/>
        <v>0</v>
      </c>
      <c r="HT173">
        <f t="shared" si="71"/>
        <v>1</v>
      </c>
      <c r="HU173">
        <f t="shared" si="72"/>
        <v>8</v>
      </c>
      <c r="HV173" s="38">
        <f t="shared" si="90"/>
        <v>3</v>
      </c>
      <c r="HW173" s="9">
        <f t="shared" si="73"/>
        <v>0</v>
      </c>
      <c r="HX173" s="27">
        <f t="shared" si="74"/>
        <v>1</v>
      </c>
      <c r="HY173" s="9">
        <f t="shared" si="75"/>
        <v>0</v>
      </c>
      <c r="HZ173" s="45">
        <f t="shared" si="91"/>
        <v>1</v>
      </c>
      <c r="IA173">
        <f>COUNT(AX173:BA173,BG173:BH173,BJ173:BM173:BQ173,CB173,CD173,CO173:CP173,CT173,DB173,EX173,FD173,FL173,HA173,HC173,HE173,HI173)</f>
        <v>1</v>
      </c>
      <c r="IB173" s="120">
        <f t="shared" si="76"/>
        <v>1</v>
      </c>
      <c r="IC173" s="37">
        <v>8</v>
      </c>
      <c r="ID173" s="38">
        <f t="shared" si="92"/>
        <v>5</v>
      </c>
      <c r="IE173" s="9">
        <v>39.506172839506171</v>
      </c>
      <c r="IF173" s="46">
        <f t="shared" si="93"/>
        <v>5</v>
      </c>
      <c r="IG173" s="38">
        <f t="shared" si="98"/>
        <v>3</v>
      </c>
      <c r="IH173" s="38" t="str">
        <f t="shared" si="95"/>
        <v/>
      </c>
      <c r="II173">
        <f t="shared" si="96"/>
        <v>2</v>
      </c>
      <c r="IJ173" t="str">
        <f t="shared" si="77"/>
        <v/>
      </c>
      <c r="IK173" s="9">
        <f t="shared" si="78"/>
        <v>18.518518518518519</v>
      </c>
      <c r="IL173" s="27">
        <f t="shared" si="79"/>
        <v>1</v>
      </c>
      <c r="IM173" s="9">
        <f t="shared" si="97"/>
        <v>1.2345679012345678</v>
      </c>
      <c r="IN173" s="48">
        <f t="shared" si="80"/>
        <v>1</v>
      </c>
      <c r="IO173" s="9">
        <f t="shared" si="81"/>
        <v>83.333333333333343</v>
      </c>
      <c r="IP173" s="49">
        <f t="shared" si="82"/>
        <v>1</v>
      </c>
      <c r="IQ173" s="9">
        <f t="shared" si="83"/>
        <v>3.7037037037037033</v>
      </c>
      <c r="IR173" s="49">
        <f t="shared" si="84"/>
        <v>3</v>
      </c>
      <c r="IS173" s="9">
        <f t="shared" si="85"/>
        <v>1</v>
      </c>
      <c r="IT173" s="9" t="str">
        <f t="shared" si="86"/>
        <v>very poor</v>
      </c>
      <c r="IU173" s="9">
        <f t="shared" si="87"/>
        <v>39.0625</v>
      </c>
      <c r="IV173" t="str">
        <f t="shared" si="88"/>
        <v>improvement needed</v>
      </c>
    </row>
    <row r="174" spans="1:256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P174">
        <v>13</v>
      </c>
      <c r="AI174">
        <v>3</v>
      </c>
      <c r="AT174">
        <v>56</v>
      </c>
      <c r="BA174">
        <v>3</v>
      </c>
      <c r="CP174">
        <v>3</v>
      </c>
      <c r="CS174">
        <v>13</v>
      </c>
      <c r="CU174">
        <v>25</v>
      </c>
      <c r="DO174">
        <v>72</v>
      </c>
      <c r="EB174">
        <v>16</v>
      </c>
      <c r="EL174">
        <v>19</v>
      </c>
      <c r="EQ174">
        <v>19</v>
      </c>
      <c r="FI174">
        <v>78</v>
      </c>
      <c r="FT174">
        <v>13</v>
      </c>
      <c r="GI174">
        <v>6</v>
      </c>
      <c r="HG174">
        <v>6</v>
      </c>
      <c r="HM174">
        <v>3</v>
      </c>
      <c r="HN174" s="27">
        <f t="shared" si="66"/>
        <v>348</v>
      </c>
      <c r="HO174">
        <f t="shared" si="67"/>
        <v>16</v>
      </c>
      <c r="HP174">
        <f t="shared" si="68"/>
        <v>3</v>
      </c>
      <c r="HQ174">
        <f t="shared" si="89"/>
        <v>2</v>
      </c>
      <c r="HR174">
        <f t="shared" si="69"/>
        <v>1</v>
      </c>
      <c r="HS174">
        <f t="shared" si="70"/>
        <v>0</v>
      </c>
      <c r="HT174">
        <f t="shared" si="71"/>
        <v>1</v>
      </c>
      <c r="HU174">
        <f t="shared" si="72"/>
        <v>8</v>
      </c>
      <c r="HV174" s="38">
        <f t="shared" si="90"/>
        <v>3</v>
      </c>
      <c r="HW174" s="9">
        <f t="shared" si="73"/>
        <v>0</v>
      </c>
      <c r="HX174" s="27">
        <f t="shared" si="74"/>
        <v>1</v>
      </c>
      <c r="HY174" s="9">
        <f t="shared" si="75"/>
        <v>0</v>
      </c>
      <c r="HZ174" s="45">
        <f t="shared" si="91"/>
        <v>1</v>
      </c>
      <c r="IA174">
        <f>COUNT(AX174:BA174,BG174:BH174,BJ174:BM174:BQ174,CB174,CD174,CO174:CP174,CT174,DB174,EX174,FD174,FL174,HA174,HC174,HE174,HI174)</f>
        <v>2</v>
      </c>
      <c r="IB174" s="120">
        <f t="shared" si="76"/>
        <v>1</v>
      </c>
      <c r="IC174" s="37">
        <v>9</v>
      </c>
      <c r="ID174" s="38">
        <f t="shared" si="92"/>
        <v>5</v>
      </c>
      <c r="IE174" s="9">
        <v>44.827586206896555</v>
      </c>
      <c r="IF174" s="46">
        <f t="shared" si="93"/>
        <v>5</v>
      </c>
      <c r="IG174" s="38">
        <f t="shared" si="98"/>
        <v>5</v>
      </c>
      <c r="IH174" s="38" t="str">
        <f t="shared" si="95"/>
        <v/>
      </c>
      <c r="II174">
        <f t="shared" si="96"/>
        <v>2</v>
      </c>
      <c r="IJ174" t="str">
        <f t="shared" si="77"/>
        <v/>
      </c>
      <c r="IK174" s="9">
        <f t="shared" si="78"/>
        <v>38.793103448275865</v>
      </c>
      <c r="IL174" s="27">
        <f t="shared" si="79"/>
        <v>3</v>
      </c>
      <c r="IM174" s="9">
        <f t="shared" si="97"/>
        <v>1.7241379310344827</v>
      </c>
      <c r="IN174" s="48">
        <f t="shared" si="80"/>
        <v>1</v>
      </c>
      <c r="IO174" s="9">
        <f t="shared" si="81"/>
        <v>43.390804597701148</v>
      </c>
      <c r="IP174" s="49">
        <f t="shared" si="82"/>
        <v>3</v>
      </c>
      <c r="IQ174" s="9">
        <f t="shared" si="83"/>
        <v>4.5977011494252871</v>
      </c>
      <c r="IR174" s="49">
        <f t="shared" si="84"/>
        <v>3</v>
      </c>
      <c r="IS174" s="9">
        <f t="shared" si="85"/>
        <v>2</v>
      </c>
      <c r="IT174" s="9" t="str">
        <f t="shared" si="86"/>
        <v>poor</v>
      </c>
      <c r="IU174" s="9">
        <f t="shared" si="87"/>
        <v>78.125</v>
      </c>
      <c r="IV174" t="str">
        <f t="shared" si="88"/>
        <v>approaching attainable community</v>
      </c>
    </row>
    <row r="175" spans="1:256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P175">
        <v>43</v>
      </c>
      <c r="AT175">
        <v>24</v>
      </c>
      <c r="EQ175">
        <v>24</v>
      </c>
      <c r="ES175">
        <v>5</v>
      </c>
      <c r="FI175">
        <v>357</v>
      </c>
      <c r="FT175">
        <v>5</v>
      </c>
      <c r="GI175">
        <v>48</v>
      </c>
      <c r="HB175">
        <v>10</v>
      </c>
      <c r="HN175" s="27">
        <f t="shared" si="66"/>
        <v>516</v>
      </c>
      <c r="HO175">
        <f t="shared" si="67"/>
        <v>8</v>
      </c>
      <c r="HP175">
        <f t="shared" si="68"/>
        <v>1</v>
      </c>
      <c r="HQ175">
        <f t="shared" si="89"/>
        <v>0</v>
      </c>
      <c r="HR175">
        <f t="shared" si="69"/>
        <v>1</v>
      </c>
      <c r="HS175">
        <f t="shared" si="70"/>
        <v>0</v>
      </c>
      <c r="HT175">
        <f t="shared" si="71"/>
        <v>1</v>
      </c>
      <c r="HU175">
        <f t="shared" si="72"/>
        <v>6</v>
      </c>
      <c r="HV175" s="38">
        <f t="shared" si="90"/>
        <v>3</v>
      </c>
      <c r="HW175" s="9">
        <f t="shared" si="73"/>
        <v>0</v>
      </c>
      <c r="HX175" s="27">
        <f t="shared" si="74"/>
        <v>1</v>
      </c>
      <c r="HY175" s="9">
        <f t="shared" si="75"/>
        <v>0</v>
      </c>
      <c r="HZ175" s="45">
        <f t="shared" si="91"/>
        <v>1</v>
      </c>
      <c r="IA175">
        <f>COUNT(AX175:BA175,BG175:BH175,BJ175:BM175:BQ175,CB175,CD175,CO175:CP175,CT175,DB175,EX175,FD175,FL175,HA175,HC175,HE175,HI175)</f>
        <v>0</v>
      </c>
      <c r="IB175" s="120">
        <f t="shared" si="76"/>
        <v>1</v>
      </c>
      <c r="IC175" s="37">
        <v>5</v>
      </c>
      <c r="ID175" s="38">
        <f t="shared" si="92"/>
        <v>5</v>
      </c>
      <c r="IE175" s="9">
        <v>83.139534883720927</v>
      </c>
      <c r="IF175" s="46">
        <f t="shared" si="93"/>
        <v>5</v>
      </c>
      <c r="IG175" s="38">
        <f t="shared" si="98"/>
        <v>1</v>
      </c>
      <c r="IH175" s="38" t="str">
        <f t="shared" si="95"/>
        <v/>
      </c>
      <c r="II175">
        <f t="shared" si="96"/>
        <v>0</v>
      </c>
      <c r="IJ175" t="str">
        <f t="shared" si="77"/>
        <v/>
      </c>
      <c r="IK175" s="9">
        <f t="shared" si="78"/>
        <v>6.5891472868217065</v>
      </c>
      <c r="IL175" s="27">
        <f t="shared" si="79"/>
        <v>1</v>
      </c>
      <c r="IM175" s="9">
        <f t="shared" si="97"/>
        <v>0</v>
      </c>
      <c r="IN175" s="48">
        <f t="shared" si="80"/>
        <v>1</v>
      </c>
      <c r="IO175" s="9">
        <f t="shared" si="81"/>
        <v>85.077519379844958</v>
      </c>
      <c r="IP175" s="49">
        <f t="shared" si="82"/>
        <v>1</v>
      </c>
      <c r="IQ175" s="9">
        <f t="shared" si="83"/>
        <v>0.96899224806201545</v>
      </c>
      <c r="IR175" s="49">
        <f t="shared" si="84"/>
        <v>3</v>
      </c>
      <c r="IS175" s="9">
        <f t="shared" si="85"/>
        <v>1</v>
      </c>
      <c r="IT175" s="9" t="str">
        <f t="shared" si="86"/>
        <v>very poor</v>
      </c>
      <c r="IU175" s="9">
        <f t="shared" si="87"/>
        <v>39.0625</v>
      </c>
      <c r="IV175" t="str">
        <f t="shared" si="88"/>
        <v>improvement needed</v>
      </c>
    </row>
    <row r="176" spans="1:256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BN176">
        <v>43</v>
      </c>
      <c r="CU176">
        <v>100</v>
      </c>
      <c r="DO176">
        <v>43</v>
      </c>
      <c r="EA176">
        <v>14</v>
      </c>
      <c r="EN176">
        <v>14</v>
      </c>
      <c r="EQ176">
        <v>229</v>
      </c>
      <c r="ES176">
        <v>1014</v>
      </c>
      <c r="ET176">
        <v>14</v>
      </c>
      <c r="FI176">
        <v>71</v>
      </c>
      <c r="GF176">
        <v>14</v>
      </c>
      <c r="HN176" s="27">
        <f t="shared" si="66"/>
        <v>1556</v>
      </c>
      <c r="HO176">
        <f t="shared" si="67"/>
        <v>10</v>
      </c>
      <c r="HP176">
        <f t="shared" si="68"/>
        <v>1</v>
      </c>
      <c r="HQ176">
        <f t="shared" si="89"/>
        <v>2</v>
      </c>
      <c r="HR176">
        <f t="shared" si="69"/>
        <v>1</v>
      </c>
      <c r="HS176">
        <f t="shared" si="70"/>
        <v>1</v>
      </c>
      <c r="HT176">
        <f t="shared" si="71"/>
        <v>1</v>
      </c>
      <c r="HU176">
        <f t="shared" si="72"/>
        <v>7</v>
      </c>
      <c r="HV176" s="38">
        <f t="shared" si="90"/>
        <v>3</v>
      </c>
      <c r="HW176" s="9">
        <f t="shared" si="73"/>
        <v>2.7634961439588688</v>
      </c>
      <c r="HX176" s="27">
        <f t="shared" si="74"/>
        <v>3</v>
      </c>
      <c r="HY176" s="9">
        <f t="shared" si="75"/>
        <v>1.0324483775811208</v>
      </c>
      <c r="HZ176" s="45">
        <f t="shared" si="91"/>
        <v>3</v>
      </c>
      <c r="IA176">
        <f>COUNT(AX176:BA176,BG176:BH176,BJ176:BM176:BQ176,CB176,CD176,CO176:CP176,CT176,DB176,EX176,FD176,FL176,HA176,HC176,HE176,HI176)</f>
        <v>1</v>
      </c>
      <c r="IB176" s="120">
        <f t="shared" si="76"/>
        <v>1</v>
      </c>
      <c r="IC176" s="37">
        <v>6</v>
      </c>
      <c r="ID176" s="38">
        <f t="shared" si="92"/>
        <v>5</v>
      </c>
      <c r="IE176" s="9">
        <v>72.429305912596391</v>
      </c>
      <c r="IF176" s="46">
        <f t="shared" si="93"/>
        <v>5</v>
      </c>
      <c r="IG176" s="38">
        <f t="shared" si="98"/>
        <v>0</v>
      </c>
      <c r="IH176" s="38" t="str">
        <f t="shared" si="95"/>
        <v/>
      </c>
      <c r="II176">
        <f t="shared" si="96"/>
        <v>2</v>
      </c>
      <c r="IJ176" t="str">
        <f t="shared" si="77"/>
        <v/>
      </c>
      <c r="IK176" s="9">
        <f t="shared" si="78"/>
        <v>26.67095115681234</v>
      </c>
      <c r="IL176" s="27">
        <f t="shared" si="79"/>
        <v>1</v>
      </c>
      <c r="IM176" s="9">
        <f t="shared" si="97"/>
        <v>2.7634961439588688</v>
      </c>
      <c r="IN176" s="48">
        <f t="shared" si="80"/>
        <v>1</v>
      </c>
      <c r="IO176" s="9">
        <f t="shared" si="81"/>
        <v>87.146529562981996</v>
      </c>
      <c r="IP176" s="49">
        <f t="shared" si="82"/>
        <v>1</v>
      </c>
      <c r="IQ176" s="9">
        <f t="shared" si="83"/>
        <v>0.89974293059125965</v>
      </c>
      <c r="IR176" s="49">
        <f t="shared" si="84"/>
        <v>1</v>
      </c>
      <c r="IS176" s="9">
        <f t="shared" si="85"/>
        <v>1</v>
      </c>
      <c r="IT176" s="9" t="str">
        <f t="shared" si="86"/>
        <v>very poor</v>
      </c>
      <c r="IU176" s="9">
        <f t="shared" si="87"/>
        <v>39.0625</v>
      </c>
      <c r="IV176" t="str">
        <f t="shared" si="88"/>
        <v>improvement needed</v>
      </c>
    </row>
    <row r="177" spans="1:256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AT177">
        <v>10</v>
      </c>
      <c r="CU177">
        <v>40</v>
      </c>
      <c r="DO177">
        <v>10</v>
      </c>
      <c r="EL177">
        <v>580</v>
      </c>
      <c r="EQ177">
        <v>100</v>
      </c>
      <c r="ES177">
        <v>10</v>
      </c>
      <c r="FI177">
        <v>330</v>
      </c>
      <c r="FT177">
        <v>20</v>
      </c>
      <c r="GI177">
        <v>10</v>
      </c>
      <c r="HG177">
        <v>10</v>
      </c>
      <c r="HN177" s="27">
        <f t="shared" si="66"/>
        <v>1120</v>
      </c>
      <c r="HO177">
        <f t="shared" si="67"/>
        <v>10</v>
      </c>
      <c r="HP177">
        <f t="shared" si="68"/>
        <v>1</v>
      </c>
      <c r="HQ177">
        <f t="shared" si="89"/>
        <v>1</v>
      </c>
      <c r="HR177">
        <f t="shared" si="69"/>
        <v>1</v>
      </c>
      <c r="HS177">
        <f t="shared" si="70"/>
        <v>0</v>
      </c>
      <c r="HT177">
        <f t="shared" si="71"/>
        <v>1</v>
      </c>
      <c r="HU177">
        <f t="shared" si="72"/>
        <v>7</v>
      </c>
      <c r="HV177" s="38">
        <f t="shared" si="90"/>
        <v>3</v>
      </c>
      <c r="HW177" s="9">
        <f t="shared" si="73"/>
        <v>0</v>
      </c>
      <c r="HX177" s="27">
        <f t="shared" si="74"/>
        <v>1</v>
      </c>
      <c r="HY177" s="9">
        <f t="shared" si="75"/>
        <v>0</v>
      </c>
      <c r="HZ177" s="45">
        <f t="shared" si="91"/>
        <v>1</v>
      </c>
      <c r="IA177">
        <f>COUNT(AX177:BA177,BG177:BH177,BJ177:BM177:BQ177,CB177,CD177,CO177:CP177,CT177,DB177,EX177,FD177,FL177,HA177,HC177,HE177,HI177)</f>
        <v>0</v>
      </c>
      <c r="IB177" s="120">
        <f t="shared" si="76"/>
        <v>1</v>
      </c>
      <c r="IC177" s="37">
        <v>8</v>
      </c>
      <c r="ID177" s="38">
        <f t="shared" si="92"/>
        <v>5</v>
      </c>
      <c r="IE177" s="9">
        <v>32.142857142857146</v>
      </c>
      <c r="IF177" s="46">
        <f t="shared" si="93"/>
        <v>5</v>
      </c>
      <c r="IG177" s="38">
        <f t="shared" si="98"/>
        <v>3</v>
      </c>
      <c r="IH177" s="38" t="str">
        <f t="shared" si="95"/>
        <v/>
      </c>
      <c r="II177">
        <f t="shared" si="96"/>
        <v>1</v>
      </c>
      <c r="IJ177" t="str">
        <f t="shared" si="77"/>
        <v/>
      </c>
      <c r="IK177" s="9">
        <f t="shared" si="78"/>
        <v>14.285714285714285</v>
      </c>
      <c r="IL177" s="27">
        <f t="shared" si="79"/>
        <v>1</v>
      </c>
      <c r="IM177" s="9">
        <f t="shared" si="97"/>
        <v>0</v>
      </c>
      <c r="IN177" s="48">
        <f t="shared" si="80"/>
        <v>1</v>
      </c>
      <c r="IO177" s="9">
        <f t="shared" si="81"/>
        <v>93.75</v>
      </c>
      <c r="IP177" s="49">
        <f t="shared" si="82"/>
        <v>1</v>
      </c>
      <c r="IQ177" s="9">
        <f t="shared" si="83"/>
        <v>1.7857142857142856</v>
      </c>
      <c r="IR177" s="49">
        <f t="shared" si="84"/>
        <v>3</v>
      </c>
      <c r="IS177" s="9">
        <f t="shared" si="85"/>
        <v>1</v>
      </c>
      <c r="IT177" s="9" t="str">
        <f t="shared" si="86"/>
        <v>very poor</v>
      </c>
      <c r="IU177" s="9">
        <f t="shared" si="87"/>
        <v>39.0625</v>
      </c>
      <c r="IV177" t="str">
        <f t="shared" si="88"/>
        <v>improvement needed</v>
      </c>
    </row>
    <row r="178" spans="1:256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P178">
        <v>7</v>
      </c>
      <c r="AT178">
        <v>14</v>
      </c>
      <c r="CU178">
        <v>79</v>
      </c>
      <c r="EQ178">
        <v>7</v>
      </c>
      <c r="ES178">
        <v>7</v>
      </c>
      <c r="ET178">
        <v>7</v>
      </c>
      <c r="FI178">
        <v>29</v>
      </c>
      <c r="FT178">
        <v>171</v>
      </c>
      <c r="GI178">
        <v>29</v>
      </c>
      <c r="GT178">
        <v>7</v>
      </c>
      <c r="GX178">
        <v>7</v>
      </c>
      <c r="HB178">
        <v>14</v>
      </c>
      <c r="HM178">
        <v>21</v>
      </c>
      <c r="HN178" s="27">
        <f t="shared" si="66"/>
        <v>399</v>
      </c>
      <c r="HO178">
        <f t="shared" si="67"/>
        <v>13</v>
      </c>
      <c r="HP178">
        <f t="shared" si="68"/>
        <v>1</v>
      </c>
      <c r="HQ178">
        <f t="shared" si="89"/>
        <v>1</v>
      </c>
      <c r="HR178">
        <f t="shared" si="69"/>
        <v>1</v>
      </c>
      <c r="HS178">
        <f t="shared" si="70"/>
        <v>0</v>
      </c>
      <c r="HT178">
        <f t="shared" si="71"/>
        <v>1</v>
      </c>
      <c r="HU178">
        <f t="shared" si="72"/>
        <v>10</v>
      </c>
      <c r="HV178" s="38">
        <f t="shared" si="90"/>
        <v>5</v>
      </c>
      <c r="HW178" s="9">
        <f t="shared" si="73"/>
        <v>0</v>
      </c>
      <c r="HX178" s="27">
        <f t="shared" si="74"/>
        <v>1</v>
      </c>
      <c r="HY178" s="9">
        <f t="shared" si="75"/>
        <v>0</v>
      </c>
      <c r="HZ178" s="45">
        <f t="shared" si="91"/>
        <v>1</v>
      </c>
      <c r="IA178">
        <f>COUNT(AX178:BA178,BG178:BH178,BJ178:BM178:BQ178,CB178,CD178,CO178:CP178,CT178,DB178,EX178,FD178,FL178,HA178,HC178,HE178,HI178)</f>
        <v>0</v>
      </c>
      <c r="IB178" s="120">
        <f t="shared" si="76"/>
        <v>1</v>
      </c>
      <c r="IC178" s="37">
        <v>8</v>
      </c>
      <c r="ID178" s="38">
        <f t="shared" si="92"/>
        <v>5</v>
      </c>
      <c r="IE178" s="9">
        <v>17.794486215538846</v>
      </c>
      <c r="IF178" s="46">
        <f t="shared" si="93"/>
        <v>3</v>
      </c>
      <c r="IG178" s="38">
        <f t="shared" si="98"/>
        <v>2</v>
      </c>
      <c r="IH178" s="38" t="str">
        <f t="shared" si="95"/>
        <v/>
      </c>
      <c r="II178">
        <f t="shared" si="96"/>
        <v>0</v>
      </c>
      <c r="IJ178" t="str">
        <f t="shared" si="77"/>
        <v/>
      </c>
      <c r="IK178" s="9">
        <f t="shared" si="78"/>
        <v>25.062656641604008</v>
      </c>
      <c r="IL178" s="27">
        <f t="shared" si="79"/>
        <v>1</v>
      </c>
      <c r="IM178" s="9">
        <f t="shared" si="97"/>
        <v>0</v>
      </c>
      <c r="IN178" s="48">
        <f t="shared" si="80"/>
        <v>1</v>
      </c>
      <c r="IO178" s="9">
        <f t="shared" si="81"/>
        <v>62.656641604010019</v>
      </c>
      <c r="IP178" s="49">
        <f t="shared" si="82"/>
        <v>3</v>
      </c>
      <c r="IQ178" s="9">
        <f t="shared" si="83"/>
        <v>42.857142857142854</v>
      </c>
      <c r="IR178" s="49">
        <f t="shared" si="84"/>
        <v>5</v>
      </c>
      <c r="IS178" s="9">
        <f t="shared" si="85"/>
        <v>1.3333333333333333</v>
      </c>
      <c r="IT178" s="9" t="str">
        <f t="shared" si="86"/>
        <v>very poor</v>
      </c>
      <c r="IU178" s="9">
        <f t="shared" si="87"/>
        <v>52.083333333333329</v>
      </c>
      <c r="IV178" t="str">
        <f t="shared" si="88"/>
        <v>improvement needed</v>
      </c>
    </row>
    <row r="179" spans="1:256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P179">
        <v>550</v>
      </c>
      <c r="AT179">
        <v>50</v>
      </c>
      <c r="EQ179">
        <v>1225</v>
      </c>
      <c r="ES179">
        <v>50</v>
      </c>
      <c r="ET179">
        <v>25</v>
      </c>
      <c r="FI179">
        <v>2125</v>
      </c>
      <c r="FQ179">
        <v>25</v>
      </c>
      <c r="FT179">
        <v>125</v>
      </c>
      <c r="GZ179">
        <v>50</v>
      </c>
      <c r="HG179">
        <v>25</v>
      </c>
      <c r="HN179" s="27">
        <f t="shared" si="66"/>
        <v>4250</v>
      </c>
      <c r="HO179">
        <f t="shared" si="67"/>
        <v>10</v>
      </c>
      <c r="HP179">
        <f t="shared" si="68"/>
        <v>1</v>
      </c>
      <c r="HQ179">
        <f t="shared" si="89"/>
        <v>0</v>
      </c>
      <c r="HR179">
        <f t="shared" si="69"/>
        <v>1</v>
      </c>
      <c r="HS179">
        <f t="shared" si="70"/>
        <v>0</v>
      </c>
      <c r="HT179">
        <f t="shared" si="71"/>
        <v>1</v>
      </c>
      <c r="HU179">
        <f t="shared" si="72"/>
        <v>8</v>
      </c>
      <c r="HV179" s="38">
        <f t="shared" si="90"/>
        <v>3</v>
      </c>
      <c r="HW179" s="9">
        <f t="shared" si="73"/>
        <v>0</v>
      </c>
      <c r="HX179" s="27">
        <f t="shared" si="74"/>
        <v>1</v>
      </c>
      <c r="HY179" s="9">
        <f t="shared" si="75"/>
        <v>0.69930069930069927</v>
      </c>
      <c r="HZ179" s="45">
        <f t="shared" si="91"/>
        <v>3</v>
      </c>
      <c r="IA179">
        <f>COUNT(AX179:BA179,BG179:BH179,BJ179:BM179:BQ179,CB179,CD179,CO179:CP179,CT179,DB179,EX179,FD179,FL179,HA179,HC179,HE179,HI179)</f>
        <v>0</v>
      </c>
      <c r="IB179" s="120">
        <f t="shared" si="76"/>
        <v>1</v>
      </c>
      <c r="IC179" s="37">
        <v>7</v>
      </c>
      <c r="ID179" s="38">
        <f t="shared" si="92"/>
        <v>5</v>
      </c>
      <c r="IE179" s="9">
        <v>67.058823529411754</v>
      </c>
      <c r="IF179" s="46">
        <f t="shared" si="93"/>
        <v>5</v>
      </c>
      <c r="IG179" s="38">
        <f t="shared" si="98"/>
        <v>2</v>
      </c>
      <c r="IH179" s="38" t="str">
        <f t="shared" si="95"/>
        <v/>
      </c>
      <c r="II179">
        <f t="shared" si="96"/>
        <v>0</v>
      </c>
      <c r="IJ179" t="str">
        <f t="shared" si="77"/>
        <v/>
      </c>
      <c r="IK179" s="9">
        <f t="shared" si="78"/>
        <v>30.588235294117649</v>
      </c>
      <c r="IL179" s="27">
        <f t="shared" si="79"/>
        <v>1</v>
      </c>
      <c r="IM179" s="9">
        <f t="shared" si="97"/>
        <v>0</v>
      </c>
      <c r="IN179" s="48">
        <f t="shared" si="80"/>
        <v>1</v>
      </c>
      <c r="IO179" s="9">
        <f t="shared" si="81"/>
        <v>84.117647058823536</v>
      </c>
      <c r="IP179" s="49">
        <f t="shared" si="82"/>
        <v>1</v>
      </c>
      <c r="IQ179" s="9">
        <f t="shared" si="83"/>
        <v>2.9411764705882351</v>
      </c>
      <c r="IR179" s="49">
        <f t="shared" si="84"/>
        <v>3</v>
      </c>
      <c r="IS179" s="9">
        <f t="shared" si="85"/>
        <v>1</v>
      </c>
      <c r="IT179" s="9" t="str">
        <f t="shared" si="86"/>
        <v>very poor</v>
      </c>
      <c r="IU179" s="9">
        <f t="shared" si="87"/>
        <v>39.0625</v>
      </c>
      <c r="IV179" t="str">
        <f t="shared" si="88"/>
        <v>improvement needed</v>
      </c>
    </row>
    <row r="180" spans="1:256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P180">
        <v>8</v>
      </c>
      <c r="EQ180">
        <v>1</v>
      </c>
      <c r="FI180">
        <v>2</v>
      </c>
      <c r="GX180">
        <v>1</v>
      </c>
      <c r="HN180" s="27">
        <f t="shared" si="66"/>
        <v>12</v>
      </c>
      <c r="HO180">
        <f t="shared" si="67"/>
        <v>4</v>
      </c>
      <c r="HP180">
        <f t="shared" si="68"/>
        <v>1</v>
      </c>
      <c r="HQ180">
        <f t="shared" si="89"/>
        <v>0</v>
      </c>
      <c r="HR180">
        <f t="shared" si="69"/>
        <v>1</v>
      </c>
      <c r="HS180">
        <f t="shared" si="70"/>
        <v>0</v>
      </c>
      <c r="HT180">
        <f t="shared" si="71"/>
        <v>1</v>
      </c>
      <c r="HU180">
        <f t="shared" si="72"/>
        <v>3</v>
      </c>
      <c r="HV180" s="38">
        <f t="shared" si="90"/>
        <v>1</v>
      </c>
      <c r="HW180" s="9">
        <f t="shared" si="73"/>
        <v>0</v>
      </c>
      <c r="HX180" s="27">
        <f t="shared" si="74"/>
        <v>1</v>
      </c>
      <c r="HY180" s="9">
        <f t="shared" si="75"/>
        <v>0</v>
      </c>
      <c r="HZ180" s="45">
        <f t="shared" si="91"/>
        <v>1</v>
      </c>
      <c r="IA180">
        <f>COUNT(AX180:BA180,BG180:BH180,BJ180:BM180:BQ180,CB180,CD180,CO180:CP180,CT180,DB180,EX180,FD180,FL180,HA180,HC180,HE180,HI180)</f>
        <v>0</v>
      </c>
      <c r="IB180" s="120">
        <f t="shared" si="76"/>
        <v>1</v>
      </c>
      <c r="IC180" s="37">
        <v>3</v>
      </c>
      <c r="ID180" s="38">
        <f t="shared" si="92"/>
        <v>5</v>
      </c>
      <c r="IE180" s="9">
        <v>91.666666666666657</v>
      </c>
      <c r="IF180" s="46">
        <f t="shared" si="93"/>
        <v>5</v>
      </c>
      <c r="IG180" s="38">
        <f t="shared" si="98"/>
        <v>0</v>
      </c>
      <c r="IH180" s="38" t="str">
        <f t="shared" si="95"/>
        <v/>
      </c>
      <c r="II180">
        <f t="shared" si="96"/>
        <v>0</v>
      </c>
      <c r="IJ180" t="str">
        <f t="shared" si="77"/>
        <v/>
      </c>
      <c r="IK180" s="9">
        <f t="shared" si="78"/>
        <v>8.3333333333333321</v>
      </c>
      <c r="IL180" s="27">
        <f t="shared" si="79"/>
        <v>1</v>
      </c>
      <c r="IM180" s="9">
        <f t="shared" si="97"/>
        <v>0</v>
      </c>
      <c r="IN180" s="48">
        <f t="shared" si="80"/>
        <v>1</v>
      </c>
      <c r="IO180" s="9">
        <f t="shared" si="81"/>
        <v>25</v>
      </c>
      <c r="IP180" s="49">
        <f t="shared" si="82"/>
        <v>3</v>
      </c>
      <c r="IQ180" s="9">
        <f t="shared" si="83"/>
        <v>0</v>
      </c>
      <c r="IR180" s="49">
        <f t="shared" si="84"/>
        <v>1</v>
      </c>
      <c r="IS180" s="9">
        <f t="shared" si="85"/>
        <v>1.3333333333333333</v>
      </c>
      <c r="IT180" s="9" t="str">
        <f t="shared" si="86"/>
        <v>very poor</v>
      </c>
      <c r="IU180" s="9">
        <f t="shared" si="87"/>
        <v>52.083333333333329</v>
      </c>
      <c r="IV180" t="str">
        <f t="shared" si="88"/>
        <v>improvement needed</v>
      </c>
    </row>
    <row r="181" spans="1:256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P181">
        <v>3</v>
      </c>
      <c r="CS181">
        <v>12</v>
      </c>
      <c r="CU181">
        <v>103</v>
      </c>
      <c r="EL181">
        <v>6</v>
      </c>
      <c r="EQ181">
        <v>21</v>
      </c>
      <c r="ET181">
        <v>36</v>
      </c>
      <c r="FI181">
        <v>39</v>
      </c>
      <c r="FQ181">
        <v>6</v>
      </c>
      <c r="GI181">
        <v>3</v>
      </c>
      <c r="HG181">
        <v>97</v>
      </c>
      <c r="HN181" s="27">
        <f t="shared" si="66"/>
        <v>326</v>
      </c>
      <c r="HO181">
        <f t="shared" si="67"/>
        <v>10</v>
      </c>
      <c r="HP181">
        <f t="shared" si="68"/>
        <v>1</v>
      </c>
      <c r="HQ181">
        <f t="shared" si="89"/>
        <v>2</v>
      </c>
      <c r="HR181">
        <f t="shared" si="69"/>
        <v>1</v>
      </c>
      <c r="HS181">
        <f t="shared" si="70"/>
        <v>0</v>
      </c>
      <c r="HT181">
        <f t="shared" si="71"/>
        <v>1</v>
      </c>
      <c r="HU181">
        <f t="shared" si="72"/>
        <v>7</v>
      </c>
      <c r="HV181" s="38">
        <f t="shared" si="90"/>
        <v>3</v>
      </c>
      <c r="HW181" s="9">
        <f t="shared" si="73"/>
        <v>0</v>
      </c>
      <c r="HX181" s="27">
        <f t="shared" si="74"/>
        <v>1</v>
      </c>
      <c r="HY181" s="9">
        <f t="shared" si="75"/>
        <v>5.4054054054054053</v>
      </c>
      <c r="HZ181" s="45">
        <f t="shared" si="91"/>
        <v>5</v>
      </c>
      <c r="IA181">
        <f>COUNT(AX181:BA181,BG181:BH181,BJ181:BM181:BQ181,CB181,CD181,CO181:CP181,CT181,DB181,EX181,FD181,FL181,HA181,HC181,HE181,HI181)</f>
        <v>0</v>
      </c>
      <c r="IB181" s="120">
        <f t="shared" si="76"/>
        <v>1</v>
      </c>
      <c r="IC181" s="37">
        <v>9</v>
      </c>
      <c r="ID181" s="38">
        <f t="shared" si="92"/>
        <v>5</v>
      </c>
      <c r="IE181" s="9">
        <v>55.521472392638039</v>
      </c>
      <c r="IF181" s="46">
        <f t="shared" si="93"/>
        <v>5</v>
      </c>
      <c r="IG181" s="38">
        <f t="shared" si="98"/>
        <v>2</v>
      </c>
      <c r="IH181" s="38" t="str">
        <f t="shared" si="95"/>
        <v/>
      </c>
      <c r="II181">
        <f t="shared" si="96"/>
        <v>0</v>
      </c>
      <c r="IJ181" t="str">
        <f t="shared" si="77"/>
        <v/>
      </c>
      <c r="IK181" s="9">
        <f t="shared" si="78"/>
        <v>71.472392638036808</v>
      </c>
      <c r="IL181" s="27">
        <f t="shared" si="79"/>
        <v>3</v>
      </c>
      <c r="IM181" s="9">
        <f t="shared" si="97"/>
        <v>0</v>
      </c>
      <c r="IN181" s="48">
        <f t="shared" si="80"/>
        <v>1</v>
      </c>
      <c r="IO181" s="9">
        <f t="shared" si="81"/>
        <v>34.049079754601223</v>
      </c>
      <c r="IP181" s="49">
        <f t="shared" si="82"/>
        <v>3</v>
      </c>
      <c r="IQ181" s="9">
        <f t="shared" si="83"/>
        <v>0</v>
      </c>
      <c r="IR181" s="49">
        <f t="shared" si="84"/>
        <v>1</v>
      </c>
      <c r="IS181" s="9">
        <f t="shared" si="85"/>
        <v>1.6666666666666667</v>
      </c>
      <c r="IT181" s="9" t="str">
        <f t="shared" si="86"/>
        <v>very poor</v>
      </c>
      <c r="IU181" s="9">
        <f t="shared" si="87"/>
        <v>65.104166666666657</v>
      </c>
      <c r="IV181" t="str">
        <f t="shared" si="88"/>
        <v>improvement needed</v>
      </c>
    </row>
    <row r="182" spans="1:256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P182">
        <v>5</v>
      </c>
      <c r="CU182">
        <v>3</v>
      </c>
      <c r="FB182">
        <v>1</v>
      </c>
      <c r="FI182">
        <v>9</v>
      </c>
      <c r="FT182">
        <v>1</v>
      </c>
      <c r="GN182">
        <v>3</v>
      </c>
      <c r="HB182">
        <v>1</v>
      </c>
      <c r="HG182">
        <v>2</v>
      </c>
      <c r="HM182">
        <v>2</v>
      </c>
      <c r="HN182" s="27">
        <f t="shared" si="66"/>
        <v>27</v>
      </c>
      <c r="HO182">
        <f t="shared" si="67"/>
        <v>9</v>
      </c>
      <c r="HP182">
        <f t="shared" si="68"/>
        <v>1</v>
      </c>
      <c r="HQ182">
        <f t="shared" si="89"/>
        <v>1</v>
      </c>
      <c r="HR182">
        <f t="shared" si="69"/>
        <v>1</v>
      </c>
      <c r="HS182">
        <f t="shared" si="70"/>
        <v>0</v>
      </c>
      <c r="HT182">
        <f t="shared" si="71"/>
        <v>1</v>
      </c>
      <c r="HU182">
        <f t="shared" si="72"/>
        <v>7</v>
      </c>
      <c r="HV182" s="38">
        <f t="shared" si="90"/>
        <v>3</v>
      </c>
      <c r="HW182" s="9">
        <f t="shared" si="73"/>
        <v>0</v>
      </c>
      <c r="HX182" s="27">
        <f t="shared" si="74"/>
        <v>1</v>
      </c>
      <c r="HY182" s="9">
        <f t="shared" si="75"/>
        <v>0</v>
      </c>
      <c r="HZ182" s="45">
        <f t="shared" si="91"/>
        <v>1</v>
      </c>
      <c r="IA182">
        <f>COUNT(AX182:BA182,BG182:BH182,BJ182:BM182:BQ182,CB182,CD182,CO182:CP182,CT182,DB182,EX182,FD182,FL182,HA182,HC182,HE182,HI182)</f>
        <v>0</v>
      </c>
      <c r="IB182" s="120">
        <f t="shared" si="76"/>
        <v>1</v>
      </c>
      <c r="IC182" s="37">
        <v>5</v>
      </c>
      <c r="ID182" s="38">
        <f t="shared" si="92"/>
        <v>5</v>
      </c>
      <c r="IE182" s="9">
        <v>62.962962962962962</v>
      </c>
      <c r="IF182" s="46">
        <f t="shared" si="93"/>
        <v>5</v>
      </c>
      <c r="IG182" s="38">
        <f t="shared" si="98"/>
        <v>1</v>
      </c>
      <c r="IH182" s="38" t="str">
        <f t="shared" si="95"/>
        <v/>
      </c>
      <c r="II182">
        <f t="shared" si="96"/>
        <v>0</v>
      </c>
      <c r="IJ182" t="str">
        <f t="shared" si="77"/>
        <v/>
      </c>
      <c r="IK182" s="9">
        <f t="shared" si="78"/>
        <v>22.222222222222221</v>
      </c>
      <c r="IL182" s="27">
        <f t="shared" si="79"/>
        <v>1</v>
      </c>
      <c r="IM182" s="9">
        <f t="shared" si="97"/>
        <v>0</v>
      </c>
      <c r="IN182" s="48">
        <f t="shared" si="80"/>
        <v>1</v>
      </c>
      <c r="IO182" s="9">
        <f t="shared" si="81"/>
        <v>51.851851851851848</v>
      </c>
      <c r="IP182" s="49">
        <f t="shared" si="82"/>
        <v>3</v>
      </c>
      <c r="IQ182" s="9">
        <f t="shared" si="83"/>
        <v>3.7037037037037033</v>
      </c>
      <c r="IR182" s="49">
        <f t="shared" si="84"/>
        <v>3</v>
      </c>
      <c r="IS182" s="9">
        <f t="shared" si="85"/>
        <v>1.3333333333333333</v>
      </c>
      <c r="IT182" s="9" t="str">
        <f t="shared" si="86"/>
        <v>very poor</v>
      </c>
      <c r="IU182" s="9">
        <f t="shared" si="87"/>
        <v>52.083333333333329</v>
      </c>
      <c r="IV182" t="str">
        <f t="shared" si="88"/>
        <v>improvement needed</v>
      </c>
    </row>
    <row r="183" spans="1:256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P183">
        <v>21</v>
      </c>
      <c r="AH183">
        <v>3</v>
      </c>
      <c r="BX183">
        <v>35</v>
      </c>
      <c r="BY183">
        <v>74</v>
      </c>
      <c r="EQ183">
        <v>18</v>
      </c>
      <c r="ET183">
        <v>29</v>
      </c>
      <c r="FI183">
        <v>50</v>
      </c>
      <c r="FT183">
        <v>24</v>
      </c>
      <c r="HN183" s="27">
        <f t="shared" si="66"/>
        <v>254</v>
      </c>
      <c r="HO183">
        <f t="shared" si="67"/>
        <v>8</v>
      </c>
      <c r="HP183">
        <f t="shared" si="68"/>
        <v>1</v>
      </c>
      <c r="HQ183">
        <f t="shared" si="89"/>
        <v>0</v>
      </c>
      <c r="HR183">
        <f t="shared" si="69"/>
        <v>1</v>
      </c>
      <c r="HS183">
        <f t="shared" si="70"/>
        <v>0</v>
      </c>
      <c r="HT183">
        <f t="shared" si="71"/>
        <v>1</v>
      </c>
      <c r="HU183">
        <f t="shared" si="72"/>
        <v>4</v>
      </c>
      <c r="HV183" s="38">
        <f t="shared" si="90"/>
        <v>1</v>
      </c>
      <c r="HW183" s="9">
        <f t="shared" si="73"/>
        <v>0</v>
      </c>
      <c r="HX183" s="27">
        <f t="shared" si="74"/>
        <v>1</v>
      </c>
      <c r="HY183" s="9">
        <f t="shared" si="75"/>
        <v>0</v>
      </c>
      <c r="HZ183" s="45">
        <f t="shared" si="91"/>
        <v>1</v>
      </c>
      <c r="IA183">
        <f>COUNT(AX183:BA183,BG183:BH183,BJ183:BM183:BQ183,CB183,CD183,CO183:CP183,CT183,DB183,EX183,FD183,FL183,HA183,HC183,HE183,HI183)</f>
        <v>0</v>
      </c>
      <c r="IB183" s="120">
        <f t="shared" si="76"/>
        <v>1</v>
      </c>
      <c r="IC183" s="37">
        <v>7</v>
      </c>
      <c r="ID183" s="38">
        <f t="shared" si="92"/>
        <v>5</v>
      </c>
      <c r="IE183" s="9">
        <v>39.370078740157481</v>
      </c>
      <c r="IF183" s="46">
        <f t="shared" si="93"/>
        <v>5</v>
      </c>
      <c r="IG183" s="38">
        <f t="shared" si="98"/>
        <v>0</v>
      </c>
      <c r="IH183" s="38" t="str">
        <f t="shared" si="95"/>
        <v/>
      </c>
      <c r="II183">
        <f t="shared" si="96"/>
        <v>1</v>
      </c>
      <c r="IJ183" t="str">
        <f t="shared" si="77"/>
        <v/>
      </c>
      <c r="IK183" s="9">
        <f t="shared" si="78"/>
        <v>20.866141732283463</v>
      </c>
      <c r="IL183" s="27">
        <f t="shared" si="79"/>
        <v>1</v>
      </c>
      <c r="IM183" s="9">
        <f t="shared" si="97"/>
        <v>0</v>
      </c>
      <c r="IN183" s="48">
        <f t="shared" si="80"/>
        <v>1</v>
      </c>
      <c r="IO183" s="9">
        <f t="shared" si="81"/>
        <v>47.637795275590548</v>
      </c>
      <c r="IP183" s="49">
        <f t="shared" si="82"/>
        <v>3</v>
      </c>
      <c r="IQ183" s="9">
        <f t="shared" si="83"/>
        <v>39.763779527559059</v>
      </c>
      <c r="IR183" s="49">
        <f t="shared" si="84"/>
        <v>5</v>
      </c>
      <c r="IS183" s="9">
        <f t="shared" si="85"/>
        <v>1.3333333333333333</v>
      </c>
      <c r="IT183" s="9" t="str">
        <f t="shared" si="86"/>
        <v>very poor</v>
      </c>
      <c r="IU183" s="9">
        <f t="shared" si="87"/>
        <v>52.083333333333329</v>
      </c>
      <c r="IV183" t="str">
        <f t="shared" si="88"/>
        <v>improvement needed</v>
      </c>
    </row>
    <row r="184" spans="1:256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P184">
        <v>2</v>
      </c>
      <c r="BX184">
        <v>2</v>
      </c>
      <c r="BY184">
        <v>4</v>
      </c>
      <c r="CK184">
        <v>1</v>
      </c>
      <c r="CU184">
        <v>10</v>
      </c>
      <c r="EL184">
        <v>3</v>
      </c>
      <c r="EQ184">
        <v>7</v>
      </c>
      <c r="ET184">
        <v>11</v>
      </c>
      <c r="FI184">
        <v>69</v>
      </c>
      <c r="FT184">
        <v>1</v>
      </c>
      <c r="GI184">
        <v>1</v>
      </c>
      <c r="GT184">
        <v>1</v>
      </c>
      <c r="HN184" s="27">
        <f t="shared" si="66"/>
        <v>112</v>
      </c>
      <c r="HO184">
        <f t="shared" si="67"/>
        <v>12</v>
      </c>
      <c r="HP184">
        <f t="shared" si="68"/>
        <v>1</v>
      </c>
      <c r="HQ184">
        <f t="shared" si="89"/>
        <v>1</v>
      </c>
      <c r="HR184">
        <f t="shared" si="69"/>
        <v>1</v>
      </c>
      <c r="HS184">
        <f t="shared" si="70"/>
        <v>0</v>
      </c>
      <c r="HT184">
        <f t="shared" si="71"/>
        <v>1</v>
      </c>
      <c r="HU184">
        <f t="shared" si="72"/>
        <v>7</v>
      </c>
      <c r="HV184" s="38" t="str">
        <f t="shared" si="90"/>
        <v/>
      </c>
      <c r="HW184" s="9">
        <f t="shared" si="73"/>
        <v>0</v>
      </c>
      <c r="HX184" s="27">
        <f t="shared" si="74"/>
        <v>1</v>
      </c>
      <c r="HY184" s="9">
        <f t="shared" si="75"/>
        <v>0</v>
      </c>
      <c r="HZ184" s="45">
        <f t="shared" si="91"/>
        <v>1</v>
      </c>
      <c r="IA184">
        <f>COUNT(AX184:BA184,BG184:BH184,BJ184:BM184:BQ184,CB184,CD184,CO184:CP184,CT184,DB184,EX184,FD184,FL184,HA184,HC184,HE184,HI184)</f>
        <v>0</v>
      </c>
      <c r="IB184" s="120" t="str">
        <f>IF(AND($C184="NCP",IA184&gt;8),5,IF(AND($C184="NCP",IA184&gt;=3),3,IF(AND($C184="NCP",IA184&lt;3),1,"")))</f>
        <v/>
      </c>
      <c r="IC184" s="37">
        <v>10</v>
      </c>
      <c r="ID184" s="38" t="str">
        <f t="shared" si="92"/>
        <v/>
      </c>
      <c r="IE184" s="9">
        <v>73.214285714285708</v>
      </c>
      <c r="IF184" s="46" t="str">
        <f t="shared" si="93"/>
        <v/>
      </c>
      <c r="IG184" s="38">
        <f t="shared" si="98"/>
        <v>2</v>
      </c>
      <c r="IH184" s="38">
        <f t="shared" si="95"/>
        <v>1</v>
      </c>
      <c r="II184">
        <f t="shared" si="96"/>
        <v>0</v>
      </c>
      <c r="IJ184">
        <f t="shared" si="77"/>
        <v>1</v>
      </c>
      <c r="IK184" s="9">
        <f t="shared" si="78"/>
        <v>16.964285714285715</v>
      </c>
      <c r="IL184" s="27" t="str">
        <f t="shared" si="79"/>
        <v/>
      </c>
      <c r="IM184" s="9">
        <f t="shared" si="97"/>
        <v>0</v>
      </c>
      <c r="IN184" s="48">
        <f t="shared" si="80"/>
        <v>1</v>
      </c>
      <c r="IO184" s="9">
        <f t="shared" si="81"/>
        <v>82.142857142857139</v>
      </c>
      <c r="IP184" s="49">
        <f t="shared" si="82"/>
        <v>1</v>
      </c>
      <c r="IQ184" s="9">
        <f t="shared" si="83"/>
        <v>4.4642857142857144</v>
      </c>
      <c r="IR184" s="49">
        <f t="shared" si="84"/>
        <v>3</v>
      </c>
      <c r="IS184" s="9">
        <f t="shared" si="85"/>
        <v>1.2857142857142858</v>
      </c>
      <c r="IT184" s="9" t="str">
        <f t="shared" si="86"/>
        <v>very poor</v>
      </c>
      <c r="IU184" s="9">
        <f t="shared" si="87"/>
        <v>50.223214285714292</v>
      </c>
      <c r="IV184" t="str">
        <f t="shared" si="88"/>
        <v>improvement needed</v>
      </c>
    </row>
    <row r="185" spans="1:256" x14ac:dyDescent="0.2">
      <c r="A185" s="26">
        <v>1659</v>
      </c>
      <c r="B185" s="40" t="s">
        <v>505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P185">
        <v>33</v>
      </c>
      <c r="AH185">
        <v>110</v>
      </c>
      <c r="FB185">
        <v>5</v>
      </c>
      <c r="FI185">
        <v>24</v>
      </c>
      <c r="FT185">
        <v>10</v>
      </c>
      <c r="GI185">
        <v>14</v>
      </c>
      <c r="GN185">
        <v>10</v>
      </c>
      <c r="GX185">
        <v>5</v>
      </c>
      <c r="HM185">
        <v>10</v>
      </c>
      <c r="HN185" s="27">
        <f t="shared" si="66"/>
        <v>221</v>
      </c>
      <c r="HO185">
        <f t="shared" si="67"/>
        <v>9</v>
      </c>
      <c r="HP185">
        <f t="shared" si="68"/>
        <v>1</v>
      </c>
      <c r="HQ185">
        <f t="shared" si="89"/>
        <v>0</v>
      </c>
      <c r="HR185">
        <f t="shared" si="69"/>
        <v>1</v>
      </c>
      <c r="HS185">
        <f t="shared" si="70"/>
        <v>0</v>
      </c>
      <c r="HT185">
        <f t="shared" si="71"/>
        <v>1</v>
      </c>
      <c r="HU185">
        <f t="shared" si="72"/>
        <v>7</v>
      </c>
      <c r="HV185" s="38">
        <f t="shared" si="90"/>
        <v>3</v>
      </c>
      <c r="HW185" s="9">
        <f t="shared" si="73"/>
        <v>0</v>
      </c>
      <c r="HX185" s="27">
        <f t="shared" si="74"/>
        <v>1</v>
      </c>
      <c r="HY185" s="9">
        <f t="shared" si="75"/>
        <v>0</v>
      </c>
      <c r="HZ185" s="45">
        <f t="shared" si="91"/>
        <v>1</v>
      </c>
      <c r="IA185">
        <f>COUNT(AX185:BA185,BG185:BH185,BJ185:BM185:BQ185,CB185,CD185,CO185:CP185,CT185,DB185,EX185,FD185,FL185,HA185,HC185,HE185,HI185)</f>
        <v>0</v>
      </c>
      <c r="IB185" s="120">
        <f>IF(AND($C185="NCP",IA185&gt;8),5,IF(AND($C185="NCP",IA185&gt;=3),3,IF(AND($C185="NCP",IA185&lt;3),1,"")))</f>
        <v>1</v>
      </c>
      <c r="IC185" s="37">
        <v>5</v>
      </c>
      <c r="ID185" s="38">
        <f t="shared" si="92"/>
        <v>5</v>
      </c>
      <c r="IE185" s="9">
        <v>30.316742081447963</v>
      </c>
      <c r="IF185" s="46">
        <f t="shared" si="93"/>
        <v>3</v>
      </c>
      <c r="IG185" s="38">
        <f t="shared" si="98"/>
        <v>1</v>
      </c>
      <c r="IH185" s="38" t="str">
        <f t="shared" si="95"/>
        <v/>
      </c>
      <c r="II185">
        <f t="shared" si="96"/>
        <v>1</v>
      </c>
      <c r="IJ185" t="str">
        <f t="shared" si="77"/>
        <v/>
      </c>
      <c r="IK185" s="9">
        <f t="shared" si="78"/>
        <v>0</v>
      </c>
      <c r="IL185" s="27">
        <f t="shared" si="79"/>
        <v>1</v>
      </c>
      <c r="IM185" s="9">
        <f t="shared" si="97"/>
        <v>0</v>
      </c>
      <c r="IN185" s="48">
        <f t="shared" si="80"/>
        <v>1</v>
      </c>
      <c r="IO185" s="9">
        <f t="shared" si="81"/>
        <v>28.50678733031674</v>
      </c>
      <c r="IP185" s="49">
        <f t="shared" si="82"/>
        <v>3</v>
      </c>
      <c r="IQ185" s="9">
        <f t="shared" si="83"/>
        <v>54.298642533936651</v>
      </c>
      <c r="IR185" s="49">
        <f t="shared" si="84"/>
        <v>5</v>
      </c>
      <c r="IS185" s="9">
        <f t="shared" si="85"/>
        <v>1.3333333333333333</v>
      </c>
      <c r="IT185" s="9" t="str">
        <f t="shared" si="86"/>
        <v>very poor</v>
      </c>
      <c r="IU185" s="9">
        <f t="shared" si="87"/>
        <v>52.083333333333329</v>
      </c>
      <c r="IV185" t="str">
        <f t="shared" si="88"/>
        <v>improvement needed</v>
      </c>
    </row>
    <row r="186" spans="1:256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P186">
        <v>4</v>
      </c>
      <c r="AH186">
        <v>1</v>
      </c>
      <c r="BA186">
        <v>1</v>
      </c>
      <c r="HN186" s="27">
        <f t="shared" si="66"/>
        <v>6</v>
      </c>
      <c r="HO186">
        <f t="shared" si="67"/>
        <v>3</v>
      </c>
      <c r="HP186">
        <f t="shared" si="68"/>
        <v>1</v>
      </c>
      <c r="HQ186">
        <f t="shared" si="89"/>
        <v>0</v>
      </c>
      <c r="HR186">
        <f t="shared" si="69"/>
        <v>1</v>
      </c>
      <c r="HS186">
        <f t="shared" si="70"/>
        <v>0</v>
      </c>
      <c r="HT186">
        <f t="shared" si="71"/>
        <v>1</v>
      </c>
      <c r="HU186">
        <f t="shared" si="72"/>
        <v>0</v>
      </c>
      <c r="HV186" s="38">
        <f t="shared" si="90"/>
        <v>1</v>
      </c>
      <c r="HW186" s="9">
        <f t="shared" si="73"/>
        <v>0</v>
      </c>
      <c r="HX186" s="27">
        <f t="shared" si="74"/>
        <v>1</v>
      </c>
      <c r="HY186" s="9">
        <f t="shared" si="75"/>
        <v>0</v>
      </c>
      <c r="HZ186" s="45">
        <f t="shared" si="91"/>
        <v>1</v>
      </c>
      <c r="IA186">
        <f>COUNT(AX186:BA186,BG186:BH186,BJ186:BM186:BQ186,CB186,CD186,CO186:CP186,CT186,DB186,EX186,FD186,FL186,HA186,HC186,HE186,HI186)</f>
        <v>1</v>
      </c>
      <c r="IB186" s="120">
        <f>IF(AND($C186="NCP",IA186&gt;8),5,IF(AND($C186="NCP",IA186&gt;=3),3,IF(AND($C186="NCP",IA186&lt;3),1,"")))</f>
        <v>1</v>
      </c>
      <c r="IC186" s="37">
        <v>2</v>
      </c>
      <c r="ID186" s="38">
        <f t="shared" si="92"/>
        <v>5</v>
      </c>
      <c r="IE186" s="9">
        <v>83.333333333333343</v>
      </c>
      <c r="IF186" s="46">
        <f t="shared" si="93"/>
        <v>5</v>
      </c>
      <c r="IG186" s="38">
        <f t="shared" si="98"/>
        <v>0</v>
      </c>
      <c r="IH186" s="38" t="str">
        <f t="shared" si="95"/>
        <v/>
      </c>
      <c r="II186">
        <f t="shared" si="96"/>
        <v>1</v>
      </c>
      <c r="IJ186" t="str">
        <f t="shared" si="77"/>
        <v/>
      </c>
      <c r="IK186" s="9">
        <f t="shared" si="78"/>
        <v>0</v>
      </c>
      <c r="IL186" s="27">
        <f t="shared" si="79"/>
        <v>1</v>
      </c>
      <c r="IM186" s="9">
        <f t="shared" si="97"/>
        <v>16.666666666666664</v>
      </c>
      <c r="IN186" s="48">
        <f t="shared" si="80"/>
        <v>3</v>
      </c>
      <c r="IO186" s="9">
        <f t="shared" si="81"/>
        <v>0</v>
      </c>
      <c r="IP186" s="49">
        <f t="shared" si="82"/>
        <v>5</v>
      </c>
      <c r="IQ186" s="9">
        <f t="shared" si="83"/>
        <v>16.666666666666664</v>
      </c>
      <c r="IR186" s="49">
        <f t="shared" si="84"/>
        <v>5</v>
      </c>
      <c r="IS186" s="9">
        <f t="shared" si="85"/>
        <v>2</v>
      </c>
      <c r="IT186" s="9" t="str">
        <f t="shared" si="86"/>
        <v>poor</v>
      </c>
      <c r="IU186" s="9">
        <f t="shared" si="87"/>
        <v>78.125</v>
      </c>
      <c r="IV186" t="str">
        <f t="shared" si="88"/>
        <v>approaching attainable community</v>
      </c>
    </row>
    <row r="187" spans="1:256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44">
        <v>39.312350000000002</v>
      </c>
      <c r="F187" s="44">
        <v>-76.544589999999999</v>
      </c>
      <c r="G187" s="44">
        <v>39.312640000000002</v>
      </c>
      <c r="H187" s="44">
        <v>-76.543909999999997</v>
      </c>
      <c r="P187">
        <v>14</v>
      </c>
      <c r="AH187">
        <v>7</v>
      </c>
      <c r="AT187">
        <v>4</v>
      </c>
      <c r="BT187">
        <v>2</v>
      </c>
      <c r="BX187">
        <v>35</v>
      </c>
      <c r="BY187">
        <v>3</v>
      </c>
      <c r="EN187">
        <v>1</v>
      </c>
      <c r="EQ187">
        <v>8</v>
      </c>
      <c r="FI187">
        <v>6</v>
      </c>
      <c r="FT187">
        <v>1</v>
      </c>
      <c r="GN187">
        <v>1</v>
      </c>
      <c r="HN187" s="27">
        <f t="shared" si="66"/>
        <v>82</v>
      </c>
      <c r="HO187">
        <f t="shared" si="67"/>
        <v>11</v>
      </c>
      <c r="HP187">
        <f t="shared" si="68"/>
        <v>1</v>
      </c>
      <c r="HQ187">
        <f t="shared" si="89"/>
        <v>0</v>
      </c>
      <c r="HR187">
        <f t="shared" si="69"/>
        <v>1</v>
      </c>
      <c r="HS187">
        <f t="shared" si="70"/>
        <v>0</v>
      </c>
      <c r="HT187">
        <f t="shared" si="71"/>
        <v>1</v>
      </c>
      <c r="HU187">
        <f t="shared" si="72"/>
        <v>5</v>
      </c>
      <c r="HV187" s="38" t="str">
        <f t="shared" si="90"/>
        <v/>
      </c>
      <c r="HW187" s="9">
        <f t="shared" si="73"/>
        <v>0</v>
      </c>
      <c r="HX187" s="27">
        <f t="shared" si="74"/>
        <v>1</v>
      </c>
      <c r="HY187" s="9">
        <f t="shared" si="75"/>
        <v>0</v>
      </c>
      <c r="HZ187" s="45">
        <f t="shared" si="91"/>
        <v>1</v>
      </c>
      <c r="IA187">
        <f>COUNT(AX187:BA187,BG187:BH187,BJ187:BM187:BQ187,CB187,CD187,CO187:CP187,CT187,DB187,EX187,FD187,FL187,HA187,HC187,HE187,HI187)</f>
        <v>0</v>
      </c>
      <c r="IB187" s="120" t="str">
        <f t="shared" ref="IB187:IB266" si="99">IF(AND($C187="NCP",IA187&gt;8),5,IF(AND($C187="NCP",IA187&gt;=3),3,IF(AND($C187="NCP",IA187&lt;3),1,"")))</f>
        <v/>
      </c>
      <c r="IC187" s="37">
        <v>6</v>
      </c>
      <c r="ID187" s="38" t="str">
        <f t="shared" si="92"/>
        <v/>
      </c>
      <c r="IE187" s="9">
        <v>30.487804878048781</v>
      </c>
      <c r="IF187" s="46" t="str">
        <f t="shared" si="93"/>
        <v/>
      </c>
      <c r="IG187" s="38">
        <f t="shared" si="98"/>
        <v>1</v>
      </c>
      <c r="IH187" s="38">
        <f t="shared" si="95"/>
        <v>1</v>
      </c>
      <c r="II187">
        <f t="shared" si="96"/>
        <v>1</v>
      </c>
      <c r="IJ187">
        <f t="shared" si="77"/>
        <v>3</v>
      </c>
      <c r="IK187" s="9">
        <f t="shared" si="78"/>
        <v>52.439024390243901</v>
      </c>
      <c r="IL187" s="27" t="str">
        <f t="shared" si="79"/>
        <v/>
      </c>
      <c r="IM187" s="9">
        <f t="shared" si="97"/>
        <v>0</v>
      </c>
      <c r="IN187" s="48">
        <f t="shared" si="80"/>
        <v>1</v>
      </c>
      <c r="IO187" s="9">
        <f t="shared" si="81"/>
        <v>20.73170731707317</v>
      </c>
      <c r="IP187" s="49">
        <f t="shared" si="82"/>
        <v>3</v>
      </c>
      <c r="IQ187" s="9">
        <f t="shared" si="83"/>
        <v>13.414634146341465</v>
      </c>
      <c r="IR187" s="49">
        <f t="shared" si="84"/>
        <v>5</v>
      </c>
      <c r="IS187" s="9">
        <f t="shared" si="85"/>
        <v>1.8571428571428572</v>
      </c>
      <c r="IT187" s="9" t="str">
        <f t="shared" si="86"/>
        <v>very poor</v>
      </c>
      <c r="IU187" s="9">
        <f t="shared" si="87"/>
        <v>72.544642857142861</v>
      </c>
      <c r="IV187" t="str">
        <f t="shared" si="88"/>
        <v>improvement needed</v>
      </c>
    </row>
    <row r="188" spans="1:256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P188">
        <v>12</v>
      </c>
      <c r="AT188">
        <v>1</v>
      </c>
      <c r="BA188">
        <v>1</v>
      </c>
      <c r="BX188">
        <v>4</v>
      </c>
      <c r="CU188">
        <v>2</v>
      </c>
      <c r="EQ188">
        <v>8</v>
      </c>
      <c r="ES188">
        <v>1</v>
      </c>
      <c r="FB188">
        <v>4</v>
      </c>
      <c r="FI188">
        <v>31</v>
      </c>
      <c r="FT188">
        <v>16</v>
      </c>
      <c r="GI188">
        <v>4</v>
      </c>
      <c r="HB188">
        <v>1</v>
      </c>
      <c r="HN188" s="27">
        <f t="shared" si="66"/>
        <v>85</v>
      </c>
      <c r="HO188">
        <f t="shared" si="67"/>
        <v>12</v>
      </c>
      <c r="HP188">
        <f t="shared" si="68"/>
        <v>1</v>
      </c>
      <c r="HQ188">
        <f t="shared" si="89"/>
        <v>1</v>
      </c>
      <c r="HR188">
        <f t="shared" si="69"/>
        <v>1</v>
      </c>
      <c r="HS188">
        <f t="shared" si="70"/>
        <v>0</v>
      </c>
      <c r="HT188">
        <f t="shared" si="71"/>
        <v>1</v>
      </c>
      <c r="HU188">
        <f t="shared" si="72"/>
        <v>7</v>
      </c>
      <c r="HV188" s="38" t="str">
        <f t="shared" si="90"/>
        <v/>
      </c>
      <c r="HW188" s="9">
        <f t="shared" si="73"/>
        <v>0</v>
      </c>
      <c r="HX188" s="27">
        <f t="shared" si="74"/>
        <v>1</v>
      </c>
      <c r="HY188" s="9">
        <f t="shared" si="75"/>
        <v>0</v>
      </c>
      <c r="HZ188" s="45">
        <f t="shared" si="91"/>
        <v>1</v>
      </c>
      <c r="IA188">
        <f>COUNT(AX188:BA188,BG188:BH188,BJ188:BM188:BQ188,CB188,CD188,CO188:CP188,CT188,DB188,EX188,FD188,FL188,HA188,HC188,HE188,HI188)</f>
        <v>1</v>
      </c>
      <c r="IB188" s="120" t="str">
        <f t="shared" si="99"/>
        <v/>
      </c>
      <c r="IC188" s="37">
        <v>8</v>
      </c>
      <c r="ID188" s="38" t="str">
        <f t="shared" si="92"/>
        <v/>
      </c>
      <c r="IE188" s="9">
        <v>58.82352941176471</v>
      </c>
      <c r="IF188" s="46" t="str">
        <f t="shared" si="93"/>
        <v/>
      </c>
      <c r="IG188" s="38">
        <f t="shared" si="98"/>
        <v>1</v>
      </c>
      <c r="IH188" s="38">
        <f t="shared" si="95"/>
        <v>1</v>
      </c>
      <c r="II188">
        <f t="shared" si="96"/>
        <v>0</v>
      </c>
      <c r="IJ188">
        <f t="shared" si="77"/>
        <v>1</v>
      </c>
      <c r="IK188" s="9">
        <f t="shared" si="78"/>
        <v>17.647058823529413</v>
      </c>
      <c r="IL188" s="27" t="str">
        <f t="shared" si="79"/>
        <v/>
      </c>
      <c r="IM188" s="9">
        <f t="shared" si="97"/>
        <v>1.1764705882352942</v>
      </c>
      <c r="IN188" s="48">
        <f t="shared" si="80"/>
        <v>1</v>
      </c>
      <c r="IO188" s="9">
        <f t="shared" si="81"/>
        <v>75.294117647058826</v>
      </c>
      <c r="IP188" s="49">
        <f t="shared" si="82"/>
        <v>1</v>
      </c>
      <c r="IQ188" s="9">
        <f t="shared" si="83"/>
        <v>18.823529411764707</v>
      </c>
      <c r="IR188" s="49">
        <f t="shared" si="84"/>
        <v>5</v>
      </c>
      <c r="IS188" s="9">
        <f t="shared" si="85"/>
        <v>1.5714285714285714</v>
      </c>
      <c r="IT188" s="9" t="str">
        <f t="shared" si="86"/>
        <v>very poor</v>
      </c>
      <c r="IU188" s="9">
        <f t="shared" si="87"/>
        <v>61.383928571428569</v>
      </c>
      <c r="IV188" t="str">
        <f t="shared" si="88"/>
        <v>improvement needed</v>
      </c>
    </row>
    <row r="189" spans="1:256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CS189">
        <v>11</v>
      </c>
      <c r="CU189">
        <v>22</v>
      </c>
      <c r="ES189">
        <v>22</v>
      </c>
      <c r="EW189">
        <v>256</v>
      </c>
      <c r="FI189">
        <v>256</v>
      </c>
      <c r="FN189">
        <v>256</v>
      </c>
      <c r="FO189">
        <v>433</v>
      </c>
      <c r="GN189">
        <v>11</v>
      </c>
      <c r="HB189">
        <v>11</v>
      </c>
      <c r="HM189">
        <v>67</v>
      </c>
      <c r="HN189" s="27">
        <f t="shared" si="66"/>
        <v>1345</v>
      </c>
      <c r="HO189">
        <f t="shared" si="67"/>
        <v>10</v>
      </c>
      <c r="HP189">
        <f>IF(AND($C189="NCP",HO189&gt;=25),5,IF(AND($C189="NCP",HO189&gt;=15),3,IF(AND($C189="CP",HO189&gt;=22),5,IF(AND($C189="CP",HO189&gt;=14),3,1))))</f>
        <v>1</v>
      </c>
      <c r="HQ189">
        <f t="shared" si="89"/>
        <v>2</v>
      </c>
      <c r="HR189">
        <f>IF(AND($C189="NCP",HQ189&gt;=11),5,IF(AND($C189="NCP",HQ189&gt;=5),3,IF(AND($C189="CP",HQ189&gt;=5),5,IF(AND($C189="CP",HQ189&gt;=2),3,1))))</f>
        <v>1</v>
      </c>
      <c r="HS189">
        <f t="shared" si="70"/>
        <v>0</v>
      </c>
      <c r="HT189">
        <f>IF(AND($C189="NCP",HS189&gt;=4),5,IF(AND($C189="NCP",HS189&gt;=2),3,IF(AND($C189="CP",HS189&gt;=2),5,IF(AND($C189="CP",HS189=1),3,1))))</f>
        <v>1</v>
      </c>
      <c r="HU189">
        <f t="shared" si="72"/>
        <v>8</v>
      </c>
      <c r="HV189" s="38">
        <f t="shared" si="90"/>
        <v>3</v>
      </c>
      <c r="HW189" s="9">
        <f t="shared" si="73"/>
        <v>0</v>
      </c>
      <c r="HX189" s="27">
        <f>IF(HW189&gt;=11,5,IF(HW189&gt;=0.8,3,1))</f>
        <v>1</v>
      </c>
      <c r="HY189" s="9">
        <f t="shared" si="75"/>
        <v>0</v>
      </c>
      <c r="HZ189" s="45"/>
      <c r="IA189">
        <f>COUNT(AX189:BA189,BG189:BH189,BJ189:BM189:BQ189,CB189,CD189,CO189:CP189,CT189,DB189,EX189,FD189,FL189,HA189,HC189,HE189,HI189)</f>
        <v>0</v>
      </c>
      <c r="IB189" s="120">
        <f t="shared" si="99"/>
        <v>1</v>
      </c>
      <c r="IC189" s="27">
        <v>3</v>
      </c>
      <c r="ID189" s="43"/>
      <c r="IE189" s="9">
        <v>90.929368029739777</v>
      </c>
      <c r="IF189" s="46"/>
      <c r="IG189" s="38">
        <f t="shared" ref="IG189:IG220" si="100">2*COUNT(CO189,HI189)+COUNT(AX189:BB189,BH189:BQ189,CD189,CP189,DB189,DU189,DZ189:EA189,FD189,FL189,FO189,GV189:GZ189,HE189)</f>
        <v>1</v>
      </c>
      <c r="IH189" s="38"/>
      <c r="II189">
        <f t="shared" si="96"/>
        <v>0</v>
      </c>
      <c r="IJ189" t="str">
        <f>IF(AND($C189="CP",II189&gt;=2),5,IF(AND($C189="CP",II189=1),3,IF(AND($C189="CP",II189&lt;1),1,"")))</f>
        <v/>
      </c>
      <c r="IK189" s="9">
        <f t="shared" si="78"/>
        <v>3.2713754646840147</v>
      </c>
      <c r="IL189" s="27">
        <f>IF(AND($C189="NCP",IK189&gt;=74),5,IF(AND($C189="NCP",IK189&gt;=31),3,IF(AND($C189="NCP",IK189&lt;31),1,"")))</f>
        <v>1</v>
      </c>
      <c r="IM189" s="9">
        <f t="shared" si="97"/>
        <v>0</v>
      </c>
      <c r="IN189" s="48">
        <f>IF(AND($C189="NCP",IM189&gt;=51),5,IF(AND($C189="NCP",IM189&gt;=12),3,IF(AND($C189="CP",IM189&gt;=28),5,IF(AND($C189="CP",IM189&gt;=10),3,1))))</f>
        <v>1</v>
      </c>
      <c r="IO189" s="9">
        <f t="shared" si="81"/>
        <v>91.74721189591078</v>
      </c>
      <c r="IP189" s="49">
        <f>IF(IO189&lt;=4.6,5,IF(IO189&lt;=63,3,1))</f>
        <v>1</v>
      </c>
      <c r="IQ189" s="9">
        <f t="shared" si="83"/>
        <v>0</v>
      </c>
      <c r="IR189" s="49">
        <f>IF(IQ189&gt;=8,5,IF(IQ189&gt;=0.9,3,1))</f>
        <v>1</v>
      </c>
      <c r="IS189" s="9">
        <f>IF($C189="NCP",(SUM(HP189,HR189,HT189,IN189,IL189,IP189)/6),IF($C189="CP",(SUM(HP189,HR189,HT189,HX189,IJ189,IN189,IR189)/7),""))</f>
        <v>1</v>
      </c>
      <c r="IT189" s="9" t="str">
        <f>IF(IS189&gt;=4,"good",IF(IS189&gt;=3,"fair",IF(IS189&gt;=2,"poor",IF(IS189&gt;=1,"very poor",""))))</f>
        <v>very poor</v>
      </c>
      <c r="IU189" s="9">
        <f>IS189/2.56*100</f>
        <v>39.0625</v>
      </c>
      <c r="IV189" t="str">
        <f>IF(IU189&gt;=78,"approaching attainable community","improvement needed")</f>
        <v>improvement needed</v>
      </c>
    </row>
    <row r="190" spans="1:256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BX190">
        <v>1</v>
      </c>
      <c r="CS190">
        <v>4</v>
      </c>
      <c r="CU190">
        <v>7</v>
      </c>
      <c r="DO190">
        <v>2</v>
      </c>
      <c r="EQ190">
        <v>5</v>
      </c>
      <c r="EW190">
        <v>1</v>
      </c>
      <c r="FI190">
        <v>8</v>
      </c>
      <c r="FL190">
        <v>1</v>
      </c>
      <c r="FQ190">
        <v>2</v>
      </c>
      <c r="GI190">
        <v>5</v>
      </c>
      <c r="HG190">
        <v>1</v>
      </c>
      <c r="HN190" s="27">
        <f t="shared" si="66"/>
        <v>37</v>
      </c>
      <c r="HO190">
        <f t="shared" si="67"/>
        <v>11</v>
      </c>
      <c r="HP190">
        <f t="shared" ref="HP190:HP266" si="101">IF(AND($C190="NCP",HO190&gt;=25),5,IF(AND($C190="NCP",HO190&gt;=15),3,IF(AND($C190="CP",HO190&gt;=22),5,IF(AND($C190="CP",HO190&gt;=14),3,1))))</f>
        <v>1</v>
      </c>
      <c r="HQ190">
        <f t="shared" si="89"/>
        <v>2</v>
      </c>
      <c r="HR190">
        <f t="shared" ref="HR190:HR266" si="102">IF(AND($C190="NCP",HQ190&gt;=11),5,IF(AND($C190="NCP",HQ190&gt;=5),3,IF(AND($C190="CP",HQ190&gt;=5),5,IF(AND($C190="CP",HQ190&gt;=2),3,1))))</f>
        <v>1</v>
      </c>
      <c r="HS190">
        <f t="shared" si="70"/>
        <v>0</v>
      </c>
      <c r="HT190">
        <f t="shared" ref="HT190:HT266" si="103">IF(AND($C190="NCP",HS190&gt;=4),5,IF(AND($C190="NCP",HS190&gt;=2),3,IF(AND($C190="CP",HS190&gt;=2),5,IF(AND($C190="CP",HS190=1),3,1))))</f>
        <v>1</v>
      </c>
      <c r="HU190">
        <f t="shared" si="72"/>
        <v>7</v>
      </c>
      <c r="HV190" s="38">
        <f t="shared" si="90"/>
        <v>3</v>
      </c>
      <c r="HW190" s="9">
        <f t="shared" si="73"/>
        <v>0</v>
      </c>
      <c r="HX190" s="27">
        <f t="shared" ref="HX190:HX266" si="104">IF(HW190&gt;=11,5,IF(HW190&gt;=0.8,3,1))</f>
        <v>1</v>
      </c>
      <c r="HY190" s="9">
        <f t="shared" si="75"/>
        <v>9.0909090909090917</v>
      </c>
      <c r="HZ190" s="45"/>
      <c r="IA190">
        <f>COUNT(AX190:BA190,BG190:BH190,BJ190:BM190:BQ190,CB190,CD190,CO190:CP190,CT190,DB190,EX190,FD190,FL190,HA190,HC190,HE190,HI190)</f>
        <v>1</v>
      </c>
      <c r="IB190" s="120">
        <f t="shared" si="99"/>
        <v>1</v>
      </c>
      <c r="IC190" s="27">
        <v>8</v>
      </c>
      <c r="ID190" s="43"/>
      <c r="IE190" s="9">
        <v>35.135135135135137</v>
      </c>
      <c r="IF190" s="46"/>
      <c r="IG190" s="38">
        <f t="shared" si="100"/>
        <v>1</v>
      </c>
      <c r="IH190" s="38"/>
      <c r="II190">
        <f t="shared" si="96"/>
        <v>1</v>
      </c>
      <c r="IJ190" t="str">
        <f t="shared" ref="IJ190:IJ266" si="105">IF(AND($C190="CP",II190&gt;=2),5,IF(AND($C190="CP",II190=1),3,IF(AND($C190="CP",II190&lt;1),1,"")))</f>
        <v/>
      </c>
      <c r="IK190" s="9">
        <f t="shared" si="78"/>
        <v>54.054054054054056</v>
      </c>
      <c r="IL190" s="27">
        <f t="shared" ref="IL190:IL266" si="106">IF(AND($C190="NCP",IK190&gt;=74),5,IF(AND($C190="NCP",IK190&gt;=31),3,IF(AND($C190="NCP",IK190&lt;31),1,"")))</f>
        <v>3</v>
      </c>
      <c r="IM190" s="9">
        <f t="shared" si="97"/>
        <v>2.7027027027027026</v>
      </c>
      <c r="IN190" s="48">
        <f t="shared" ref="IN190:IN266" si="107">IF(AND($C190="NCP",IM190&gt;=51),5,IF(AND($C190="NCP",IM190&gt;=12),3,IF(AND($C190="CP",IM190&gt;=28),5,IF(AND($C190="CP",IM190&gt;=10),3,1))))</f>
        <v>1</v>
      </c>
      <c r="IO190" s="9">
        <f t="shared" si="81"/>
        <v>59.45945945945946</v>
      </c>
      <c r="IP190" s="49">
        <f t="shared" ref="IP190:IP266" si="108">IF(IO190&lt;=4.6,5,IF(IO190&lt;=63,3,1))</f>
        <v>3</v>
      </c>
      <c r="IQ190" s="9">
        <f t="shared" si="83"/>
        <v>0</v>
      </c>
      <c r="IR190" s="49">
        <f t="shared" ref="IR190:IR266" si="109">IF(IQ190&gt;=8,5,IF(IQ190&gt;=0.9,3,1))</f>
        <v>1</v>
      </c>
      <c r="IS190" s="9">
        <f t="shared" ref="IS190:IS265" si="110">IF($C190="NCP",(SUM(HP190,HR190,HT190,IN190,IL190,IP190)/6),IF($C190="CP",(SUM(HP190,HR190,HT190,HX190,IJ190,IN190,IR190)/7),""))</f>
        <v>1.6666666666666667</v>
      </c>
      <c r="IT190" s="9" t="str">
        <f t="shared" ref="IT190:IT266" si="111">IF(IS190&gt;=4,"good",IF(IS190&gt;=3,"fair",IF(IS190&gt;=2,"poor",IF(IS190&gt;=1,"very poor",""))))</f>
        <v>very poor</v>
      </c>
      <c r="IU190" s="9">
        <f t="shared" ref="IU190:IU265" si="112">IS190/2.56*100</f>
        <v>65.104166666666657</v>
      </c>
      <c r="IV190" t="str">
        <f t="shared" ref="IV190:IV266" si="113">IF(IU190&gt;=78,"approaching attainable community","improvement needed")</f>
        <v>improvement needed</v>
      </c>
    </row>
    <row r="191" spans="1:256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AT191">
        <v>4</v>
      </c>
      <c r="BA191">
        <v>1</v>
      </c>
      <c r="BE191">
        <v>1</v>
      </c>
      <c r="CS191">
        <v>4</v>
      </c>
      <c r="CU191">
        <v>7</v>
      </c>
      <c r="EQ191">
        <v>13</v>
      </c>
      <c r="FI191">
        <v>7</v>
      </c>
      <c r="FN191">
        <v>2</v>
      </c>
      <c r="FO191">
        <v>1</v>
      </c>
      <c r="FQ191">
        <v>12</v>
      </c>
      <c r="GI191">
        <v>3</v>
      </c>
      <c r="GT191">
        <v>1</v>
      </c>
      <c r="HK191">
        <v>2</v>
      </c>
      <c r="HN191" s="27">
        <f t="shared" si="66"/>
        <v>58</v>
      </c>
      <c r="HO191">
        <f t="shared" si="67"/>
        <v>13</v>
      </c>
      <c r="HP191">
        <f t="shared" si="101"/>
        <v>1</v>
      </c>
      <c r="HQ191">
        <f t="shared" si="89"/>
        <v>2</v>
      </c>
      <c r="HR191">
        <f t="shared" si="102"/>
        <v>1</v>
      </c>
      <c r="HS191">
        <f t="shared" si="70"/>
        <v>0</v>
      </c>
      <c r="HT191">
        <f t="shared" si="103"/>
        <v>1</v>
      </c>
      <c r="HU191">
        <f t="shared" si="72"/>
        <v>8</v>
      </c>
      <c r="HV191" s="38">
        <f t="shared" si="90"/>
        <v>3</v>
      </c>
      <c r="HW191" s="9">
        <f t="shared" si="73"/>
        <v>0</v>
      </c>
      <c r="HX191" s="27">
        <f t="shared" si="104"/>
        <v>1</v>
      </c>
      <c r="HY191" s="9">
        <f t="shared" si="75"/>
        <v>31.578947368421051</v>
      </c>
      <c r="HZ191" s="45"/>
      <c r="IA191">
        <f>COUNT(AX191:BA191,BG191:BH191,BJ191:BM191:BQ191,CB191,CD191,CO191:CP191,CT191,DB191,EX191,FD191,FL191,HA191,HC191,HE191,HI191)</f>
        <v>1</v>
      </c>
      <c r="IB191" s="120">
        <f t="shared" si="99"/>
        <v>1</v>
      </c>
      <c r="IC191" s="27">
        <v>6</v>
      </c>
      <c r="ID191" s="43"/>
      <c r="IE191" s="9">
        <v>46.551724137931032</v>
      </c>
      <c r="IF191" s="46"/>
      <c r="IG191" s="38">
        <f t="shared" si="100"/>
        <v>2</v>
      </c>
      <c r="IH191" s="38"/>
      <c r="II191">
        <f t="shared" si="96"/>
        <v>0</v>
      </c>
      <c r="IJ191" t="str">
        <f t="shared" si="105"/>
        <v/>
      </c>
      <c r="IK191" s="9">
        <f t="shared" si="78"/>
        <v>41.379310344827587</v>
      </c>
      <c r="IL191" s="27">
        <f t="shared" si="106"/>
        <v>3</v>
      </c>
      <c r="IM191" s="9">
        <f t="shared" si="97"/>
        <v>1.7241379310344827</v>
      </c>
      <c r="IN191" s="48">
        <f t="shared" si="107"/>
        <v>1</v>
      </c>
      <c r="IO191" s="9">
        <f t="shared" si="81"/>
        <v>65.517241379310349</v>
      </c>
      <c r="IP191" s="49">
        <f t="shared" si="108"/>
        <v>1</v>
      </c>
      <c r="IQ191" s="9">
        <f t="shared" si="83"/>
        <v>0</v>
      </c>
      <c r="IR191" s="49">
        <f t="shared" si="109"/>
        <v>1</v>
      </c>
      <c r="IS191" s="9">
        <f t="shared" si="110"/>
        <v>1.3333333333333333</v>
      </c>
      <c r="IT191" s="9" t="str">
        <f t="shared" si="111"/>
        <v>very poor</v>
      </c>
      <c r="IU191" s="9">
        <f t="shared" si="112"/>
        <v>52.083333333333329</v>
      </c>
      <c r="IV191" t="str">
        <f t="shared" si="113"/>
        <v>improvement needed</v>
      </c>
    </row>
    <row r="192" spans="1:256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CS192">
        <v>3</v>
      </c>
      <c r="CU192">
        <v>1</v>
      </c>
      <c r="EL192">
        <v>7</v>
      </c>
      <c r="EQ192">
        <v>8</v>
      </c>
      <c r="EW192">
        <v>1</v>
      </c>
      <c r="FI192">
        <v>6</v>
      </c>
      <c r="GI192">
        <v>1</v>
      </c>
      <c r="HM192">
        <v>1</v>
      </c>
      <c r="HN192" s="27">
        <f t="shared" si="66"/>
        <v>28</v>
      </c>
      <c r="HO192">
        <f t="shared" si="67"/>
        <v>8</v>
      </c>
      <c r="HP192">
        <f t="shared" si="101"/>
        <v>1</v>
      </c>
      <c r="HQ192">
        <f t="shared" si="89"/>
        <v>2</v>
      </c>
      <c r="HR192">
        <f t="shared" si="102"/>
        <v>1</v>
      </c>
      <c r="HS192">
        <f t="shared" si="70"/>
        <v>0</v>
      </c>
      <c r="HT192">
        <f t="shared" si="103"/>
        <v>1</v>
      </c>
      <c r="HU192">
        <f t="shared" si="72"/>
        <v>6</v>
      </c>
      <c r="HV192" s="38">
        <f t="shared" si="90"/>
        <v>3</v>
      </c>
      <c r="HW192" s="9">
        <f t="shared" si="73"/>
        <v>0</v>
      </c>
      <c r="HX192" s="27">
        <f t="shared" si="104"/>
        <v>1</v>
      </c>
      <c r="HY192" s="9">
        <f t="shared" si="75"/>
        <v>0</v>
      </c>
      <c r="HZ192" s="45"/>
      <c r="IA192">
        <f>COUNT(AX192:BA192,BG192:BH192,BJ192:BM192:BQ192,CB192,CD192,CO192:CP192,CT192,DB192,EX192,FD192,FL192,HA192,HC192,HE192,HI192)</f>
        <v>0</v>
      </c>
      <c r="IB192" s="120">
        <f t="shared" si="99"/>
        <v>1</v>
      </c>
      <c r="IC192" s="27">
        <v>5</v>
      </c>
      <c r="ID192" s="43"/>
      <c r="IE192" s="9">
        <v>25</v>
      </c>
      <c r="IF192" s="46"/>
      <c r="IG192" s="38">
        <f t="shared" si="100"/>
        <v>0</v>
      </c>
      <c r="IH192" s="38"/>
      <c r="II192">
        <f t="shared" si="96"/>
        <v>0</v>
      </c>
      <c r="IJ192" t="str">
        <f t="shared" si="105"/>
        <v/>
      </c>
      <c r="IK192" s="9">
        <f t="shared" si="78"/>
        <v>42.857142857142854</v>
      </c>
      <c r="IL192" s="27">
        <f t="shared" si="106"/>
        <v>3</v>
      </c>
      <c r="IM192" s="9">
        <f t="shared" si="97"/>
        <v>0</v>
      </c>
      <c r="IN192" s="48">
        <f t="shared" si="107"/>
        <v>1</v>
      </c>
      <c r="IO192" s="9">
        <f t="shared" si="81"/>
        <v>82.142857142857139</v>
      </c>
      <c r="IP192" s="49">
        <f t="shared" si="108"/>
        <v>1</v>
      </c>
      <c r="IQ192" s="9">
        <f t="shared" si="83"/>
        <v>0</v>
      </c>
      <c r="IR192" s="49">
        <f t="shared" si="109"/>
        <v>1</v>
      </c>
      <c r="IS192" s="9">
        <f t="shared" si="110"/>
        <v>1.3333333333333333</v>
      </c>
      <c r="IT192" s="9" t="str">
        <f t="shared" si="111"/>
        <v>very poor</v>
      </c>
      <c r="IU192" s="9">
        <f t="shared" si="112"/>
        <v>52.083333333333329</v>
      </c>
      <c r="IV192" t="str">
        <f t="shared" si="113"/>
        <v>improvement needed</v>
      </c>
    </row>
    <row r="193" spans="1:256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P193">
        <v>125</v>
      </c>
      <c r="BA193">
        <v>25</v>
      </c>
      <c r="DB193">
        <v>150</v>
      </c>
      <c r="EN193">
        <v>25</v>
      </c>
      <c r="FI193">
        <v>175</v>
      </c>
      <c r="FN193">
        <v>500</v>
      </c>
      <c r="FO193">
        <v>1000</v>
      </c>
      <c r="GI193">
        <v>125</v>
      </c>
      <c r="GN193">
        <v>650</v>
      </c>
      <c r="GR193">
        <v>25</v>
      </c>
      <c r="GX193">
        <v>25</v>
      </c>
      <c r="GZ193">
        <v>25</v>
      </c>
      <c r="HM193">
        <v>50</v>
      </c>
      <c r="HN193" s="27">
        <f t="shared" si="66"/>
        <v>2900</v>
      </c>
      <c r="HO193">
        <f t="shared" si="67"/>
        <v>13</v>
      </c>
      <c r="HP193">
        <f t="shared" si="101"/>
        <v>1</v>
      </c>
      <c r="HQ193">
        <f t="shared" si="89"/>
        <v>1</v>
      </c>
      <c r="HR193">
        <f t="shared" si="102"/>
        <v>1</v>
      </c>
      <c r="HS193">
        <f t="shared" si="70"/>
        <v>0</v>
      </c>
      <c r="HT193">
        <f t="shared" si="103"/>
        <v>1</v>
      </c>
      <c r="HU193">
        <f t="shared" si="72"/>
        <v>10</v>
      </c>
      <c r="HV193" s="38">
        <f t="shared" si="90"/>
        <v>5</v>
      </c>
      <c r="HW193" s="9">
        <f t="shared" si="73"/>
        <v>0</v>
      </c>
      <c r="HX193" s="27">
        <f t="shared" si="104"/>
        <v>1</v>
      </c>
      <c r="HY193" s="9">
        <f t="shared" si="75"/>
        <v>0</v>
      </c>
      <c r="HZ193" s="45"/>
      <c r="IA193">
        <f>COUNT(AX193:BA193,BG193:BH193,BJ193:BM193:BQ193,CB193,CD193,CO193:CP193,CT193,DB193,EX193,FD193,FL193,HA193,HC193,HE193,HI193)</f>
        <v>2</v>
      </c>
      <c r="IB193" s="120">
        <f t="shared" si="99"/>
        <v>1</v>
      </c>
      <c r="IC193" s="27">
        <v>4</v>
      </c>
      <c r="ID193" s="43"/>
      <c r="IE193" s="9">
        <v>64.65517241379311</v>
      </c>
      <c r="IF193" s="46"/>
      <c r="IG193" s="38">
        <f t="shared" si="100"/>
        <v>5</v>
      </c>
      <c r="IH193" s="38"/>
      <c r="II193">
        <f t="shared" si="96"/>
        <v>0</v>
      </c>
      <c r="IJ193" t="str">
        <f t="shared" si="105"/>
        <v/>
      </c>
      <c r="IK193" s="9">
        <f t="shared" si="78"/>
        <v>6.0344827586206895</v>
      </c>
      <c r="IL193" s="27">
        <f t="shared" si="106"/>
        <v>1</v>
      </c>
      <c r="IM193" s="9">
        <f t="shared" si="97"/>
        <v>6.0344827586206895</v>
      </c>
      <c r="IN193" s="48">
        <f t="shared" si="107"/>
        <v>1</v>
      </c>
      <c r="IO193" s="9">
        <f t="shared" si="81"/>
        <v>85.34482758620689</v>
      </c>
      <c r="IP193" s="49">
        <f t="shared" si="108"/>
        <v>1</v>
      </c>
      <c r="IQ193" s="9">
        <f t="shared" si="83"/>
        <v>0</v>
      </c>
      <c r="IR193" s="49">
        <f t="shared" si="109"/>
        <v>1</v>
      </c>
      <c r="IS193" s="9">
        <f t="shared" si="110"/>
        <v>1</v>
      </c>
      <c r="IT193" s="9" t="str">
        <f t="shared" si="111"/>
        <v>very poor</v>
      </c>
      <c r="IU193" s="9">
        <f t="shared" si="112"/>
        <v>39.0625</v>
      </c>
      <c r="IV193" t="str">
        <f t="shared" si="113"/>
        <v>improvement needed</v>
      </c>
    </row>
    <row r="194" spans="1:256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P194">
        <v>14</v>
      </c>
      <c r="Y194">
        <v>14</v>
      </c>
      <c r="AT194">
        <v>129</v>
      </c>
      <c r="BA194">
        <v>14</v>
      </c>
      <c r="BI194">
        <v>14</v>
      </c>
      <c r="CS194">
        <v>14</v>
      </c>
      <c r="DP194">
        <v>14</v>
      </c>
      <c r="EJ194">
        <v>57</v>
      </c>
      <c r="EQ194">
        <v>443</v>
      </c>
      <c r="EW194">
        <v>57</v>
      </c>
      <c r="FB194">
        <v>57</v>
      </c>
      <c r="FI194">
        <v>57</v>
      </c>
      <c r="FN194">
        <v>514</v>
      </c>
      <c r="FT194">
        <v>14</v>
      </c>
      <c r="GI194">
        <v>257</v>
      </c>
      <c r="GN194">
        <v>129</v>
      </c>
      <c r="GX194">
        <v>14</v>
      </c>
      <c r="HN194" s="27">
        <f t="shared" si="66"/>
        <v>1812</v>
      </c>
      <c r="HO194">
        <f t="shared" si="67"/>
        <v>17</v>
      </c>
      <c r="HP194">
        <f t="shared" si="101"/>
        <v>3</v>
      </c>
      <c r="HQ194">
        <f t="shared" si="89"/>
        <v>2</v>
      </c>
      <c r="HR194">
        <f t="shared" si="102"/>
        <v>1</v>
      </c>
      <c r="HS194">
        <f t="shared" si="70"/>
        <v>1</v>
      </c>
      <c r="HT194">
        <f t="shared" si="103"/>
        <v>1</v>
      </c>
      <c r="HU194">
        <f t="shared" si="72"/>
        <v>10</v>
      </c>
      <c r="HV194" s="38">
        <f t="shared" si="90"/>
        <v>5</v>
      </c>
      <c r="HW194" s="9">
        <f t="shared" si="73"/>
        <v>0.77262693156732898</v>
      </c>
      <c r="HX194" s="27">
        <f t="shared" si="104"/>
        <v>1</v>
      </c>
      <c r="HY194" s="9">
        <f t="shared" si="75"/>
        <v>0</v>
      </c>
      <c r="HZ194" s="45"/>
      <c r="IA194">
        <f>COUNT(AX194:BA194,BG194:BH194,BJ194:BM194:BQ194,CB194,CD194,CO194:CP194,CT194,DB194,EX194,FD194,FL194,HA194,HC194,HE194,HI194)</f>
        <v>1</v>
      </c>
      <c r="IB194" s="120">
        <f t="shared" si="99"/>
        <v>1</v>
      </c>
      <c r="IC194" s="27">
        <v>8</v>
      </c>
      <c r="ID194" s="43"/>
      <c r="IE194" s="9">
        <v>48.013245033112582</v>
      </c>
      <c r="IF194" s="46"/>
      <c r="IG194" s="38">
        <f t="shared" si="100"/>
        <v>3</v>
      </c>
      <c r="IH194" s="38"/>
      <c r="II194">
        <f t="shared" si="96"/>
        <v>0</v>
      </c>
      <c r="IJ194" t="str">
        <f t="shared" si="105"/>
        <v/>
      </c>
      <c r="IK194" s="9">
        <f t="shared" si="78"/>
        <v>25.220750551876382</v>
      </c>
      <c r="IL194" s="27">
        <f t="shared" si="106"/>
        <v>1</v>
      </c>
      <c r="IM194" s="9">
        <f t="shared" si="97"/>
        <v>0.77262693156732898</v>
      </c>
      <c r="IN194" s="48">
        <f t="shared" si="107"/>
        <v>1</v>
      </c>
      <c r="IO194" s="9">
        <f t="shared" si="81"/>
        <v>87.472406181015444</v>
      </c>
      <c r="IP194" s="49">
        <f t="shared" si="108"/>
        <v>1</v>
      </c>
      <c r="IQ194" s="9">
        <f t="shared" si="83"/>
        <v>1.545253863134658</v>
      </c>
      <c r="IR194" s="49">
        <f t="shared" si="109"/>
        <v>3</v>
      </c>
      <c r="IS194" s="9">
        <f t="shared" si="110"/>
        <v>1.3333333333333333</v>
      </c>
      <c r="IT194" s="9" t="str">
        <f t="shared" si="111"/>
        <v>very poor</v>
      </c>
      <c r="IU194" s="9">
        <f t="shared" si="112"/>
        <v>52.083333333333329</v>
      </c>
      <c r="IV194" t="str">
        <f t="shared" si="113"/>
        <v>improvement needed</v>
      </c>
    </row>
    <row r="195" spans="1:256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P195">
        <v>189</v>
      </c>
      <c r="AH195">
        <v>56</v>
      </c>
      <c r="AQ195">
        <v>100</v>
      </c>
      <c r="AT195">
        <v>44</v>
      </c>
      <c r="CU195">
        <v>44</v>
      </c>
      <c r="EQ195">
        <v>411</v>
      </c>
      <c r="FI195">
        <v>222</v>
      </c>
      <c r="FT195">
        <v>67</v>
      </c>
      <c r="GC195">
        <v>89</v>
      </c>
      <c r="GI195">
        <v>11</v>
      </c>
      <c r="GN195">
        <v>33</v>
      </c>
      <c r="HM195">
        <v>11</v>
      </c>
      <c r="HN195" s="27">
        <f t="shared" si="66"/>
        <v>1277</v>
      </c>
      <c r="HO195">
        <f t="shared" si="67"/>
        <v>12</v>
      </c>
      <c r="HP195">
        <f t="shared" si="101"/>
        <v>1</v>
      </c>
      <c r="HQ195">
        <f t="shared" si="89"/>
        <v>1</v>
      </c>
      <c r="HR195">
        <f t="shared" si="102"/>
        <v>1</v>
      </c>
      <c r="HS195">
        <f t="shared" si="70"/>
        <v>0</v>
      </c>
      <c r="HT195">
        <f t="shared" si="103"/>
        <v>1</v>
      </c>
      <c r="HU195">
        <f t="shared" si="72"/>
        <v>7</v>
      </c>
      <c r="HV195" s="38">
        <f t="shared" si="90"/>
        <v>3</v>
      </c>
      <c r="HW195" s="9">
        <f t="shared" si="73"/>
        <v>0</v>
      </c>
      <c r="HX195" s="27">
        <f t="shared" si="104"/>
        <v>1</v>
      </c>
      <c r="HY195" s="9">
        <f t="shared" si="75"/>
        <v>0</v>
      </c>
      <c r="HZ195" s="45"/>
      <c r="IA195">
        <f>COUNT(AX195:BA195,BG195:BH195,BJ195:BM195:BQ195,CB195,CD195,CO195:CP195,CT195,DB195,EX195,FD195,FL195,HA195,HC195,HE195,HI195)</f>
        <v>0</v>
      </c>
      <c r="IB195" s="120">
        <f t="shared" si="99"/>
        <v>1</v>
      </c>
      <c r="IC195" s="27">
        <v>6</v>
      </c>
      <c r="ID195" s="43"/>
      <c r="IE195" s="9">
        <v>42.599843382928739</v>
      </c>
      <c r="IF195" s="46"/>
      <c r="IG195" s="38">
        <f t="shared" si="100"/>
        <v>0</v>
      </c>
      <c r="IH195" s="38"/>
      <c r="II195">
        <f t="shared" si="96"/>
        <v>1</v>
      </c>
      <c r="IJ195" t="str">
        <f t="shared" si="105"/>
        <v/>
      </c>
      <c r="IK195" s="9">
        <f t="shared" si="78"/>
        <v>35.630383711824585</v>
      </c>
      <c r="IL195" s="27">
        <f t="shared" si="106"/>
        <v>3</v>
      </c>
      <c r="IM195" s="9">
        <f t="shared" si="97"/>
        <v>0</v>
      </c>
      <c r="IN195" s="48">
        <f t="shared" si="107"/>
        <v>1</v>
      </c>
      <c r="IO195" s="9">
        <f t="shared" si="81"/>
        <v>65.231010180109621</v>
      </c>
      <c r="IP195" s="49">
        <f t="shared" si="108"/>
        <v>1</v>
      </c>
      <c r="IQ195" s="9">
        <f t="shared" si="83"/>
        <v>9.6319498825371976</v>
      </c>
      <c r="IR195" s="49">
        <f t="shared" si="109"/>
        <v>5</v>
      </c>
      <c r="IS195" s="9">
        <f t="shared" si="110"/>
        <v>1.3333333333333333</v>
      </c>
      <c r="IT195" s="9" t="str">
        <f t="shared" si="111"/>
        <v>very poor</v>
      </c>
      <c r="IU195" s="9">
        <f t="shared" si="112"/>
        <v>52.083333333333329</v>
      </c>
      <c r="IV195" t="str">
        <f t="shared" si="113"/>
        <v>improvement needed</v>
      </c>
    </row>
    <row r="196" spans="1:256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P196">
        <v>280</v>
      </c>
      <c r="AH196">
        <v>20</v>
      </c>
      <c r="AN196">
        <v>20</v>
      </c>
      <c r="BV196">
        <v>20</v>
      </c>
      <c r="EQ196">
        <v>660</v>
      </c>
      <c r="EW196">
        <v>200</v>
      </c>
      <c r="FI196">
        <v>480</v>
      </c>
      <c r="FN196">
        <v>200</v>
      </c>
      <c r="GC196">
        <v>280</v>
      </c>
      <c r="GN196">
        <v>20</v>
      </c>
      <c r="HN196" s="27">
        <f t="shared" si="66"/>
        <v>2180</v>
      </c>
      <c r="HO196">
        <f t="shared" si="67"/>
        <v>10</v>
      </c>
      <c r="HP196">
        <f t="shared" si="101"/>
        <v>1</v>
      </c>
      <c r="HQ196">
        <f t="shared" si="89"/>
        <v>0</v>
      </c>
      <c r="HR196">
        <f t="shared" si="102"/>
        <v>1</v>
      </c>
      <c r="HS196">
        <f t="shared" si="70"/>
        <v>0</v>
      </c>
      <c r="HT196">
        <f t="shared" si="103"/>
        <v>1</v>
      </c>
      <c r="HU196">
        <f t="shared" si="72"/>
        <v>6</v>
      </c>
      <c r="HV196" s="38">
        <f t="shared" si="90"/>
        <v>3</v>
      </c>
      <c r="HW196" s="9">
        <f t="shared" si="73"/>
        <v>0</v>
      </c>
      <c r="HX196" s="27">
        <f t="shared" si="104"/>
        <v>1</v>
      </c>
      <c r="HY196" s="9">
        <f t="shared" si="75"/>
        <v>0</v>
      </c>
      <c r="HZ196" s="45"/>
      <c r="IA196">
        <f>COUNT(AX196:BA196,BG196:BH196,BJ196:BM196:BQ196,CB196,CD196,CO196:CP196,CT196,DB196,EX196,FD196,FL196,HA196,HC196,HE196,HI196)</f>
        <v>0</v>
      </c>
      <c r="IB196" s="120">
        <f t="shared" si="99"/>
        <v>1</v>
      </c>
      <c r="IC196" s="27">
        <v>6</v>
      </c>
      <c r="ID196" s="43"/>
      <c r="IE196" s="9">
        <v>66.055045871559642</v>
      </c>
      <c r="IF196" s="46"/>
      <c r="IG196" s="38">
        <f t="shared" si="100"/>
        <v>0</v>
      </c>
      <c r="IH196" s="38"/>
      <c r="II196">
        <f t="shared" si="96"/>
        <v>2</v>
      </c>
      <c r="IJ196" t="str">
        <f t="shared" si="105"/>
        <v/>
      </c>
      <c r="IK196" s="9">
        <f t="shared" si="78"/>
        <v>30.275229357798167</v>
      </c>
      <c r="IL196" s="27">
        <f t="shared" si="106"/>
        <v>1</v>
      </c>
      <c r="IM196" s="9">
        <f t="shared" si="97"/>
        <v>0</v>
      </c>
      <c r="IN196" s="48">
        <f t="shared" si="107"/>
        <v>1</v>
      </c>
      <c r="IO196" s="9">
        <f t="shared" si="81"/>
        <v>84.403669724770651</v>
      </c>
      <c r="IP196" s="49">
        <f t="shared" si="108"/>
        <v>1</v>
      </c>
      <c r="IQ196" s="9">
        <f t="shared" si="83"/>
        <v>2.7522935779816518</v>
      </c>
      <c r="IR196" s="49">
        <f t="shared" si="109"/>
        <v>3</v>
      </c>
      <c r="IS196" s="9">
        <f t="shared" si="110"/>
        <v>1</v>
      </c>
      <c r="IT196" s="9" t="str">
        <f t="shared" si="111"/>
        <v>very poor</v>
      </c>
      <c r="IU196" s="9">
        <f t="shared" si="112"/>
        <v>39.0625</v>
      </c>
      <c r="IV196" t="str">
        <f t="shared" si="113"/>
        <v>improvement needed</v>
      </c>
    </row>
    <row r="197" spans="1:256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BV197">
        <v>20</v>
      </c>
      <c r="CU197">
        <v>20</v>
      </c>
      <c r="EQ197">
        <v>360</v>
      </c>
      <c r="FI197">
        <v>560</v>
      </c>
      <c r="FT197">
        <v>300</v>
      </c>
      <c r="GC197">
        <v>160</v>
      </c>
      <c r="GI197">
        <v>80</v>
      </c>
      <c r="GN197">
        <v>40</v>
      </c>
      <c r="GX197">
        <v>20</v>
      </c>
      <c r="HN197" s="27">
        <f t="shared" si="66"/>
        <v>1560</v>
      </c>
      <c r="HO197">
        <f t="shared" si="67"/>
        <v>9</v>
      </c>
      <c r="HP197">
        <f t="shared" si="101"/>
        <v>1</v>
      </c>
      <c r="HQ197">
        <f t="shared" si="89"/>
        <v>1</v>
      </c>
      <c r="HR197">
        <f t="shared" si="102"/>
        <v>1</v>
      </c>
      <c r="HS197">
        <f t="shared" si="70"/>
        <v>0</v>
      </c>
      <c r="HT197">
        <f t="shared" si="103"/>
        <v>1</v>
      </c>
      <c r="HU197">
        <f t="shared" si="72"/>
        <v>7</v>
      </c>
      <c r="HV197" s="38">
        <f t="shared" si="90"/>
        <v>3</v>
      </c>
      <c r="HW197" s="9">
        <f t="shared" si="73"/>
        <v>0</v>
      </c>
      <c r="HX197" s="27">
        <f t="shared" si="104"/>
        <v>1</v>
      </c>
      <c r="HY197" s="9">
        <f t="shared" si="75"/>
        <v>0</v>
      </c>
      <c r="HZ197" s="45"/>
      <c r="IA197">
        <f>COUNT(AX197:BA197,BG197:BH197,BJ197:BM197:BQ197,CB197,CD197,CO197:CP197,CT197,DB197,EX197,FD197,FL197,HA197,HC197,HE197,HI197)</f>
        <v>0</v>
      </c>
      <c r="IB197" s="120">
        <f t="shared" si="99"/>
        <v>1</v>
      </c>
      <c r="IC197" s="27">
        <v>5</v>
      </c>
      <c r="ID197" s="43"/>
      <c r="IE197" s="9">
        <v>47.435897435897431</v>
      </c>
      <c r="IF197" s="46"/>
      <c r="IG197" s="38">
        <f t="shared" si="100"/>
        <v>1</v>
      </c>
      <c r="IH197" s="38"/>
      <c r="II197">
        <f t="shared" si="96"/>
        <v>0</v>
      </c>
      <c r="IJ197" t="str">
        <f t="shared" si="105"/>
        <v/>
      </c>
      <c r="IK197" s="9">
        <f t="shared" si="78"/>
        <v>24.358974358974358</v>
      </c>
      <c r="IL197" s="27">
        <f t="shared" si="106"/>
        <v>1</v>
      </c>
      <c r="IM197" s="9">
        <f t="shared" si="97"/>
        <v>0</v>
      </c>
      <c r="IN197" s="48">
        <f t="shared" si="107"/>
        <v>1</v>
      </c>
      <c r="IO197" s="9">
        <f t="shared" si="81"/>
        <v>96.15384615384616</v>
      </c>
      <c r="IP197" s="49">
        <f t="shared" si="108"/>
        <v>1</v>
      </c>
      <c r="IQ197" s="9">
        <f t="shared" si="83"/>
        <v>20.512820512820511</v>
      </c>
      <c r="IR197" s="49">
        <f t="shared" si="109"/>
        <v>5</v>
      </c>
      <c r="IS197" s="9">
        <f t="shared" si="110"/>
        <v>1</v>
      </c>
      <c r="IT197" s="9" t="str">
        <f t="shared" si="111"/>
        <v>very poor</v>
      </c>
      <c r="IU197" s="9">
        <f t="shared" si="112"/>
        <v>39.0625</v>
      </c>
      <c r="IV197" t="str">
        <f t="shared" si="113"/>
        <v>improvement needed</v>
      </c>
    </row>
    <row r="198" spans="1:256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P198">
        <v>267</v>
      </c>
      <c r="AT198">
        <v>33</v>
      </c>
      <c r="BI198">
        <v>200</v>
      </c>
      <c r="CU198">
        <v>167</v>
      </c>
      <c r="DM198">
        <v>33</v>
      </c>
      <c r="DO198">
        <v>67</v>
      </c>
      <c r="EL198">
        <v>433</v>
      </c>
      <c r="EQ198">
        <v>2000</v>
      </c>
      <c r="ET198">
        <v>33</v>
      </c>
      <c r="FD198">
        <v>67</v>
      </c>
      <c r="FI198">
        <v>300</v>
      </c>
      <c r="FN198">
        <v>300</v>
      </c>
      <c r="FT198">
        <v>400</v>
      </c>
      <c r="HG198">
        <v>33</v>
      </c>
      <c r="HN198" s="27">
        <f t="shared" si="66"/>
        <v>4333</v>
      </c>
      <c r="HO198">
        <f t="shared" si="67"/>
        <v>14</v>
      </c>
      <c r="HP198">
        <f t="shared" si="101"/>
        <v>1</v>
      </c>
      <c r="HQ198">
        <f t="shared" si="89"/>
        <v>2</v>
      </c>
      <c r="HR198">
        <f t="shared" si="102"/>
        <v>1</v>
      </c>
      <c r="HS198">
        <f t="shared" si="70"/>
        <v>1</v>
      </c>
      <c r="HT198">
        <f t="shared" si="103"/>
        <v>1</v>
      </c>
      <c r="HU198">
        <f t="shared" si="72"/>
        <v>8</v>
      </c>
      <c r="HV198" s="38">
        <f t="shared" si="90"/>
        <v>3</v>
      </c>
      <c r="HW198" s="9">
        <f t="shared" si="73"/>
        <v>4.6157396722824835</v>
      </c>
      <c r="HX198" s="27">
        <f t="shared" si="104"/>
        <v>3</v>
      </c>
      <c r="HY198" s="9">
        <f t="shared" si="75"/>
        <v>1.8964053212567222</v>
      </c>
      <c r="HZ198" s="45"/>
      <c r="IA198">
        <f>COUNT(AX198:BA198,BG198:BH198,BJ198:BM198:BQ198,CB198,CD198,CO198:CP198,CT198,DB198,EX198,FD198,FL198,HA198,HC198,HE198,HI198)</f>
        <v>1</v>
      </c>
      <c r="IB198" s="120">
        <f t="shared" si="99"/>
        <v>1</v>
      </c>
      <c r="IC198" s="27">
        <v>8</v>
      </c>
      <c r="ID198" s="43"/>
      <c r="IE198" s="9">
        <v>28.456035079621511</v>
      </c>
      <c r="IF198" s="46"/>
      <c r="IG198" s="38">
        <f t="shared" si="100"/>
        <v>2</v>
      </c>
      <c r="IH198" s="38"/>
      <c r="II198">
        <f t="shared" si="96"/>
        <v>2</v>
      </c>
      <c r="IJ198" t="str">
        <f t="shared" si="105"/>
        <v/>
      </c>
      <c r="IK198" s="9">
        <f t="shared" si="78"/>
        <v>53.081006231248566</v>
      </c>
      <c r="IL198" s="27">
        <f t="shared" si="106"/>
        <v>3</v>
      </c>
      <c r="IM198" s="9">
        <f t="shared" si="97"/>
        <v>1.5462727902146318</v>
      </c>
      <c r="IN198" s="48">
        <f t="shared" si="107"/>
        <v>1</v>
      </c>
      <c r="IO198" s="9">
        <f t="shared" si="81"/>
        <v>81.537041310870066</v>
      </c>
      <c r="IP198" s="49">
        <f t="shared" si="108"/>
        <v>1</v>
      </c>
      <c r="IQ198" s="9">
        <f t="shared" si="83"/>
        <v>10.777752134779599</v>
      </c>
      <c r="IR198" s="49">
        <f t="shared" si="109"/>
        <v>5</v>
      </c>
      <c r="IS198" s="9">
        <f t="shared" si="110"/>
        <v>1.3333333333333333</v>
      </c>
      <c r="IT198" s="9" t="str">
        <f t="shared" si="111"/>
        <v>very poor</v>
      </c>
      <c r="IU198" s="9">
        <f t="shared" si="112"/>
        <v>52.083333333333329</v>
      </c>
      <c r="IV198" t="str">
        <f t="shared" si="113"/>
        <v>improvement needed</v>
      </c>
    </row>
    <row r="199" spans="1:256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BI199">
        <v>25</v>
      </c>
      <c r="CS199">
        <v>25</v>
      </c>
      <c r="CU199">
        <v>150</v>
      </c>
      <c r="EG199">
        <v>25</v>
      </c>
      <c r="EJ199">
        <v>125</v>
      </c>
      <c r="EL199">
        <v>525</v>
      </c>
      <c r="EQ199">
        <v>2375</v>
      </c>
      <c r="ET199">
        <v>25</v>
      </c>
      <c r="FT199">
        <v>100</v>
      </c>
      <c r="HB199">
        <v>25</v>
      </c>
      <c r="HG199">
        <v>25</v>
      </c>
      <c r="HN199" s="27">
        <f t="shared" si="66"/>
        <v>3425</v>
      </c>
      <c r="HO199">
        <f t="shared" si="67"/>
        <v>11</v>
      </c>
      <c r="HP199">
        <f t="shared" si="101"/>
        <v>1</v>
      </c>
      <c r="HQ199">
        <f t="shared" si="89"/>
        <v>3</v>
      </c>
      <c r="HR199">
        <f t="shared" si="102"/>
        <v>1</v>
      </c>
      <c r="HS199">
        <f t="shared" si="70"/>
        <v>1</v>
      </c>
      <c r="HT199">
        <f t="shared" si="103"/>
        <v>1</v>
      </c>
      <c r="HU199">
        <f t="shared" si="72"/>
        <v>8</v>
      </c>
      <c r="HV199" s="38">
        <f t="shared" si="90"/>
        <v>3</v>
      </c>
      <c r="HW199" s="9">
        <f t="shared" si="73"/>
        <v>0.72992700729927007</v>
      </c>
      <c r="HX199" s="27">
        <f t="shared" si="104"/>
        <v>1</v>
      </c>
      <c r="HY199" s="9">
        <f t="shared" si="75"/>
        <v>0</v>
      </c>
      <c r="HZ199" s="45"/>
      <c r="IA199">
        <f>COUNT(AX199:BA199,BG199:BH199,BJ199:BM199:BQ199,CB199,CD199,CO199:CP199,CT199,DB199,EX199,FD199,FL199,HA199,HC199,HE199,HI199)</f>
        <v>0</v>
      </c>
      <c r="IB199" s="120">
        <f t="shared" si="99"/>
        <v>1</v>
      </c>
      <c r="IC199" s="27">
        <v>7</v>
      </c>
      <c r="ID199" s="43"/>
      <c r="IE199" s="9">
        <v>2.1897810218978102</v>
      </c>
      <c r="IF199" s="46"/>
      <c r="IG199" s="38">
        <f t="shared" si="100"/>
        <v>1</v>
      </c>
      <c r="IH199" s="38"/>
      <c r="II199">
        <f t="shared" si="96"/>
        <v>0</v>
      </c>
      <c r="IJ199" t="str">
        <f t="shared" si="105"/>
        <v/>
      </c>
      <c r="IK199" s="9">
        <f t="shared" si="78"/>
        <v>75.912408759124077</v>
      </c>
      <c r="IL199" s="27">
        <f t="shared" si="106"/>
        <v>5</v>
      </c>
      <c r="IM199" s="9">
        <f t="shared" si="97"/>
        <v>0</v>
      </c>
      <c r="IN199" s="48">
        <f t="shared" si="107"/>
        <v>1</v>
      </c>
      <c r="IO199" s="9">
        <f t="shared" si="81"/>
        <v>92.700729927007302</v>
      </c>
      <c r="IP199" s="49">
        <f t="shared" si="108"/>
        <v>1</v>
      </c>
      <c r="IQ199" s="9">
        <f t="shared" si="83"/>
        <v>2.9197080291970803</v>
      </c>
      <c r="IR199" s="49">
        <f t="shared" si="109"/>
        <v>3</v>
      </c>
      <c r="IS199" s="9">
        <f t="shared" si="110"/>
        <v>1.6666666666666667</v>
      </c>
      <c r="IT199" s="9" t="str">
        <f t="shared" si="111"/>
        <v>very poor</v>
      </c>
      <c r="IU199" s="9">
        <f t="shared" si="112"/>
        <v>65.104166666666657</v>
      </c>
      <c r="IV199" t="str">
        <f t="shared" si="113"/>
        <v>improvement needed</v>
      </c>
    </row>
    <row r="200" spans="1:256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AT200">
        <v>100</v>
      </c>
      <c r="BI200">
        <v>1100</v>
      </c>
      <c r="CU200">
        <v>700</v>
      </c>
      <c r="EF200">
        <v>500</v>
      </c>
      <c r="EQ200">
        <v>11100</v>
      </c>
      <c r="ET200">
        <v>100</v>
      </c>
      <c r="FI200">
        <v>500</v>
      </c>
      <c r="FQ200">
        <v>100</v>
      </c>
      <c r="FT200">
        <v>500</v>
      </c>
      <c r="HB200">
        <v>100</v>
      </c>
      <c r="HG200">
        <v>200</v>
      </c>
      <c r="HN200" s="27">
        <f t="shared" si="66"/>
        <v>15000</v>
      </c>
      <c r="HO200">
        <f t="shared" si="67"/>
        <v>11</v>
      </c>
      <c r="HP200">
        <f t="shared" si="101"/>
        <v>1</v>
      </c>
      <c r="HQ200">
        <f t="shared" si="89"/>
        <v>2</v>
      </c>
      <c r="HR200">
        <f t="shared" si="102"/>
        <v>1</v>
      </c>
      <c r="HS200">
        <f t="shared" si="70"/>
        <v>1</v>
      </c>
      <c r="HT200">
        <f t="shared" si="103"/>
        <v>1</v>
      </c>
      <c r="HU200">
        <f t="shared" si="72"/>
        <v>8</v>
      </c>
      <c r="HV200" s="38">
        <f t="shared" si="90"/>
        <v>3</v>
      </c>
      <c r="HW200" s="9">
        <f t="shared" si="73"/>
        <v>7.333333333333333</v>
      </c>
      <c r="HX200" s="27">
        <f t="shared" si="104"/>
        <v>3</v>
      </c>
      <c r="HY200" s="9">
        <f t="shared" si="75"/>
        <v>0.78125</v>
      </c>
      <c r="HZ200" s="45"/>
      <c r="IA200">
        <f>COUNT(AX200:BA200,BG200:BH200,BJ200:BM200:BQ200,CB200,CD200,CO200:CP200,CT200,DB200,EX200,FD200,FL200,HA200,HC200,HE200,HI200)</f>
        <v>0</v>
      </c>
      <c r="IB200" s="120">
        <f t="shared" si="99"/>
        <v>1</v>
      </c>
      <c r="IC200" s="27">
        <v>6</v>
      </c>
      <c r="ID200" s="43"/>
      <c r="IE200" s="9">
        <v>14</v>
      </c>
      <c r="IF200" s="46"/>
      <c r="IG200" s="38">
        <f t="shared" si="100"/>
        <v>1</v>
      </c>
      <c r="IH200" s="38"/>
      <c r="II200">
        <f t="shared" si="96"/>
        <v>0</v>
      </c>
      <c r="IJ200" t="str">
        <f t="shared" si="105"/>
        <v/>
      </c>
      <c r="IK200" s="9">
        <f t="shared" si="78"/>
        <v>80.666666666666657</v>
      </c>
      <c r="IL200" s="27">
        <f t="shared" si="106"/>
        <v>5</v>
      </c>
      <c r="IM200" s="9">
        <f t="shared" si="97"/>
        <v>0</v>
      </c>
      <c r="IN200" s="48">
        <f t="shared" si="107"/>
        <v>1</v>
      </c>
      <c r="IO200" s="9">
        <f t="shared" si="81"/>
        <v>85.333333333333343</v>
      </c>
      <c r="IP200" s="49">
        <f t="shared" si="108"/>
        <v>1</v>
      </c>
      <c r="IQ200" s="9">
        <f t="shared" si="83"/>
        <v>3.3333333333333335</v>
      </c>
      <c r="IR200" s="49">
        <f t="shared" si="109"/>
        <v>3</v>
      </c>
      <c r="IS200" s="9">
        <f t="shared" si="110"/>
        <v>1.6666666666666667</v>
      </c>
      <c r="IT200" s="9" t="str">
        <f t="shared" si="111"/>
        <v>very poor</v>
      </c>
      <c r="IU200" s="9">
        <f t="shared" si="112"/>
        <v>65.104166666666657</v>
      </c>
      <c r="IV200" t="str">
        <f t="shared" si="113"/>
        <v>improvement needed</v>
      </c>
    </row>
    <row r="201" spans="1:256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CS201">
        <v>21</v>
      </c>
      <c r="CU201">
        <v>19</v>
      </c>
      <c r="DO201">
        <v>2</v>
      </c>
      <c r="EL201">
        <v>4</v>
      </c>
      <c r="EQ201">
        <v>14</v>
      </c>
      <c r="ET201">
        <v>1</v>
      </c>
      <c r="FI201">
        <v>36</v>
      </c>
      <c r="FQ201">
        <v>5</v>
      </c>
      <c r="GI201">
        <v>3</v>
      </c>
      <c r="HG201">
        <v>5</v>
      </c>
      <c r="HN201" s="27">
        <f t="shared" si="66"/>
        <v>110</v>
      </c>
      <c r="HO201">
        <f t="shared" si="67"/>
        <v>10</v>
      </c>
      <c r="HP201">
        <f t="shared" si="101"/>
        <v>1</v>
      </c>
      <c r="HQ201">
        <f t="shared" si="89"/>
        <v>2</v>
      </c>
      <c r="HR201">
        <f t="shared" si="102"/>
        <v>1</v>
      </c>
      <c r="HS201">
        <f t="shared" si="70"/>
        <v>0</v>
      </c>
      <c r="HT201">
        <f t="shared" si="103"/>
        <v>1</v>
      </c>
      <c r="HU201">
        <f t="shared" si="72"/>
        <v>7</v>
      </c>
      <c r="HV201" s="38">
        <f t="shared" si="90"/>
        <v>3</v>
      </c>
      <c r="HW201" s="9">
        <f t="shared" si="73"/>
        <v>0</v>
      </c>
      <c r="HX201" s="27">
        <f t="shared" si="104"/>
        <v>1</v>
      </c>
      <c r="HY201" s="9">
        <f t="shared" si="75"/>
        <v>7.9365079365079358</v>
      </c>
      <c r="HZ201" s="45"/>
      <c r="IA201">
        <f>COUNT(AX201:BA201,BG201:BH201,BJ201:BM201:BQ201,CB201,CD201,CO201:CP201,CT201,DB201,EX201,FD201,FL201,HA201,HC201,HE201,HI201)</f>
        <v>0</v>
      </c>
      <c r="IB201" s="120">
        <f t="shared" si="99"/>
        <v>1</v>
      </c>
      <c r="IC201" s="27">
        <v>9</v>
      </c>
      <c r="ID201" s="43"/>
      <c r="IE201" s="9">
        <v>42.727272727272727</v>
      </c>
      <c r="IF201" s="46"/>
      <c r="IG201" s="38">
        <f t="shared" si="100"/>
        <v>0</v>
      </c>
      <c r="IH201" s="38"/>
      <c r="II201">
        <f t="shared" si="96"/>
        <v>1</v>
      </c>
      <c r="IJ201" t="str">
        <f t="shared" si="105"/>
        <v/>
      </c>
      <c r="IK201" s="9">
        <f t="shared" si="78"/>
        <v>55.454545454545453</v>
      </c>
      <c r="IL201" s="27">
        <f t="shared" si="106"/>
        <v>3</v>
      </c>
      <c r="IM201" s="9">
        <f t="shared" si="97"/>
        <v>0</v>
      </c>
      <c r="IN201" s="48">
        <f t="shared" si="107"/>
        <v>1</v>
      </c>
      <c r="IO201" s="9">
        <f t="shared" si="81"/>
        <v>57.272727272727273</v>
      </c>
      <c r="IP201" s="49">
        <f t="shared" si="108"/>
        <v>3</v>
      </c>
      <c r="IQ201" s="9">
        <f t="shared" si="83"/>
        <v>0</v>
      </c>
      <c r="IR201" s="49">
        <f t="shared" si="109"/>
        <v>1</v>
      </c>
      <c r="IS201" s="9">
        <f t="shared" si="110"/>
        <v>1.6666666666666667</v>
      </c>
      <c r="IT201" s="9" t="str">
        <f t="shared" si="111"/>
        <v>very poor</v>
      </c>
      <c r="IU201" s="9">
        <f t="shared" si="112"/>
        <v>65.104166666666657</v>
      </c>
      <c r="IV201" t="str">
        <f t="shared" si="113"/>
        <v>improvement needed</v>
      </c>
    </row>
    <row r="202" spans="1:256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P202">
        <v>8</v>
      </c>
      <c r="AW202">
        <v>1</v>
      </c>
      <c r="BX202">
        <v>1</v>
      </c>
      <c r="EQ202">
        <v>6</v>
      </c>
      <c r="ET202">
        <v>2</v>
      </c>
      <c r="FB202">
        <v>1</v>
      </c>
      <c r="FI202">
        <v>1</v>
      </c>
      <c r="GN202">
        <v>1</v>
      </c>
      <c r="HN202" s="27">
        <f t="shared" ref="HN202:HN265" si="114">SUM(J202:HM202)</f>
        <v>21</v>
      </c>
      <c r="HO202">
        <f t="shared" ref="HO202:HO265" si="115">COUNT(J202:HM202)</f>
        <v>8</v>
      </c>
      <c r="HP202">
        <f t="shared" si="101"/>
        <v>1</v>
      </c>
      <c r="HQ202">
        <f t="shared" si="89"/>
        <v>0</v>
      </c>
      <c r="HR202">
        <f t="shared" si="102"/>
        <v>1</v>
      </c>
      <c r="HS202">
        <f t="shared" ref="HS202:HS265" si="116">COUNT(BG202:BR202)</f>
        <v>0</v>
      </c>
      <c r="HT202">
        <f t="shared" si="103"/>
        <v>1</v>
      </c>
      <c r="HU202">
        <f t="shared" ref="HU202:HU265" si="117">COUNT(DX202:HM202)</f>
        <v>5</v>
      </c>
      <c r="HV202" s="38">
        <f t="shared" si="90"/>
        <v>1</v>
      </c>
      <c r="HW202" s="9">
        <f t="shared" ref="HW202:HW265" si="118">SUM(BG202:BR202)/HN202*100</f>
        <v>0</v>
      </c>
      <c r="HX202" s="27">
        <f t="shared" si="104"/>
        <v>1</v>
      </c>
      <c r="HY202" s="9">
        <f t="shared" ref="HY202:HY265" si="119">IF(SUM(EB202:GN202)=0,0,SUM(FD202,FQ202,GB202,GF202)/SUM(EB202:GN202)*100)</f>
        <v>0</v>
      </c>
      <c r="HZ202" s="45"/>
      <c r="IA202">
        <f>COUNT(AX202:BA202,BG202:BH202,BJ202:BM202:BQ202,CB202,CD202,CO202:CP202,CT202,DB202,EX202,FD202,FL202,HA202,HC202,HE202,HI202)</f>
        <v>0</v>
      </c>
      <c r="IB202" s="120">
        <f t="shared" si="99"/>
        <v>1</v>
      </c>
      <c r="IC202" s="27">
        <v>7</v>
      </c>
      <c r="ID202" s="43"/>
      <c r="IE202" s="9">
        <v>57.142857142857139</v>
      </c>
      <c r="IF202" s="46"/>
      <c r="IG202" s="38">
        <f t="shared" si="100"/>
        <v>0</v>
      </c>
      <c r="IH202" s="38"/>
      <c r="II202">
        <f t="shared" si="96"/>
        <v>0</v>
      </c>
      <c r="IJ202" t="str">
        <f t="shared" si="105"/>
        <v/>
      </c>
      <c r="IK202" s="9">
        <f t="shared" ref="IK202:IK265" si="120">SUM(T202,BN202:BR202,BX202,CO202,CQ202,CS202:CY202,CX202,DA202,DB202,DD202,DJ202:DO202,DT202,DU202,EQ202,EV202,FE202, FR202,GB202,GY202:HC202,HG202)/HN202*100</f>
        <v>33.333333333333329</v>
      </c>
      <c r="IL202" s="27">
        <f t="shared" si="106"/>
        <v>3</v>
      </c>
      <c r="IM202" s="9">
        <f t="shared" si="97"/>
        <v>0</v>
      </c>
      <c r="IN202" s="48">
        <f t="shared" si="107"/>
        <v>1</v>
      </c>
      <c r="IO202" s="9">
        <f t="shared" ref="IO202:IO265" si="121">SUM(EB202:GN202)/HN202*100</f>
        <v>52.380952380952387</v>
      </c>
      <c r="IP202" s="49">
        <f t="shared" si="108"/>
        <v>3</v>
      </c>
      <c r="IQ202" s="9">
        <f t="shared" ref="IQ202:IQ265" si="122">SUM(AE202:AN202,BU202:BW202,BS202,BY202:CA202,CM202,DP202,DR202:DS202,DV202,FD202,FT202,GF202)/HN202*100</f>
        <v>0</v>
      </c>
      <c r="IR202" s="49">
        <f t="shared" si="109"/>
        <v>1</v>
      </c>
      <c r="IS202" s="9">
        <f t="shared" si="110"/>
        <v>1.6666666666666667</v>
      </c>
      <c r="IT202" s="9" t="str">
        <f t="shared" si="111"/>
        <v>very poor</v>
      </c>
      <c r="IU202" s="9">
        <f t="shared" si="112"/>
        <v>65.104166666666657</v>
      </c>
      <c r="IV202" t="str">
        <f t="shared" si="113"/>
        <v>improvement needed</v>
      </c>
    </row>
    <row r="203" spans="1:256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P203">
        <v>11</v>
      </c>
      <c r="EQ203">
        <v>12</v>
      </c>
      <c r="ET203">
        <v>81</v>
      </c>
      <c r="FI203">
        <v>12</v>
      </c>
      <c r="HN203" s="27">
        <f t="shared" si="114"/>
        <v>116</v>
      </c>
      <c r="HO203">
        <f t="shared" si="115"/>
        <v>4</v>
      </c>
      <c r="HP203">
        <f t="shared" si="101"/>
        <v>1</v>
      </c>
      <c r="HQ203">
        <f t="shared" ref="HQ203:HQ266" si="123">COUNT(BG203:BR203,CD203,CQ203:DB203)</f>
        <v>0</v>
      </c>
      <c r="HR203">
        <f t="shared" si="102"/>
        <v>1</v>
      </c>
      <c r="HS203">
        <f t="shared" si="116"/>
        <v>0</v>
      </c>
      <c r="HT203">
        <f t="shared" si="103"/>
        <v>1</v>
      </c>
      <c r="HU203">
        <f t="shared" si="117"/>
        <v>3</v>
      </c>
      <c r="HV203" s="38" t="str">
        <f t="shared" ref="HV203:HV266" si="124">IF(AND($C203="NCP",HU203&gt;9),5,IF(AND($C203="NCP",HU203&gt;=6),3,IF(AND($C203="NCP",HU203&lt;6),1,"")))</f>
        <v/>
      </c>
      <c r="HW203" s="9">
        <f t="shared" si="118"/>
        <v>0</v>
      </c>
      <c r="HX203" s="27">
        <f t="shared" si="104"/>
        <v>1</v>
      </c>
      <c r="HY203" s="9">
        <f t="shared" si="119"/>
        <v>0</v>
      </c>
      <c r="HZ203" s="45"/>
      <c r="IA203">
        <f>COUNT(AX203:BA203,BG203:BH203,BJ203:BM203:BQ203,CB203,CD203,CO203:CP203,CT203,DB203,EX203,FD203,FL203,HA203,HC203,HE203,HI203)</f>
        <v>0</v>
      </c>
      <c r="IB203" s="120" t="str">
        <f t="shared" si="99"/>
        <v/>
      </c>
      <c r="IC203" s="27">
        <v>4</v>
      </c>
      <c r="ID203" s="43"/>
      <c r="IE203" s="9">
        <v>89.65517241379311</v>
      </c>
      <c r="IF203" s="46"/>
      <c r="IG203" s="38">
        <f t="shared" si="100"/>
        <v>0</v>
      </c>
      <c r="IH203" s="38"/>
      <c r="II203">
        <f t="shared" ref="II203:II266" si="125">COUNT(AE203:AF203, AH203:AN203,BN203:BP203,BR203,CW203:CY203,DD203,DK203:DO203,DT203,DV203,EY203)</f>
        <v>0</v>
      </c>
      <c r="IJ203">
        <f t="shared" si="105"/>
        <v>1</v>
      </c>
      <c r="IK203" s="9">
        <f t="shared" si="120"/>
        <v>10.344827586206897</v>
      </c>
      <c r="IL203" s="27" t="str">
        <f t="shared" si="106"/>
        <v/>
      </c>
      <c r="IM203" s="9">
        <f t="shared" ref="IM203:IM266" si="126">SUM(AX203:AY203,BA203,BG203:BH203,BJ203:BQ203,CB203,CD203,CO203:CP203,CT203,DB203,EX203,FD203,FL203,FU203,HA203,HC203,HE203,HI203)/HN203*100</f>
        <v>0</v>
      </c>
      <c r="IN203" s="48">
        <f t="shared" si="107"/>
        <v>1</v>
      </c>
      <c r="IO203" s="9">
        <f t="shared" si="121"/>
        <v>90.517241379310349</v>
      </c>
      <c r="IP203" s="49">
        <f t="shared" si="108"/>
        <v>1</v>
      </c>
      <c r="IQ203" s="9">
        <f t="shared" si="122"/>
        <v>0</v>
      </c>
      <c r="IR203" s="49">
        <f t="shared" si="109"/>
        <v>1</v>
      </c>
      <c r="IS203" s="9">
        <f t="shared" si="110"/>
        <v>1</v>
      </c>
      <c r="IT203" s="9" t="str">
        <f t="shared" si="111"/>
        <v>very poor</v>
      </c>
      <c r="IU203" s="9">
        <f t="shared" si="112"/>
        <v>39.0625</v>
      </c>
      <c r="IV203" t="str">
        <f t="shared" si="113"/>
        <v>improvement needed</v>
      </c>
    </row>
    <row r="204" spans="1:256" x14ac:dyDescent="0.2">
      <c r="A204" s="26">
        <v>1659</v>
      </c>
      <c r="B204" s="40" t="s">
        <v>505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P204">
        <v>50</v>
      </c>
      <c r="AH204">
        <v>5050</v>
      </c>
      <c r="AQ204">
        <v>50</v>
      </c>
      <c r="EQ204">
        <v>4500</v>
      </c>
      <c r="FI204">
        <v>2500</v>
      </c>
      <c r="GI204">
        <v>100</v>
      </c>
      <c r="GX204">
        <v>50</v>
      </c>
      <c r="HI204">
        <v>50</v>
      </c>
      <c r="HN204" s="27">
        <f t="shared" si="114"/>
        <v>12350</v>
      </c>
      <c r="HO204">
        <f t="shared" si="115"/>
        <v>8</v>
      </c>
      <c r="HP204">
        <f t="shared" si="101"/>
        <v>1</v>
      </c>
      <c r="HQ204">
        <f t="shared" si="123"/>
        <v>0</v>
      </c>
      <c r="HR204">
        <f t="shared" si="102"/>
        <v>1</v>
      </c>
      <c r="HS204">
        <f t="shared" si="116"/>
        <v>0</v>
      </c>
      <c r="HT204">
        <f t="shared" si="103"/>
        <v>1</v>
      </c>
      <c r="HU204">
        <f t="shared" si="117"/>
        <v>5</v>
      </c>
      <c r="HV204" s="38">
        <f t="shared" si="124"/>
        <v>1</v>
      </c>
      <c r="HW204" s="9">
        <f t="shared" si="118"/>
        <v>0</v>
      </c>
      <c r="HX204" s="27">
        <f t="shared" si="104"/>
        <v>1</v>
      </c>
      <c r="HY204" s="9">
        <f t="shared" si="119"/>
        <v>0</v>
      </c>
      <c r="HZ204" s="45"/>
      <c r="IA204">
        <f>COUNT(AX204:BA204,BG204:BH204,BJ204:BM204:BQ204,CB204,CD204,CO204:CP204,CT204,DB204,EX204,FD204,FL204,HA204,HC204,HE204,HI204)</f>
        <v>1</v>
      </c>
      <c r="IB204" s="120">
        <f t="shared" si="99"/>
        <v>1</v>
      </c>
      <c r="IC204" s="27">
        <v>5</v>
      </c>
      <c r="ID204" s="43"/>
      <c r="IE204" s="9">
        <v>21.052631578947366</v>
      </c>
      <c r="IF204" s="46"/>
      <c r="IG204" s="38">
        <f t="shared" si="100"/>
        <v>3</v>
      </c>
      <c r="IH204" s="38"/>
      <c r="II204">
        <f t="shared" si="125"/>
        <v>1</v>
      </c>
      <c r="IJ204" t="str">
        <f t="shared" si="105"/>
        <v/>
      </c>
      <c r="IK204" s="9">
        <f t="shared" si="120"/>
        <v>36.43724696356275</v>
      </c>
      <c r="IL204" s="27">
        <f t="shared" si="106"/>
        <v>3</v>
      </c>
      <c r="IM204" s="9">
        <f t="shared" si="126"/>
        <v>0.40485829959514169</v>
      </c>
      <c r="IN204" s="48">
        <f t="shared" si="107"/>
        <v>1</v>
      </c>
      <c r="IO204" s="9">
        <f t="shared" si="121"/>
        <v>57.48987854251012</v>
      </c>
      <c r="IP204" s="49">
        <f t="shared" si="108"/>
        <v>3</v>
      </c>
      <c r="IQ204" s="9">
        <f t="shared" si="122"/>
        <v>40.890688259109311</v>
      </c>
      <c r="IR204" s="49">
        <f t="shared" si="109"/>
        <v>5</v>
      </c>
      <c r="IS204" s="9">
        <f t="shared" si="110"/>
        <v>1.6666666666666667</v>
      </c>
      <c r="IT204" s="9" t="str">
        <f t="shared" si="111"/>
        <v>very poor</v>
      </c>
      <c r="IU204" s="9">
        <f t="shared" si="112"/>
        <v>65.104166666666657</v>
      </c>
      <c r="IV204" t="str">
        <f t="shared" si="113"/>
        <v>improvement needed</v>
      </c>
    </row>
    <row r="205" spans="1:256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Y205">
        <v>2</v>
      </c>
      <c r="EQ205">
        <v>8</v>
      </c>
      <c r="FI205">
        <v>79</v>
      </c>
      <c r="FT205">
        <v>3</v>
      </c>
      <c r="HN205" s="27">
        <f t="shared" si="114"/>
        <v>92</v>
      </c>
      <c r="HO205">
        <f t="shared" si="115"/>
        <v>4</v>
      </c>
      <c r="HP205">
        <f t="shared" si="101"/>
        <v>1</v>
      </c>
      <c r="HQ205">
        <f t="shared" si="123"/>
        <v>0</v>
      </c>
      <c r="HR205">
        <f t="shared" si="102"/>
        <v>1</v>
      </c>
      <c r="HS205">
        <f t="shared" si="116"/>
        <v>0</v>
      </c>
      <c r="HT205">
        <f t="shared" si="103"/>
        <v>1</v>
      </c>
      <c r="HU205">
        <f t="shared" si="117"/>
        <v>3</v>
      </c>
      <c r="HV205" s="38" t="str">
        <f t="shared" si="124"/>
        <v/>
      </c>
      <c r="HW205" s="9">
        <f t="shared" si="118"/>
        <v>0</v>
      </c>
      <c r="HX205" s="27">
        <f t="shared" si="104"/>
        <v>1</v>
      </c>
      <c r="HY205" s="9">
        <f t="shared" si="119"/>
        <v>0</v>
      </c>
      <c r="HZ205" s="45"/>
      <c r="IA205">
        <f>COUNT(AX205:BA205,BG205:BH205,BJ205:BM205:BQ205,CB205,CD205,CO205:CP205,CT205,DB205,EX205,FD205,FL205,HA205,HC205,HE205,HI205)</f>
        <v>0</v>
      </c>
      <c r="IB205" s="120" t="str">
        <f t="shared" si="99"/>
        <v/>
      </c>
      <c r="IC205" s="27">
        <v>3</v>
      </c>
      <c r="ID205" s="43"/>
      <c r="IE205" s="9">
        <v>85.869565217391312</v>
      </c>
      <c r="IF205" s="46"/>
      <c r="IG205" s="38">
        <f t="shared" si="100"/>
        <v>0</v>
      </c>
      <c r="IH205" s="38"/>
      <c r="II205">
        <f t="shared" si="125"/>
        <v>0</v>
      </c>
      <c r="IJ205">
        <f t="shared" si="105"/>
        <v>1</v>
      </c>
      <c r="IK205" s="9">
        <f t="shared" si="120"/>
        <v>8.695652173913043</v>
      </c>
      <c r="IL205" s="27" t="str">
        <f t="shared" si="106"/>
        <v/>
      </c>
      <c r="IM205" s="9">
        <f t="shared" si="126"/>
        <v>0</v>
      </c>
      <c r="IN205" s="48">
        <f t="shared" si="107"/>
        <v>1</v>
      </c>
      <c r="IO205" s="9">
        <f t="shared" si="121"/>
        <v>97.826086956521735</v>
      </c>
      <c r="IP205" s="49">
        <f t="shared" si="108"/>
        <v>1</v>
      </c>
      <c r="IQ205" s="9">
        <f t="shared" si="122"/>
        <v>3.2608695652173911</v>
      </c>
      <c r="IR205" s="49">
        <f t="shared" si="109"/>
        <v>3</v>
      </c>
      <c r="IS205" s="9">
        <f t="shared" si="110"/>
        <v>1.2857142857142858</v>
      </c>
      <c r="IT205" s="9" t="str">
        <f t="shared" si="111"/>
        <v>very poor</v>
      </c>
      <c r="IU205" s="9">
        <f t="shared" si="112"/>
        <v>50.223214285714292</v>
      </c>
      <c r="IV205" t="str">
        <f t="shared" si="113"/>
        <v>improvement needed</v>
      </c>
    </row>
    <row r="206" spans="1:256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AT206">
        <v>2</v>
      </c>
      <c r="CS206">
        <v>1</v>
      </c>
      <c r="EQ206">
        <v>9</v>
      </c>
      <c r="FI206">
        <v>72</v>
      </c>
      <c r="FT206">
        <v>9</v>
      </c>
      <c r="GN206">
        <v>1</v>
      </c>
      <c r="HG206">
        <v>1</v>
      </c>
      <c r="HJ206">
        <v>1</v>
      </c>
      <c r="HM206">
        <v>1</v>
      </c>
      <c r="HN206" s="27">
        <f t="shared" si="114"/>
        <v>97</v>
      </c>
      <c r="HO206">
        <f t="shared" si="115"/>
        <v>9</v>
      </c>
      <c r="HP206">
        <f t="shared" si="101"/>
        <v>1</v>
      </c>
      <c r="HQ206">
        <f t="shared" si="123"/>
        <v>1</v>
      </c>
      <c r="HR206">
        <f t="shared" si="102"/>
        <v>1</v>
      </c>
      <c r="HS206">
        <f t="shared" si="116"/>
        <v>0</v>
      </c>
      <c r="HT206">
        <f t="shared" si="103"/>
        <v>1</v>
      </c>
      <c r="HU206">
        <f t="shared" si="117"/>
        <v>7</v>
      </c>
      <c r="HV206" s="38" t="str">
        <f t="shared" si="124"/>
        <v/>
      </c>
      <c r="HW206" s="9">
        <f t="shared" si="118"/>
        <v>0</v>
      </c>
      <c r="HX206" s="27">
        <f t="shared" si="104"/>
        <v>1</v>
      </c>
      <c r="HY206" s="9">
        <f t="shared" si="119"/>
        <v>0</v>
      </c>
      <c r="HZ206" s="45"/>
      <c r="IA206">
        <f>COUNT(AX206:BA206,BG206:BH206,BJ206:BM206:BQ206,CB206,CD206,CO206:CP206,CT206,DB206,EX206,FD206,FL206,HA206,HC206,HE206,HI206)</f>
        <v>0</v>
      </c>
      <c r="IB206" s="120" t="str">
        <f t="shared" si="99"/>
        <v/>
      </c>
      <c r="IC206" s="27">
        <v>3</v>
      </c>
      <c r="ID206" s="43"/>
      <c r="IE206" s="9">
        <v>78.350515463917532</v>
      </c>
      <c r="IF206" s="46"/>
      <c r="IG206" s="38">
        <f t="shared" si="100"/>
        <v>0</v>
      </c>
      <c r="IH206" s="38"/>
      <c r="II206">
        <f t="shared" si="125"/>
        <v>0</v>
      </c>
      <c r="IJ206">
        <f t="shared" si="105"/>
        <v>1</v>
      </c>
      <c r="IK206" s="9">
        <f t="shared" si="120"/>
        <v>11.340206185567011</v>
      </c>
      <c r="IL206" s="27" t="str">
        <f t="shared" si="106"/>
        <v/>
      </c>
      <c r="IM206" s="9">
        <f t="shared" si="126"/>
        <v>0</v>
      </c>
      <c r="IN206" s="48">
        <f t="shared" si="107"/>
        <v>1</v>
      </c>
      <c r="IO206" s="9">
        <f t="shared" si="121"/>
        <v>93.814432989690715</v>
      </c>
      <c r="IP206" s="49">
        <f t="shared" si="108"/>
        <v>1</v>
      </c>
      <c r="IQ206" s="9">
        <f t="shared" si="122"/>
        <v>9.2783505154639183</v>
      </c>
      <c r="IR206" s="49">
        <f t="shared" si="109"/>
        <v>5</v>
      </c>
      <c r="IS206" s="9">
        <f t="shared" si="110"/>
        <v>1.5714285714285714</v>
      </c>
      <c r="IT206" s="9" t="str">
        <f t="shared" si="111"/>
        <v>very poor</v>
      </c>
      <c r="IU206" s="9">
        <f t="shared" si="112"/>
        <v>61.383928571428569</v>
      </c>
      <c r="IV206" t="str">
        <f t="shared" si="113"/>
        <v>improvement needed</v>
      </c>
    </row>
    <row r="207" spans="1:256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P207">
        <v>67</v>
      </c>
      <c r="AQ207">
        <v>33</v>
      </c>
      <c r="AT207">
        <v>367</v>
      </c>
      <c r="CS207">
        <v>67</v>
      </c>
      <c r="DZ207">
        <v>33</v>
      </c>
      <c r="EX207">
        <v>900</v>
      </c>
      <c r="FA207">
        <v>133</v>
      </c>
      <c r="FD207">
        <v>943</v>
      </c>
      <c r="FO207">
        <v>1200</v>
      </c>
      <c r="GI207">
        <v>233</v>
      </c>
      <c r="GJ207">
        <v>157</v>
      </c>
      <c r="HM207">
        <v>33</v>
      </c>
      <c r="HN207" s="27">
        <f t="shared" si="114"/>
        <v>4166</v>
      </c>
      <c r="HO207">
        <f t="shared" si="115"/>
        <v>12</v>
      </c>
      <c r="HP207">
        <f t="shared" si="101"/>
        <v>1</v>
      </c>
      <c r="HQ207">
        <f t="shared" si="123"/>
        <v>1</v>
      </c>
      <c r="HR207">
        <f t="shared" si="102"/>
        <v>1</v>
      </c>
      <c r="HS207">
        <f t="shared" si="116"/>
        <v>0</v>
      </c>
      <c r="HT207">
        <f t="shared" si="103"/>
        <v>1</v>
      </c>
      <c r="HU207">
        <f t="shared" si="117"/>
        <v>8</v>
      </c>
      <c r="HV207" s="38">
        <f t="shared" si="124"/>
        <v>3</v>
      </c>
      <c r="HW207" s="9">
        <f t="shared" si="118"/>
        <v>0</v>
      </c>
      <c r="HX207" s="27">
        <f t="shared" si="104"/>
        <v>1</v>
      </c>
      <c r="HY207" s="9">
        <f t="shared" si="119"/>
        <v>26.444195176668533</v>
      </c>
      <c r="HZ207" s="45"/>
      <c r="IA207">
        <f>COUNT(AX207:BA207,BG207:BH207,BJ207:BM207:BQ207,CB207,CD207,CO207:CP207,CT207,DB207,EX207,FD207,FL207,HA207,HC207,HE207,HI207)</f>
        <v>2</v>
      </c>
      <c r="IB207" s="120">
        <f t="shared" si="99"/>
        <v>1</v>
      </c>
      <c r="IC207" s="27">
        <v>4</v>
      </c>
      <c r="ID207" s="38"/>
      <c r="IE207" s="9">
        <v>87.229956793086899</v>
      </c>
      <c r="IF207" s="45"/>
      <c r="IG207" s="38">
        <f t="shared" si="100"/>
        <v>3</v>
      </c>
      <c r="IH207" s="38"/>
      <c r="II207">
        <f t="shared" si="125"/>
        <v>0</v>
      </c>
      <c r="IJ207" t="str">
        <f t="shared" si="105"/>
        <v/>
      </c>
      <c r="IK207" s="9">
        <f t="shared" si="120"/>
        <v>1.6082573211713875</v>
      </c>
      <c r="IL207" s="27">
        <f t="shared" si="106"/>
        <v>1</v>
      </c>
      <c r="IM207" s="9">
        <f t="shared" si="126"/>
        <v>44.2390782525204</v>
      </c>
      <c r="IN207" s="48">
        <f t="shared" si="107"/>
        <v>3</v>
      </c>
      <c r="IO207" s="9">
        <f t="shared" si="121"/>
        <v>85.597695631301008</v>
      </c>
      <c r="IP207" s="49">
        <f t="shared" si="108"/>
        <v>1</v>
      </c>
      <c r="IQ207" s="9">
        <f t="shared" si="122"/>
        <v>22.635621699471915</v>
      </c>
      <c r="IR207" s="49">
        <f t="shared" si="109"/>
        <v>5</v>
      </c>
      <c r="IS207" s="9">
        <f t="shared" si="110"/>
        <v>1.3333333333333333</v>
      </c>
      <c r="IT207" s="9" t="str">
        <f t="shared" si="111"/>
        <v>very poor</v>
      </c>
      <c r="IU207" s="9">
        <f t="shared" si="112"/>
        <v>52.083333333333329</v>
      </c>
      <c r="IV207" t="str">
        <f t="shared" si="113"/>
        <v>improvement needed</v>
      </c>
    </row>
    <row r="208" spans="1:256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P208">
        <v>8</v>
      </c>
      <c r="AH208">
        <v>3</v>
      </c>
      <c r="BV208">
        <v>1</v>
      </c>
      <c r="BX208">
        <v>7</v>
      </c>
      <c r="CU208">
        <v>1</v>
      </c>
      <c r="ER208">
        <v>42</v>
      </c>
      <c r="ET208">
        <v>2</v>
      </c>
      <c r="GI208">
        <v>39</v>
      </c>
      <c r="GX208">
        <v>1</v>
      </c>
      <c r="HN208" s="27">
        <f t="shared" si="114"/>
        <v>104</v>
      </c>
      <c r="HO208">
        <f t="shared" si="115"/>
        <v>9</v>
      </c>
      <c r="HP208">
        <f t="shared" si="101"/>
        <v>1</v>
      </c>
      <c r="HQ208">
        <f t="shared" si="123"/>
        <v>1</v>
      </c>
      <c r="HR208">
        <f t="shared" si="102"/>
        <v>1</v>
      </c>
      <c r="HS208">
        <f t="shared" si="116"/>
        <v>0</v>
      </c>
      <c r="HT208">
        <f t="shared" si="103"/>
        <v>1</v>
      </c>
      <c r="HU208">
        <f t="shared" si="117"/>
        <v>4</v>
      </c>
      <c r="HV208" s="38" t="str">
        <f t="shared" si="124"/>
        <v/>
      </c>
      <c r="HW208" s="9">
        <f t="shared" si="118"/>
        <v>0</v>
      </c>
      <c r="HX208" s="27">
        <f t="shared" si="104"/>
        <v>1</v>
      </c>
      <c r="HY208" s="9">
        <f t="shared" si="119"/>
        <v>0</v>
      </c>
      <c r="HZ208" s="45"/>
      <c r="IA208">
        <f>COUNT(AX208:BA208,BG208:BH208,BJ208:BM208:BQ208,CB208,CD208,CO208:CP208,CT208,DB208,EX208,FD208,FL208,HA208,HC208,HE208,HI208)</f>
        <v>0</v>
      </c>
      <c r="IB208" s="120" t="str">
        <f t="shared" si="99"/>
        <v/>
      </c>
      <c r="IC208" s="27">
        <v>8</v>
      </c>
      <c r="ID208" s="38"/>
      <c r="IE208" s="9">
        <v>10.576923076923077</v>
      </c>
      <c r="IF208" s="45"/>
      <c r="IG208" s="38">
        <f t="shared" si="100"/>
        <v>1</v>
      </c>
      <c r="IH208" s="38"/>
      <c r="II208">
        <f t="shared" si="125"/>
        <v>1</v>
      </c>
      <c r="IJ208">
        <f t="shared" si="105"/>
        <v>3</v>
      </c>
      <c r="IK208" s="9">
        <f t="shared" si="120"/>
        <v>7.6923076923076925</v>
      </c>
      <c r="IL208" s="27" t="str">
        <f t="shared" si="106"/>
        <v/>
      </c>
      <c r="IM208" s="9">
        <f t="shared" si="126"/>
        <v>0</v>
      </c>
      <c r="IN208" s="48">
        <f t="shared" si="107"/>
        <v>1</v>
      </c>
      <c r="IO208" s="9">
        <f t="shared" si="121"/>
        <v>79.807692307692307</v>
      </c>
      <c r="IP208" s="49">
        <f t="shared" si="108"/>
        <v>1</v>
      </c>
      <c r="IQ208" s="9">
        <f t="shared" si="122"/>
        <v>3.8461538461538463</v>
      </c>
      <c r="IR208" s="49">
        <f t="shared" si="109"/>
        <v>3</v>
      </c>
      <c r="IS208" s="9">
        <f t="shared" si="110"/>
        <v>1.5714285714285714</v>
      </c>
      <c r="IT208" s="9" t="str">
        <f t="shared" si="111"/>
        <v>very poor</v>
      </c>
      <c r="IU208" s="9">
        <f t="shared" si="112"/>
        <v>61.383928571428569</v>
      </c>
      <c r="IV208" t="str">
        <f t="shared" si="113"/>
        <v>improvement needed</v>
      </c>
    </row>
    <row r="209" spans="1:256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P209">
        <v>62</v>
      </c>
      <c r="AH209">
        <v>39</v>
      </c>
      <c r="AL209">
        <v>2</v>
      </c>
      <c r="BV209">
        <v>11</v>
      </c>
      <c r="BX209">
        <v>5</v>
      </c>
      <c r="EI209">
        <v>12</v>
      </c>
      <c r="EQ209">
        <v>3</v>
      </c>
      <c r="ER209">
        <v>7</v>
      </c>
      <c r="EV209">
        <v>2</v>
      </c>
      <c r="FA209">
        <v>4</v>
      </c>
      <c r="FG209">
        <v>3</v>
      </c>
      <c r="GC209">
        <v>2</v>
      </c>
      <c r="GI209">
        <v>30</v>
      </c>
      <c r="GT209">
        <v>8</v>
      </c>
      <c r="HN209" s="27">
        <f t="shared" si="114"/>
        <v>190</v>
      </c>
      <c r="HO209">
        <f t="shared" si="115"/>
        <v>14</v>
      </c>
      <c r="HP209">
        <f t="shared" si="101"/>
        <v>3</v>
      </c>
      <c r="HQ209">
        <f t="shared" si="123"/>
        <v>0</v>
      </c>
      <c r="HR209">
        <f t="shared" si="102"/>
        <v>1</v>
      </c>
      <c r="HS209">
        <f t="shared" si="116"/>
        <v>0</v>
      </c>
      <c r="HT209">
        <f t="shared" si="103"/>
        <v>1</v>
      </c>
      <c r="HU209">
        <f t="shared" si="117"/>
        <v>9</v>
      </c>
      <c r="HV209" s="38" t="str">
        <f t="shared" si="124"/>
        <v/>
      </c>
      <c r="HW209" s="9">
        <f t="shared" si="118"/>
        <v>0</v>
      </c>
      <c r="HX209" s="27">
        <f t="shared" si="104"/>
        <v>1</v>
      </c>
      <c r="HY209" s="9">
        <f t="shared" si="119"/>
        <v>0</v>
      </c>
      <c r="HZ209" s="45"/>
      <c r="IA209">
        <f>COUNT(AX209:BA209,BG209:BH209,BJ209:BM209:BQ209,CB209,CD209,CO209:CP209,CT209,DB209,EX209,FD209,FL209,HA209,HC209,HE209,HI209)</f>
        <v>0</v>
      </c>
      <c r="IB209" s="120" t="str">
        <f t="shared" si="99"/>
        <v/>
      </c>
      <c r="IC209" s="27">
        <v>10</v>
      </c>
      <c r="ID209" s="38"/>
      <c r="IE209" s="9">
        <v>33.684210526315788</v>
      </c>
      <c r="IF209" s="45"/>
      <c r="IG209" s="38">
        <f t="shared" si="100"/>
        <v>0</v>
      </c>
      <c r="IH209" s="38"/>
      <c r="II209">
        <f t="shared" si="125"/>
        <v>2</v>
      </c>
      <c r="IJ209">
        <f t="shared" si="105"/>
        <v>5</v>
      </c>
      <c r="IK209" s="9">
        <f t="shared" si="120"/>
        <v>5.2631578947368416</v>
      </c>
      <c r="IL209" s="27" t="str">
        <f t="shared" si="106"/>
        <v/>
      </c>
      <c r="IM209" s="9">
        <f t="shared" si="126"/>
        <v>0</v>
      </c>
      <c r="IN209" s="48">
        <f t="shared" si="107"/>
        <v>1</v>
      </c>
      <c r="IO209" s="9">
        <f t="shared" si="121"/>
        <v>33.157894736842103</v>
      </c>
      <c r="IP209" s="49">
        <f t="shared" si="108"/>
        <v>3</v>
      </c>
      <c r="IQ209" s="9">
        <f t="shared" si="122"/>
        <v>27.368421052631582</v>
      </c>
      <c r="IR209" s="49">
        <f t="shared" si="109"/>
        <v>5</v>
      </c>
      <c r="IS209" s="9">
        <f t="shared" si="110"/>
        <v>2.4285714285714284</v>
      </c>
      <c r="IT209" s="9" t="str">
        <f t="shared" si="111"/>
        <v>poor</v>
      </c>
      <c r="IU209" s="9">
        <f t="shared" si="112"/>
        <v>94.866071428571416</v>
      </c>
      <c r="IV209" t="str">
        <f t="shared" si="113"/>
        <v>approaching attainable community</v>
      </c>
    </row>
    <row r="210" spans="1:256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P210">
        <v>450</v>
      </c>
      <c r="EH210">
        <v>50</v>
      </c>
      <c r="EQ210">
        <v>2450</v>
      </c>
      <c r="ER210">
        <v>2850</v>
      </c>
      <c r="HN210" s="27">
        <f t="shared" si="114"/>
        <v>5800</v>
      </c>
      <c r="HO210">
        <f t="shared" si="115"/>
        <v>4</v>
      </c>
      <c r="HP210">
        <f t="shared" si="101"/>
        <v>1</v>
      </c>
      <c r="HQ210">
        <f t="shared" si="123"/>
        <v>0</v>
      </c>
      <c r="HR210">
        <f t="shared" si="102"/>
        <v>1</v>
      </c>
      <c r="HS210">
        <f t="shared" si="116"/>
        <v>0</v>
      </c>
      <c r="HT210">
        <f t="shared" si="103"/>
        <v>1</v>
      </c>
      <c r="HU210">
        <f t="shared" si="117"/>
        <v>3</v>
      </c>
      <c r="HV210" s="38" t="str">
        <f t="shared" si="124"/>
        <v/>
      </c>
      <c r="HW210" s="9">
        <f t="shared" si="118"/>
        <v>0</v>
      </c>
      <c r="HX210" s="27">
        <f t="shared" si="104"/>
        <v>1</v>
      </c>
      <c r="HY210" s="9">
        <f t="shared" si="119"/>
        <v>0</v>
      </c>
      <c r="HZ210" s="45"/>
      <c r="IA210">
        <f>COUNT(AX210:BA210,BG210:BH210,BJ210:BM210:BQ210,CB210,CD210,CO210:CP210,CT210,DB210,EX210,FD210,FL210,HA210,HC210,HE210,HI210)</f>
        <v>0</v>
      </c>
      <c r="IB210" s="120" t="str">
        <f t="shared" si="99"/>
        <v/>
      </c>
      <c r="IC210" s="27">
        <v>3</v>
      </c>
      <c r="ID210" s="38"/>
      <c r="IE210" s="9">
        <v>7.7586206896551726</v>
      </c>
      <c r="IF210" s="45"/>
      <c r="IG210" s="38">
        <f t="shared" si="100"/>
        <v>0</v>
      </c>
      <c r="IH210" s="38"/>
      <c r="II210">
        <f t="shared" si="125"/>
        <v>0</v>
      </c>
      <c r="IJ210">
        <f t="shared" si="105"/>
        <v>1</v>
      </c>
      <c r="IK210" s="9">
        <f t="shared" si="120"/>
        <v>42.241379310344826</v>
      </c>
      <c r="IL210" s="27" t="str">
        <f t="shared" si="106"/>
        <v/>
      </c>
      <c r="IM210" s="9">
        <f t="shared" si="126"/>
        <v>0</v>
      </c>
      <c r="IN210" s="48">
        <f t="shared" si="107"/>
        <v>1</v>
      </c>
      <c r="IO210" s="9">
        <f t="shared" si="121"/>
        <v>92.241379310344826</v>
      </c>
      <c r="IP210" s="49">
        <f t="shared" si="108"/>
        <v>1</v>
      </c>
      <c r="IQ210" s="9">
        <f t="shared" si="122"/>
        <v>0</v>
      </c>
      <c r="IR210" s="49">
        <f t="shared" si="109"/>
        <v>1</v>
      </c>
      <c r="IS210" s="9">
        <f t="shared" si="110"/>
        <v>1</v>
      </c>
      <c r="IT210" s="9" t="str">
        <f t="shared" si="111"/>
        <v>very poor</v>
      </c>
      <c r="IU210" s="9">
        <f t="shared" si="112"/>
        <v>39.0625</v>
      </c>
      <c r="IV210" t="str">
        <f t="shared" si="113"/>
        <v>improvement needed</v>
      </c>
    </row>
    <row r="211" spans="1:256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W211">
        <v>7</v>
      </c>
      <c r="EQ211">
        <v>46</v>
      </c>
      <c r="ER211">
        <v>208</v>
      </c>
      <c r="EV211">
        <v>21</v>
      </c>
      <c r="FB211">
        <v>23</v>
      </c>
      <c r="FZ211">
        <v>23</v>
      </c>
      <c r="GI211">
        <v>71</v>
      </c>
      <c r="GN211">
        <v>57</v>
      </c>
      <c r="HB211">
        <v>36</v>
      </c>
      <c r="HN211" s="27">
        <f t="shared" si="114"/>
        <v>492</v>
      </c>
      <c r="HO211">
        <f t="shared" si="115"/>
        <v>9</v>
      </c>
      <c r="HP211">
        <f t="shared" si="101"/>
        <v>1</v>
      </c>
      <c r="HQ211">
        <f t="shared" si="123"/>
        <v>0</v>
      </c>
      <c r="HR211">
        <f t="shared" si="102"/>
        <v>1</v>
      </c>
      <c r="HS211">
        <f t="shared" si="116"/>
        <v>0</v>
      </c>
      <c r="HT211">
        <f t="shared" si="103"/>
        <v>1</v>
      </c>
      <c r="HU211">
        <f t="shared" si="117"/>
        <v>8</v>
      </c>
      <c r="HV211" s="38">
        <f t="shared" si="124"/>
        <v>3</v>
      </c>
      <c r="HW211" s="9">
        <f t="shared" si="118"/>
        <v>0</v>
      </c>
      <c r="HX211" s="27">
        <f t="shared" si="104"/>
        <v>1</v>
      </c>
      <c r="HY211" s="9">
        <f t="shared" si="119"/>
        <v>0</v>
      </c>
      <c r="HZ211" s="45"/>
      <c r="IA211">
        <f>COUNT(AX211:BA211,BG211:BH211,BJ211:BM211:BQ211,CB211,CD211,CO211:CP211,CT211,DB211,EX211,FD211,FL211,HA211,HC211,HE211,HI211)</f>
        <v>0</v>
      </c>
      <c r="IB211" s="120">
        <f t="shared" si="99"/>
        <v>1</v>
      </c>
      <c r="IC211" s="27">
        <v>5</v>
      </c>
      <c r="ID211" s="38"/>
      <c r="IE211" s="9">
        <v>9.3495934959349594</v>
      </c>
      <c r="IF211" s="45"/>
      <c r="IG211" s="38">
        <f t="shared" si="100"/>
        <v>0</v>
      </c>
      <c r="IH211" s="38"/>
      <c r="II211">
        <f t="shared" si="125"/>
        <v>0</v>
      </c>
      <c r="IJ211" t="str">
        <f t="shared" si="105"/>
        <v/>
      </c>
      <c r="IK211" s="9">
        <f t="shared" si="120"/>
        <v>20.934959349593495</v>
      </c>
      <c r="IL211" s="27">
        <f t="shared" si="106"/>
        <v>1</v>
      </c>
      <c r="IM211" s="9">
        <f t="shared" si="126"/>
        <v>0</v>
      </c>
      <c r="IN211" s="48">
        <f t="shared" si="107"/>
        <v>1</v>
      </c>
      <c r="IO211" s="9">
        <f t="shared" si="121"/>
        <v>91.260162601626021</v>
      </c>
      <c r="IP211" s="49">
        <f t="shared" si="108"/>
        <v>1</v>
      </c>
      <c r="IQ211" s="9">
        <f t="shared" si="122"/>
        <v>0</v>
      </c>
      <c r="IR211" s="49">
        <f t="shared" si="109"/>
        <v>1</v>
      </c>
      <c r="IS211" s="9">
        <f t="shared" si="110"/>
        <v>1</v>
      </c>
      <c r="IT211" s="9" t="str">
        <f t="shared" si="111"/>
        <v>very poor</v>
      </c>
      <c r="IU211" s="9">
        <f t="shared" si="112"/>
        <v>39.0625</v>
      </c>
      <c r="IV211" t="str">
        <f t="shared" si="113"/>
        <v>improvement needed</v>
      </c>
    </row>
    <row r="212" spans="1:256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P212">
        <v>50</v>
      </c>
      <c r="EQ212">
        <v>107</v>
      </c>
      <c r="ER212">
        <v>428</v>
      </c>
      <c r="ET212">
        <v>471</v>
      </c>
      <c r="FT212">
        <v>79</v>
      </c>
      <c r="GC212">
        <v>36</v>
      </c>
      <c r="GT212">
        <v>50</v>
      </c>
      <c r="GX212">
        <v>20</v>
      </c>
      <c r="HB212">
        <v>20</v>
      </c>
      <c r="HN212" s="27">
        <f t="shared" si="114"/>
        <v>1261</v>
      </c>
      <c r="HO212">
        <f t="shared" si="115"/>
        <v>9</v>
      </c>
      <c r="HP212">
        <f t="shared" si="101"/>
        <v>1</v>
      </c>
      <c r="HQ212">
        <f t="shared" si="123"/>
        <v>0</v>
      </c>
      <c r="HR212">
        <f t="shared" si="102"/>
        <v>1</v>
      </c>
      <c r="HS212">
        <f t="shared" si="116"/>
        <v>0</v>
      </c>
      <c r="HT212">
        <f t="shared" si="103"/>
        <v>1</v>
      </c>
      <c r="HU212">
        <f t="shared" si="117"/>
        <v>8</v>
      </c>
      <c r="HV212" s="38">
        <f t="shared" si="124"/>
        <v>3</v>
      </c>
      <c r="HW212" s="9">
        <f t="shared" si="118"/>
        <v>0</v>
      </c>
      <c r="HX212" s="27">
        <f t="shared" si="104"/>
        <v>1</v>
      </c>
      <c r="HY212" s="9">
        <f t="shared" si="119"/>
        <v>0</v>
      </c>
      <c r="HZ212" s="45"/>
      <c r="IA212">
        <f>COUNT(AX212:BA212,BG212:BH212,BJ212:BM212:BQ212,CB212,CD212,CO212:CP212,CT212,DB212,EX212,FD212,FL212,HA212,HC212,HE212,HI212)</f>
        <v>0</v>
      </c>
      <c r="IB212" s="120">
        <f t="shared" si="99"/>
        <v>1</v>
      </c>
      <c r="IC212" s="27">
        <v>5</v>
      </c>
      <c r="ID212" s="38"/>
      <c r="IE212" s="9">
        <v>45.757335448057098</v>
      </c>
      <c r="IF212" s="45"/>
      <c r="IG212" s="38">
        <f t="shared" si="100"/>
        <v>1</v>
      </c>
      <c r="IH212" s="38"/>
      <c r="II212">
        <f t="shared" si="125"/>
        <v>0</v>
      </c>
      <c r="IJ212" t="str">
        <f t="shared" si="105"/>
        <v/>
      </c>
      <c r="IK212" s="9">
        <f t="shared" si="120"/>
        <v>10.07137192704203</v>
      </c>
      <c r="IL212" s="27">
        <f t="shared" si="106"/>
        <v>1</v>
      </c>
      <c r="IM212" s="9">
        <f t="shared" si="126"/>
        <v>0</v>
      </c>
      <c r="IN212" s="48">
        <f t="shared" si="107"/>
        <v>1</v>
      </c>
      <c r="IO212" s="9">
        <f t="shared" si="121"/>
        <v>88.89770023790642</v>
      </c>
      <c r="IP212" s="49">
        <f t="shared" si="108"/>
        <v>1</v>
      </c>
      <c r="IQ212" s="9">
        <f t="shared" si="122"/>
        <v>6.2648691514670896</v>
      </c>
      <c r="IR212" s="49">
        <f t="shared" si="109"/>
        <v>3</v>
      </c>
      <c r="IS212" s="9">
        <f t="shared" si="110"/>
        <v>1</v>
      </c>
      <c r="IT212" s="9" t="str">
        <f t="shared" si="111"/>
        <v>very poor</v>
      </c>
      <c r="IU212" s="9">
        <f t="shared" si="112"/>
        <v>39.0625</v>
      </c>
      <c r="IV212" t="str">
        <f t="shared" si="113"/>
        <v>improvement needed</v>
      </c>
    </row>
    <row r="213" spans="1:256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N213">
        <v>10</v>
      </c>
      <c r="P213">
        <v>125</v>
      </c>
      <c r="AT213">
        <v>15</v>
      </c>
      <c r="BA213">
        <v>10</v>
      </c>
      <c r="EA213">
        <v>5</v>
      </c>
      <c r="EL213">
        <v>180</v>
      </c>
      <c r="EQ213">
        <v>95</v>
      </c>
      <c r="ER213">
        <v>119</v>
      </c>
      <c r="FB213">
        <v>24</v>
      </c>
      <c r="FF213">
        <v>24</v>
      </c>
      <c r="FI213">
        <v>24</v>
      </c>
      <c r="GI213">
        <v>5</v>
      </c>
      <c r="GT213">
        <v>5</v>
      </c>
      <c r="GX213">
        <v>10</v>
      </c>
      <c r="HN213" s="27">
        <f t="shared" si="114"/>
        <v>651</v>
      </c>
      <c r="HO213">
        <f t="shared" si="115"/>
        <v>14</v>
      </c>
      <c r="HP213">
        <f t="shared" si="101"/>
        <v>1</v>
      </c>
      <c r="HQ213">
        <f t="shared" si="123"/>
        <v>0</v>
      </c>
      <c r="HR213">
        <f t="shared" si="102"/>
        <v>1</v>
      </c>
      <c r="HS213">
        <f t="shared" si="116"/>
        <v>0</v>
      </c>
      <c r="HT213">
        <f t="shared" si="103"/>
        <v>1</v>
      </c>
      <c r="HU213">
        <f t="shared" si="117"/>
        <v>10</v>
      </c>
      <c r="HV213" s="38">
        <f t="shared" si="124"/>
        <v>5</v>
      </c>
      <c r="HW213" s="9">
        <f t="shared" si="118"/>
        <v>0</v>
      </c>
      <c r="HX213" s="27">
        <f t="shared" si="104"/>
        <v>1</v>
      </c>
      <c r="HY213" s="9">
        <f t="shared" si="119"/>
        <v>0</v>
      </c>
      <c r="HZ213" s="45"/>
      <c r="IA213">
        <f>COUNT(AX213:BA213,BG213:BH213,BJ213:BM213:BQ213,CB213,CD213,CO213:CP213,CT213,DB213,EX213,FD213,FL213,HA213,HC213,HE213,HI213)</f>
        <v>1</v>
      </c>
      <c r="IB213" s="120">
        <f t="shared" si="99"/>
        <v>1</v>
      </c>
      <c r="IC213" s="27">
        <v>10</v>
      </c>
      <c r="ID213" s="38"/>
      <c r="IE213" s="9">
        <v>36.405529953917046</v>
      </c>
      <c r="IF213" s="45"/>
      <c r="IG213" s="38">
        <f t="shared" si="100"/>
        <v>3</v>
      </c>
      <c r="IH213" s="38"/>
      <c r="II213">
        <f t="shared" si="125"/>
        <v>0</v>
      </c>
      <c r="IJ213" t="str">
        <f t="shared" si="105"/>
        <v/>
      </c>
      <c r="IK213" s="9">
        <f t="shared" si="120"/>
        <v>14.592933947772657</v>
      </c>
      <c r="IL213" s="27">
        <f t="shared" si="106"/>
        <v>1</v>
      </c>
      <c r="IM213" s="9">
        <f t="shared" si="126"/>
        <v>1.5360983102918586</v>
      </c>
      <c r="IN213" s="48">
        <f t="shared" si="107"/>
        <v>1</v>
      </c>
      <c r="IO213" s="9">
        <f t="shared" si="121"/>
        <v>72.350230414746548</v>
      </c>
      <c r="IP213" s="49">
        <f t="shared" si="108"/>
        <v>1</v>
      </c>
      <c r="IQ213" s="9">
        <f t="shared" si="122"/>
        <v>0</v>
      </c>
      <c r="IR213" s="49">
        <f t="shared" si="109"/>
        <v>1</v>
      </c>
      <c r="IS213" s="9">
        <f t="shared" si="110"/>
        <v>1</v>
      </c>
      <c r="IT213" s="9" t="str">
        <f t="shared" si="111"/>
        <v>very poor</v>
      </c>
      <c r="IU213" s="9">
        <f t="shared" si="112"/>
        <v>39.0625</v>
      </c>
      <c r="IV213" t="str">
        <f t="shared" si="113"/>
        <v>improvement needed</v>
      </c>
    </row>
    <row r="214" spans="1:256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P214">
        <v>2</v>
      </c>
      <c r="AT214">
        <v>3</v>
      </c>
      <c r="EQ214">
        <v>1</v>
      </c>
      <c r="ER214">
        <v>22</v>
      </c>
      <c r="FT214">
        <v>1</v>
      </c>
      <c r="GN214">
        <v>1</v>
      </c>
      <c r="HB214">
        <v>8</v>
      </c>
      <c r="HN214" s="27">
        <f t="shared" si="114"/>
        <v>38</v>
      </c>
      <c r="HO214">
        <f t="shared" si="115"/>
        <v>7</v>
      </c>
      <c r="HP214">
        <f t="shared" si="101"/>
        <v>1</v>
      </c>
      <c r="HQ214">
        <f t="shared" si="123"/>
        <v>0</v>
      </c>
      <c r="HR214">
        <f t="shared" si="102"/>
        <v>1</v>
      </c>
      <c r="HS214">
        <f t="shared" si="116"/>
        <v>0</v>
      </c>
      <c r="HT214">
        <f t="shared" si="103"/>
        <v>1</v>
      </c>
      <c r="HU214">
        <f t="shared" si="117"/>
        <v>5</v>
      </c>
      <c r="HV214" s="38">
        <f t="shared" si="124"/>
        <v>1</v>
      </c>
      <c r="HW214" s="9">
        <f t="shared" si="118"/>
        <v>0</v>
      </c>
      <c r="HX214" s="27">
        <f t="shared" si="104"/>
        <v>1</v>
      </c>
      <c r="HY214" s="9">
        <f t="shared" si="119"/>
        <v>0</v>
      </c>
      <c r="HZ214" s="45"/>
      <c r="IA214">
        <f>COUNT(AX214:BA214,BG214:BH214,BJ214:BM214:BQ214,CB214,CD214,CO214:CP214,CT214,DB214,EX214,FD214,FL214,HA214,HC214,HE214,HI214)</f>
        <v>0</v>
      </c>
      <c r="IB214" s="120">
        <f t="shared" si="99"/>
        <v>1</v>
      </c>
      <c r="IC214" s="27">
        <v>3</v>
      </c>
      <c r="ID214" s="38"/>
      <c r="IE214" s="9">
        <v>13.157894736842104</v>
      </c>
      <c r="IF214" s="45"/>
      <c r="IG214" s="38">
        <f t="shared" si="100"/>
        <v>0</v>
      </c>
      <c r="IH214" s="38"/>
      <c r="II214">
        <f t="shared" si="125"/>
        <v>0</v>
      </c>
      <c r="IJ214" t="str">
        <f t="shared" si="105"/>
        <v/>
      </c>
      <c r="IK214" s="9">
        <f t="shared" si="120"/>
        <v>23.684210526315788</v>
      </c>
      <c r="IL214" s="27">
        <f t="shared" si="106"/>
        <v>1</v>
      </c>
      <c r="IM214" s="9">
        <f t="shared" si="126"/>
        <v>0</v>
      </c>
      <c r="IN214" s="48">
        <f t="shared" si="107"/>
        <v>1</v>
      </c>
      <c r="IO214" s="9">
        <f t="shared" si="121"/>
        <v>65.789473684210535</v>
      </c>
      <c r="IP214" s="49">
        <f t="shared" si="108"/>
        <v>1</v>
      </c>
      <c r="IQ214" s="9">
        <f t="shared" si="122"/>
        <v>2.6315789473684208</v>
      </c>
      <c r="IR214" s="49">
        <f t="shared" si="109"/>
        <v>3</v>
      </c>
      <c r="IS214" s="9">
        <f t="shared" si="110"/>
        <v>1</v>
      </c>
      <c r="IT214" s="9" t="str">
        <f t="shared" si="111"/>
        <v>very poor</v>
      </c>
      <c r="IU214" s="9">
        <f t="shared" si="112"/>
        <v>39.0625</v>
      </c>
      <c r="IV214" t="str">
        <f t="shared" si="113"/>
        <v>improvement needed</v>
      </c>
    </row>
    <row r="215" spans="1:256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P215">
        <v>107</v>
      </c>
      <c r="AT215">
        <v>7</v>
      </c>
      <c r="BW215">
        <v>40</v>
      </c>
      <c r="BX215">
        <v>33</v>
      </c>
      <c r="BY215">
        <v>93</v>
      </c>
      <c r="EQ215">
        <v>171</v>
      </c>
      <c r="ER215">
        <v>196</v>
      </c>
      <c r="ET215">
        <v>57</v>
      </c>
      <c r="FB215">
        <v>24</v>
      </c>
      <c r="FT215">
        <v>23</v>
      </c>
      <c r="FY215">
        <v>24</v>
      </c>
      <c r="FZ215">
        <v>24</v>
      </c>
      <c r="GN215">
        <v>7</v>
      </c>
      <c r="HN215" s="27">
        <f t="shared" si="114"/>
        <v>806</v>
      </c>
      <c r="HO215">
        <f t="shared" si="115"/>
        <v>13</v>
      </c>
      <c r="HP215">
        <f t="shared" si="101"/>
        <v>1</v>
      </c>
      <c r="HQ215">
        <f t="shared" si="123"/>
        <v>0</v>
      </c>
      <c r="HR215">
        <f t="shared" si="102"/>
        <v>1</v>
      </c>
      <c r="HS215">
        <f t="shared" si="116"/>
        <v>0</v>
      </c>
      <c r="HT215">
        <f t="shared" si="103"/>
        <v>1</v>
      </c>
      <c r="HU215">
        <f t="shared" si="117"/>
        <v>8</v>
      </c>
      <c r="HV215" s="38">
        <f t="shared" si="124"/>
        <v>3</v>
      </c>
      <c r="HW215" s="9">
        <f t="shared" si="118"/>
        <v>0</v>
      </c>
      <c r="HX215" s="27">
        <f t="shared" si="104"/>
        <v>1</v>
      </c>
      <c r="HY215" s="9">
        <f t="shared" si="119"/>
        <v>0</v>
      </c>
      <c r="HZ215" s="45"/>
      <c r="IA215">
        <f>COUNT(AX215:BA215,BG215:BH215,BJ215:BM215:BQ215,CB215,CD215,CO215:CP215,CT215,DB215,EX215,FD215,FL215,HA215,HC215,HE215,HI215)</f>
        <v>0</v>
      </c>
      <c r="IB215" s="120">
        <f t="shared" si="99"/>
        <v>1</v>
      </c>
      <c r="IC215" s="27">
        <v>8</v>
      </c>
      <c r="ID215" s="38"/>
      <c r="IE215" s="9">
        <v>30.148883374689827</v>
      </c>
      <c r="IF215" s="45"/>
      <c r="IG215" s="38">
        <f t="shared" si="100"/>
        <v>0</v>
      </c>
      <c r="IH215" s="38"/>
      <c r="II215">
        <f t="shared" si="125"/>
        <v>0</v>
      </c>
      <c r="IJ215" t="str">
        <f t="shared" si="105"/>
        <v/>
      </c>
      <c r="IK215" s="9">
        <f t="shared" si="120"/>
        <v>25.310173697270471</v>
      </c>
      <c r="IL215" s="27">
        <f t="shared" si="106"/>
        <v>1</v>
      </c>
      <c r="IM215" s="9">
        <f t="shared" si="126"/>
        <v>0</v>
      </c>
      <c r="IN215" s="48">
        <f t="shared" si="107"/>
        <v>1</v>
      </c>
      <c r="IO215" s="9">
        <f t="shared" si="121"/>
        <v>65.260545905707204</v>
      </c>
      <c r="IP215" s="49">
        <f t="shared" si="108"/>
        <v>1</v>
      </c>
      <c r="IQ215" s="9">
        <f t="shared" si="122"/>
        <v>19.35483870967742</v>
      </c>
      <c r="IR215" s="49">
        <f t="shared" si="109"/>
        <v>5</v>
      </c>
      <c r="IS215" s="9">
        <f t="shared" si="110"/>
        <v>1</v>
      </c>
      <c r="IT215" s="9" t="str">
        <f t="shared" si="111"/>
        <v>very poor</v>
      </c>
      <c r="IU215" s="9">
        <f t="shared" si="112"/>
        <v>39.0625</v>
      </c>
      <c r="IV215" t="str">
        <f t="shared" si="113"/>
        <v>improvement needed</v>
      </c>
    </row>
    <row r="216" spans="1:256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P216">
        <v>43</v>
      </c>
      <c r="BH216">
        <v>7</v>
      </c>
      <c r="BW216">
        <v>7</v>
      </c>
      <c r="CU216">
        <v>7</v>
      </c>
      <c r="EQ216">
        <v>283</v>
      </c>
      <c r="ER216">
        <v>460</v>
      </c>
      <c r="ET216">
        <v>7</v>
      </c>
      <c r="FT216">
        <v>7</v>
      </c>
      <c r="GX216">
        <v>7</v>
      </c>
      <c r="HN216" s="27">
        <f t="shared" si="114"/>
        <v>828</v>
      </c>
      <c r="HO216">
        <f t="shared" si="115"/>
        <v>9</v>
      </c>
      <c r="HP216">
        <f t="shared" si="101"/>
        <v>1</v>
      </c>
      <c r="HQ216">
        <f t="shared" si="123"/>
        <v>2</v>
      </c>
      <c r="HR216">
        <f t="shared" si="102"/>
        <v>1</v>
      </c>
      <c r="HS216">
        <f t="shared" si="116"/>
        <v>1</v>
      </c>
      <c r="HT216">
        <f t="shared" si="103"/>
        <v>1</v>
      </c>
      <c r="HU216">
        <f t="shared" si="117"/>
        <v>5</v>
      </c>
      <c r="HV216" s="38">
        <f t="shared" si="124"/>
        <v>1</v>
      </c>
      <c r="HW216" s="9">
        <f t="shared" si="118"/>
        <v>0.84541062801932365</v>
      </c>
      <c r="HX216" s="27">
        <f t="shared" si="104"/>
        <v>3</v>
      </c>
      <c r="HY216" s="9">
        <f t="shared" si="119"/>
        <v>0</v>
      </c>
      <c r="HZ216" s="45"/>
      <c r="IA216">
        <f>COUNT(AX216:BA216,BG216:BH216,BJ216:BM216:BQ216,CB216,CD216,CO216:CP216,CT216,DB216,EX216,FD216,FL216,HA216,HC216,HE216,HI216)</f>
        <v>1</v>
      </c>
      <c r="IB216" s="120">
        <f t="shared" si="99"/>
        <v>1</v>
      </c>
      <c r="IC216" s="27">
        <v>6</v>
      </c>
      <c r="ID216" s="38"/>
      <c r="IE216" s="9">
        <v>7.7294685990338161</v>
      </c>
      <c r="IF216" s="45"/>
      <c r="IG216" s="38">
        <f t="shared" si="100"/>
        <v>2</v>
      </c>
      <c r="IH216" s="38"/>
      <c r="II216">
        <f t="shared" si="125"/>
        <v>0</v>
      </c>
      <c r="IJ216" t="str">
        <f t="shared" si="105"/>
        <v/>
      </c>
      <c r="IK216" s="9">
        <f t="shared" si="120"/>
        <v>35.024154589371982</v>
      </c>
      <c r="IL216" s="27">
        <f t="shared" si="106"/>
        <v>3</v>
      </c>
      <c r="IM216" s="9">
        <f t="shared" si="126"/>
        <v>0.84541062801932365</v>
      </c>
      <c r="IN216" s="48">
        <f t="shared" si="107"/>
        <v>1</v>
      </c>
      <c r="IO216" s="9">
        <f t="shared" si="121"/>
        <v>91.425120772946855</v>
      </c>
      <c r="IP216" s="49">
        <f t="shared" si="108"/>
        <v>1</v>
      </c>
      <c r="IQ216" s="9">
        <f t="shared" si="122"/>
        <v>1.6908212560386473</v>
      </c>
      <c r="IR216" s="49">
        <f t="shared" si="109"/>
        <v>3</v>
      </c>
      <c r="IS216" s="9">
        <f t="shared" si="110"/>
        <v>1.3333333333333333</v>
      </c>
      <c r="IT216" s="9" t="str">
        <f t="shared" si="111"/>
        <v>very poor</v>
      </c>
      <c r="IU216" s="9">
        <f t="shared" si="112"/>
        <v>52.083333333333329</v>
      </c>
      <c r="IV216" t="str">
        <f t="shared" si="113"/>
        <v>improvement needed</v>
      </c>
    </row>
    <row r="217" spans="1:256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P217">
        <v>63</v>
      </c>
      <c r="AL217">
        <v>6</v>
      </c>
      <c r="BH217">
        <v>6</v>
      </c>
      <c r="BX217">
        <v>25</v>
      </c>
      <c r="BY217">
        <v>25</v>
      </c>
      <c r="CU217">
        <v>13</v>
      </c>
      <c r="EQ217">
        <v>152</v>
      </c>
      <c r="ER217">
        <v>455</v>
      </c>
      <c r="ES217">
        <v>25</v>
      </c>
      <c r="ET217">
        <v>13</v>
      </c>
      <c r="GT217">
        <v>6</v>
      </c>
      <c r="HB217">
        <v>6</v>
      </c>
      <c r="HN217" s="27">
        <f t="shared" si="114"/>
        <v>795</v>
      </c>
      <c r="HO217">
        <f t="shared" si="115"/>
        <v>12</v>
      </c>
      <c r="HP217">
        <f t="shared" si="101"/>
        <v>1</v>
      </c>
      <c r="HQ217">
        <f t="shared" si="123"/>
        <v>2</v>
      </c>
      <c r="HR217">
        <f t="shared" si="102"/>
        <v>1</v>
      </c>
      <c r="HS217">
        <f t="shared" si="116"/>
        <v>1</v>
      </c>
      <c r="HT217">
        <f t="shared" si="103"/>
        <v>1</v>
      </c>
      <c r="HU217">
        <f t="shared" si="117"/>
        <v>6</v>
      </c>
      <c r="HV217" s="38">
        <f t="shared" si="124"/>
        <v>3</v>
      </c>
      <c r="HW217" s="9">
        <f t="shared" si="118"/>
        <v>0.75471698113207553</v>
      </c>
      <c r="HX217" s="27">
        <f t="shared" si="104"/>
        <v>1</v>
      </c>
      <c r="HY217" s="9">
        <f t="shared" si="119"/>
        <v>0</v>
      </c>
      <c r="HZ217" s="45"/>
      <c r="IA217">
        <f>COUNT(AX217:BA217,BG217:BH217,BJ217:BM217:BQ217,CB217,CD217,CO217:CP217,CT217,DB217,EX217,FD217,FL217,HA217,HC217,HE217,HI217)</f>
        <v>1</v>
      </c>
      <c r="IB217" s="120">
        <f t="shared" si="99"/>
        <v>1</v>
      </c>
      <c r="IC217" s="27">
        <v>10</v>
      </c>
      <c r="ID217" s="38"/>
      <c r="IE217" s="9">
        <v>13.459119496855346</v>
      </c>
      <c r="IF217" s="45"/>
      <c r="IG217" s="38">
        <f t="shared" si="100"/>
        <v>1</v>
      </c>
      <c r="IH217" s="38"/>
      <c r="II217">
        <f t="shared" si="125"/>
        <v>1</v>
      </c>
      <c r="IJ217" t="str">
        <f t="shared" si="105"/>
        <v/>
      </c>
      <c r="IK217" s="9">
        <f t="shared" si="120"/>
        <v>24.654088050314467</v>
      </c>
      <c r="IL217" s="27">
        <f t="shared" si="106"/>
        <v>1</v>
      </c>
      <c r="IM217" s="9">
        <f t="shared" si="126"/>
        <v>0.75471698113207553</v>
      </c>
      <c r="IN217" s="48">
        <f t="shared" si="107"/>
        <v>1</v>
      </c>
      <c r="IO217" s="9">
        <f t="shared" si="121"/>
        <v>81.132075471698116</v>
      </c>
      <c r="IP217" s="49">
        <f t="shared" si="108"/>
        <v>1</v>
      </c>
      <c r="IQ217" s="9">
        <f t="shared" si="122"/>
        <v>3.89937106918239</v>
      </c>
      <c r="IR217" s="49">
        <f t="shared" si="109"/>
        <v>3</v>
      </c>
      <c r="IS217" s="9">
        <f t="shared" si="110"/>
        <v>1</v>
      </c>
      <c r="IT217" s="9" t="str">
        <f t="shared" si="111"/>
        <v>very poor</v>
      </c>
      <c r="IU217" s="9">
        <f t="shared" si="112"/>
        <v>39.0625</v>
      </c>
      <c r="IV217" t="str">
        <f t="shared" si="113"/>
        <v>improvement needed</v>
      </c>
    </row>
    <row r="218" spans="1:256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J218">
        <v>3</v>
      </c>
      <c r="N218">
        <v>3</v>
      </c>
      <c r="P218">
        <v>36</v>
      </c>
      <c r="AT218">
        <v>8</v>
      </c>
      <c r="BH218">
        <v>3</v>
      </c>
      <c r="BX218">
        <v>3</v>
      </c>
      <c r="BY218">
        <v>19</v>
      </c>
      <c r="CB218">
        <v>3</v>
      </c>
      <c r="EQ218">
        <v>13</v>
      </c>
      <c r="ER218">
        <v>40</v>
      </c>
      <c r="FB218">
        <v>13</v>
      </c>
      <c r="FT218">
        <v>3</v>
      </c>
      <c r="FY218">
        <v>13</v>
      </c>
      <c r="GI218">
        <v>3</v>
      </c>
      <c r="GT218">
        <v>6</v>
      </c>
      <c r="HN218" s="27">
        <f t="shared" si="114"/>
        <v>169</v>
      </c>
      <c r="HO218">
        <f t="shared" si="115"/>
        <v>15</v>
      </c>
      <c r="HP218">
        <f t="shared" si="101"/>
        <v>3</v>
      </c>
      <c r="HQ218">
        <f t="shared" si="123"/>
        <v>1</v>
      </c>
      <c r="HR218">
        <f t="shared" si="102"/>
        <v>1</v>
      </c>
      <c r="HS218">
        <f t="shared" si="116"/>
        <v>1</v>
      </c>
      <c r="HT218">
        <f t="shared" si="103"/>
        <v>1</v>
      </c>
      <c r="HU218">
        <f t="shared" si="117"/>
        <v>7</v>
      </c>
      <c r="HV218" s="38">
        <f t="shared" si="124"/>
        <v>3</v>
      </c>
      <c r="HW218" s="9">
        <f t="shared" si="118"/>
        <v>1.7751479289940828</v>
      </c>
      <c r="HX218" s="27">
        <f t="shared" si="104"/>
        <v>3</v>
      </c>
      <c r="HY218" s="9">
        <f t="shared" si="119"/>
        <v>0</v>
      </c>
      <c r="HZ218" s="45"/>
      <c r="IA218">
        <f>COUNT(AX218:BA218,BG218:BH218,BJ218:BM218:BQ218,CB218,CD218,CO218:CP218,CT218,DB218,EX218,FD218,FL218,HA218,HC218,HE218,HI218)</f>
        <v>2</v>
      </c>
      <c r="IB218" s="120">
        <f t="shared" si="99"/>
        <v>1</v>
      </c>
      <c r="IC218" s="27">
        <v>9</v>
      </c>
      <c r="ID218" s="38"/>
      <c r="IE218" s="9">
        <v>43.19526627218935</v>
      </c>
      <c r="IF218" s="45"/>
      <c r="IG218" s="38">
        <f t="shared" si="100"/>
        <v>1</v>
      </c>
      <c r="IH218" s="38"/>
      <c r="II218">
        <f t="shared" si="125"/>
        <v>0</v>
      </c>
      <c r="IJ218" t="str">
        <f t="shared" si="105"/>
        <v/>
      </c>
      <c r="IK218" s="9">
        <f t="shared" si="120"/>
        <v>9.4674556213017755</v>
      </c>
      <c r="IL218" s="27">
        <f t="shared" si="106"/>
        <v>1</v>
      </c>
      <c r="IM218" s="9">
        <f t="shared" si="126"/>
        <v>3.5502958579881656</v>
      </c>
      <c r="IN218" s="48">
        <f t="shared" si="107"/>
        <v>1</v>
      </c>
      <c r="IO218" s="9">
        <f t="shared" si="121"/>
        <v>50.295857988165679</v>
      </c>
      <c r="IP218" s="49">
        <f t="shared" si="108"/>
        <v>3</v>
      </c>
      <c r="IQ218" s="9">
        <f t="shared" si="122"/>
        <v>13.017751479289942</v>
      </c>
      <c r="IR218" s="49">
        <f t="shared" si="109"/>
        <v>5</v>
      </c>
      <c r="IS218" s="9">
        <f t="shared" si="110"/>
        <v>1.6666666666666667</v>
      </c>
      <c r="IT218" s="9" t="str">
        <f t="shared" si="111"/>
        <v>very poor</v>
      </c>
      <c r="IU218" s="9">
        <f t="shared" si="112"/>
        <v>65.104166666666657</v>
      </c>
      <c r="IV218" t="str">
        <f t="shared" si="113"/>
        <v>improvement needed</v>
      </c>
    </row>
    <row r="219" spans="1:256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P219">
        <v>138</v>
      </c>
      <c r="BH219">
        <v>25</v>
      </c>
      <c r="EQ219">
        <v>525</v>
      </c>
      <c r="ER219">
        <v>656</v>
      </c>
      <c r="ES219">
        <v>238</v>
      </c>
      <c r="FB219">
        <v>131</v>
      </c>
      <c r="FD219">
        <v>13</v>
      </c>
      <c r="FT219">
        <v>38</v>
      </c>
      <c r="GX219">
        <v>25</v>
      </c>
      <c r="GZ219">
        <v>13</v>
      </c>
      <c r="HB219">
        <v>25</v>
      </c>
      <c r="HN219" s="27">
        <f t="shared" si="114"/>
        <v>1827</v>
      </c>
      <c r="HO219">
        <f t="shared" si="115"/>
        <v>11</v>
      </c>
      <c r="HP219">
        <f t="shared" si="101"/>
        <v>1</v>
      </c>
      <c r="HQ219">
        <f t="shared" si="123"/>
        <v>1</v>
      </c>
      <c r="HR219">
        <f t="shared" si="102"/>
        <v>1</v>
      </c>
      <c r="HS219">
        <f t="shared" si="116"/>
        <v>1</v>
      </c>
      <c r="HT219">
        <f t="shared" si="103"/>
        <v>1</v>
      </c>
      <c r="HU219">
        <f t="shared" si="117"/>
        <v>9</v>
      </c>
      <c r="HV219" s="38">
        <f t="shared" si="124"/>
        <v>3</v>
      </c>
      <c r="HW219" s="9">
        <f t="shared" si="118"/>
        <v>1.3683634373289546</v>
      </c>
      <c r="HX219" s="27">
        <f t="shared" si="104"/>
        <v>3</v>
      </c>
      <c r="HY219" s="9">
        <f t="shared" si="119"/>
        <v>0.81199250468457218</v>
      </c>
      <c r="HZ219" s="45"/>
      <c r="IA219">
        <f>COUNT(AX219:BA219,BG219:BH219,BJ219:BM219:BQ219,CB219,CD219,CO219:CP219,CT219,DB219,EX219,FD219,FL219,HA219,HC219,HE219,HI219)</f>
        <v>2</v>
      </c>
      <c r="IB219" s="120">
        <f t="shared" si="99"/>
        <v>1</v>
      </c>
      <c r="IC219" s="27">
        <v>5</v>
      </c>
      <c r="ID219" s="38"/>
      <c r="IE219" s="9">
        <v>31.198686371100166</v>
      </c>
      <c r="IF219" s="45"/>
      <c r="IG219" s="38">
        <f t="shared" si="100"/>
        <v>4</v>
      </c>
      <c r="IH219" s="38"/>
      <c r="II219">
        <f t="shared" si="125"/>
        <v>0</v>
      </c>
      <c r="IJ219" t="str">
        <f t="shared" si="105"/>
        <v/>
      </c>
      <c r="IK219" s="9">
        <f t="shared" si="120"/>
        <v>30.815544608648054</v>
      </c>
      <c r="IL219" s="27">
        <f t="shared" si="106"/>
        <v>1</v>
      </c>
      <c r="IM219" s="9">
        <f t="shared" si="126"/>
        <v>2.0799124247400109</v>
      </c>
      <c r="IN219" s="48">
        <f t="shared" si="107"/>
        <v>1</v>
      </c>
      <c r="IO219" s="9">
        <f t="shared" si="121"/>
        <v>87.629994526546255</v>
      </c>
      <c r="IP219" s="49">
        <f t="shared" si="108"/>
        <v>1</v>
      </c>
      <c r="IQ219" s="9">
        <f t="shared" si="122"/>
        <v>2.7914614121510675</v>
      </c>
      <c r="IR219" s="49">
        <f t="shared" si="109"/>
        <v>3</v>
      </c>
      <c r="IS219" s="9">
        <f t="shared" si="110"/>
        <v>1</v>
      </c>
      <c r="IT219" s="9" t="str">
        <f t="shared" si="111"/>
        <v>very poor</v>
      </c>
      <c r="IU219" s="9">
        <f t="shared" si="112"/>
        <v>39.0625</v>
      </c>
      <c r="IV219" t="str">
        <f t="shared" si="113"/>
        <v>improvement needed</v>
      </c>
    </row>
    <row r="220" spans="1:256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P220">
        <v>16</v>
      </c>
      <c r="BX220">
        <v>3</v>
      </c>
      <c r="CK220">
        <v>6</v>
      </c>
      <c r="EQ220">
        <v>138</v>
      </c>
      <c r="ER220">
        <v>113</v>
      </c>
      <c r="ET220">
        <v>13</v>
      </c>
      <c r="HN220" s="27">
        <f t="shared" si="114"/>
        <v>289</v>
      </c>
      <c r="HO220">
        <f t="shared" si="115"/>
        <v>6</v>
      </c>
      <c r="HP220">
        <f t="shared" si="101"/>
        <v>1</v>
      </c>
      <c r="HQ220">
        <f t="shared" si="123"/>
        <v>0</v>
      </c>
      <c r="HR220">
        <f t="shared" si="102"/>
        <v>1</v>
      </c>
      <c r="HS220">
        <f t="shared" si="116"/>
        <v>0</v>
      </c>
      <c r="HT220">
        <f t="shared" si="103"/>
        <v>1</v>
      </c>
      <c r="HU220">
        <f t="shared" si="117"/>
        <v>3</v>
      </c>
      <c r="HV220" s="38" t="str">
        <f t="shared" si="124"/>
        <v/>
      </c>
      <c r="HW220" s="9">
        <f t="shared" si="118"/>
        <v>0</v>
      </c>
      <c r="HX220" s="27">
        <f t="shared" si="104"/>
        <v>1</v>
      </c>
      <c r="HY220" s="9">
        <f t="shared" si="119"/>
        <v>0</v>
      </c>
      <c r="HZ220" s="45"/>
      <c r="IA220">
        <f>COUNT(AX220:BA220,BG220:BH220,BJ220:BM220:BQ220,CB220,CD220,CO220:CP220,CT220,DB220,EX220,FD220,FL220,HA220,HC220,HE220,HI220)</f>
        <v>0</v>
      </c>
      <c r="IB220" s="120" t="str">
        <f t="shared" si="99"/>
        <v/>
      </c>
      <c r="IC220" s="27">
        <v>5</v>
      </c>
      <c r="ID220" s="38"/>
      <c r="IE220" s="9">
        <v>10.034602076124568</v>
      </c>
      <c r="IF220" s="45"/>
      <c r="IG220" s="38">
        <f t="shared" si="100"/>
        <v>0</v>
      </c>
      <c r="IH220" s="38"/>
      <c r="II220">
        <f t="shared" si="125"/>
        <v>0</v>
      </c>
      <c r="IJ220">
        <f t="shared" si="105"/>
        <v>1</v>
      </c>
      <c r="IK220" s="9">
        <f t="shared" si="120"/>
        <v>48.788927335640139</v>
      </c>
      <c r="IL220" s="27" t="str">
        <f t="shared" si="106"/>
        <v/>
      </c>
      <c r="IM220" s="9">
        <f t="shared" si="126"/>
        <v>0</v>
      </c>
      <c r="IN220" s="48">
        <f t="shared" si="107"/>
        <v>1</v>
      </c>
      <c r="IO220" s="9">
        <f t="shared" si="121"/>
        <v>91.349480968858131</v>
      </c>
      <c r="IP220" s="49">
        <f t="shared" si="108"/>
        <v>1</v>
      </c>
      <c r="IQ220" s="9">
        <f t="shared" si="122"/>
        <v>0</v>
      </c>
      <c r="IR220" s="49">
        <f t="shared" si="109"/>
        <v>1</v>
      </c>
      <c r="IS220" s="9">
        <f t="shared" si="110"/>
        <v>1</v>
      </c>
      <c r="IT220" s="9" t="str">
        <f t="shared" si="111"/>
        <v>very poor</v>
      </c>
      <c r="IU220" s="9">
        <f t="shared" si="112"/>
        <v>39.0625</v>
      </c>
      <c r="IV220" t="str">
        <f t="shared" si="113"/>
        <v>improvement needed</v>
      </c>
    </row>
    <row r="221" spans="1:256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P221">
        <v>38</v>
      </c>
      <c r="EQ221">
        <v>242</v>
      </c>
      <c r="ER221">
        <v>1333</v>
      </c>
      <c r="FT221">
        <v>25</v>
      </c>
      <c r="HM221">
        <v>13</v>
      </c>
      <c r="HN221" s="27">
        <f t="shared" si="114"/>
        <v>1651</v>
      </c>
      <c r="HO221">
        <f t="shared" si="115"/>
        <v>5</v>
      </c>
      <c r="HP221">
        <f t="shared" si="101"/>
        <v>1</v>
      </c>
      <c r="HQ221">
        <f t="shared" si="123"/>
        <v>0</v>
      </c>
      <c r="HR221">
        <f t="shared" si="102"/>
        <v>1</v>
      </c>
      <c r="HS221">
        <f t="shared" si="116"/>
        <v>0</v>
      </c>
      <c r="HT221">
        <f t="shared" si="103"/>
        <v>1</v>
      </c>
      <c r="HU221">
        <f t="shared" si="117"/>
        <v>4</v>
      </c>
      <c r="HV221" s="38">
        <f t="shared" si="124"/>
        <v>1</v>
      </c>
      <c r="HW221" s="9">
        <f t="shared" si="118"/>
        <v>0</v>
      </c>
      <c r="HX221" s="27">
        <f t="shared" si="104"/>
        <v>1</v>
      </c>
      <c r="HY221" s="9">
        <f t="shared" si="119"/>
        <v>0</v>
      </c>
      <c r="HZ221" s="45"/>
      <c r="IA221">
        <f>COUNT(AX221:BA221,BG221:BH221,BJ221:BM221:BQ221,CB221,CD221,CO221:CP221,CT221,DB221,EX221,FD221,FL221,HA221,HC221,HE221,HI221)</f>
        <v>0</v>
      </c>
      <c r="IB221" s="120">
        <f t="shared" si="99"/>
        <v>1</v>
      </c>
      <c r="IC221" s="27">
        <v>3</v>
      </c>
      <c r="ID221" s="38"/>
      <c r="IE221" s="9">
        <v>2.3016353725015142</v>
      </c>
      <c r="IF221" s="45"/>
      <c r="IG221" s="38">
        <f t="shared" ref="IG221:IG252" si="127">2*COUNT(CO221,HI221)+COUNT(AX221:BB221,BH221:BQ221,CD221,CP221,DB221,DU221,DZ221:EA221,FD221,FL221,FO221,GV221:GZ221,HE221)</f>
        <v>0</v>
      </c>
      <c r="IH221" s="38"/>
      <c r="II221">
        <f t="shared" si="125"/>
        <v>0</v>
      </c>
      <c r="IJ221" t="str">
        <f t="shared" si="105"/>
        <v/>
      </c>
      <c r="IK221" s="9">
        <f t="shared" si="120"/>
        <v>14.65778316172017</v>
      </c>
      <c r="IL221" s="27">
        <f t="shared" si="106"/>
        <v>1</v>
      </c>
      <c r="IM221" s="9">
        <f t="shared" si="126"/>
        <v>0</v>
      </c>
      <c r="IN221" s="48">
        <f t="shared" si="107"/>
        <v>1</v>
      </c>
      <c r="IO221" s="9">
        <f t="shared" si="121"/>
        <v>96.910963052695337</v>
      </c>
      <c r="IP221" s="49">
        <f t="shared" si="108"/>
        <v>1</v>
      </c>
      <c r="IQ221" s="9">
        <f t="shared" si="122"/>
        <v>1.5142337976983646</v>
      </c>
      <c r="IR221" s="49">
        <f t="shared" si="109"/>
        <v>3</v>
      </c>
      <c r="IS221" s="9">
        <f t="shared" si="110"/>
        <v>1</v>
      </c>
      <c r="IT221" s="9" t="str">
        <f t="shared" si="111"/>
        <v>very poor</v>
      </c>
      <c r="IU221" s="9">
        <f t="shared" si="112"/>
        <v>39.0625</v>
      </c>
      <c r="IV221" t="str">
        <f t="shared" si="113"/>
        <v>improvement needed</v>
      </c>
    </row>
    <row r="222" spans="1:256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P222">
        <v>320</v>
      </c>
      <c r="CU222">
        <v>20</v>
      </c>
      <c r="EH222">
        <v>20</v>
      </c>
      <c r="ER222">
        <v>2404</v>
      </c>
      <c r="ET222">
        <v>20</v>
      </c>
      <c r="FI222">
        <v>96</v>
      </c>
      <c r="FT222">
        <v>20</v>
      </c>
      <c r="GT222">
        <v>20</v>
      </c>
      <c r="HN222" s="27">
        <f t="shared" si="114"/>
        <v>2920</v>
      </c>
      <c r="HO222">
        <f t="shared" si="115"/>
        <v>8</v>
      </c>
      <c r="HP222">
        <f t="shared" si="101"/>
        <v>1</v>
      </c>
      <c r="HQ222">
        <f t="shared" si="123"/>
        <v>1</v>
      </c>
      <c r="HR222">
        <f t="shared" si="102"/>
        <v>1</v>
      </c>
      <c r="HS222">
        <f t="shared" si="116"/>
        <v>0</v>
      </c>
      <c r="HT222">
        <f t="shared" si="103"/>
        <v>1</v>
      </c>
      <c r="HU222">
        <f t="shared" si="117"/>
        <v>6</v>
      </c>
      <c r="HV222" s="38">
        <f t="shared" si="124"/>
        <v>3</v>
      </c>
      <c r="HW222" s="9">
        <f t="shared" si="118"/>
        <v>0</v>
      </c>
      <c r="HX222" s="27">
        <f t="shared" si="104"/>
        <v>1</v>
      </c>
      <c r="HY222" s="9">
        <f t="shared" si="119"/>
        <v>0</v>
      </c>
      <c r="HZ222" s="45"/>
      <c r="IA222">
        <f>COUNT(AX222:BA222,BG222:BH222,BJ222:BM222:BQ222,CB222,CD222,CO222:CP222,CT222,DB222,EX222,FD222,FL222,HA222,HC222,HE222,HI222)</f>
        <v>0</v>
      </c>
      <c r="IB222" s="120">
        <f t="shared" si="99"/>
        <v>1</v>
      </c>
      <c r="IC222" s="27">
        <v>6</v>
      </c>
      <c r="ID222" s="38"/>
      <c r="IE222" s="9">
        <v>14.931506849315069</v>
      </c>
      <c r="IF222" s="45"/>
      <c r="IG222" s="38">
        <f t="shared" si="127"/>
        <v>0</v>
      </c>
      <c r="IH222" s="38"/>
      <c r="II222">
        <f t="shared" si="125"/>
        <v>0</v>
      </c>
      <c r="IJ222" t="str">
        <f t="shared" si="105"/>
        <v/>
      </c>
      <c r="IK222" s="9">
        <f t="shared" si="120"/>
        <v>0.68493150684931503</v>
      </c>
      <c r="IL222" s="27">
        <f t="shared" si="106"/>
        <v>1</v>
      </c>
      <c r="IM222" s="9">
        <f t="shared" si="126"/>
        <v>0</v>
      </c>
      <c r="IN222" s="48">
        <f t="shared" si="107"/>
        <v>1</v>
      </c>
      <c r="IO222" s="9">
        <f t="shared" si="121"/>
        <v>87.671232876712324</v>
      </c>
      <c r="IP222" s="49">
        <f t="shared" si="108"/>
        <v>1</v>
      </c>
      <c r="IQ222" s="9">
        <f t="shared" si="122"/>
        <v>0.68493150684931503</v>
      </c>
      <c r="IR222" s="49">
        <f t="shared" si="109"/>
        <v>1</v>
      </c>
      <c r="IS222" s="9">
        <f t="shared" si="110"/>
        <v>1</v>
      </c>
      <c r="IT222" s="9" t="str">
        <f t="shared" si="111"/>
        <v>very poor</v>
      </c>
      <c r="IU222" s="9">
        <f t="shared" si="112"/>
        <v>39.0625</v>
      </c>
      <c r="IV222" t="str">
        <f t="shared" si="113"/>
        <v>improvement needed</v>
      </c>
    </row>
    <row r="223" spans="1:256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N223">
        <v>1</v>
      </c>
      <c r="P223">
        <v>5</v>
      </c>
      <c r="EE223">
        <v>1</v>
      </c>
      <c r="EQ223">
        <v>24</v>
      </c>
      <c r="ER223">
        <v>63</v>
      </c>
      <c r="EW223">
        <v>14</v>
      </c>
      <c r="HB223">
        <v>1</v>
      </c>
      <c r="HG223">
        <v>3</v>
      </c>
      <c r="HN223" s="27">
        <f t="shared" si="114"/>
        <v>112</v>
      </c>
      <c r="HO223">
        <f t="shared" si="115"/>
        <v>8</v>
      </c>
      <c r="HP223">
        <f t="shared" si="101"/>
        <v>1</v>
      </c>
      <c r="HQ223">
        <f t="shared" si="123"/>
        <v>0</v>
      </c>
      <c r="HR223">
        <f t="shared" si="102"/>
        <v>1</v>
      </c>
      <c r="HS223">
        <f t="shared" si="116"/>
        <v>0</v>
      </c>
      <c r="HT223">
        <f t="shared" si="103"/>
        <v>1</v>
      </c>
      <c r="HU223">
        <f t="shared" si="117"/>
        <v>6</v>
      </c>
      <c r="HV223" s="38">
        <f t="shared" si="124"/>
        <v>3</v>
      </c>
      <c r="HW223" s="9">
        <f t="shared" si="118"/>
        <v>0</v>
      </c>
      <c r="HX223" s="27">
        <f t="shared" si="104"/>
        <v>1</v>
      </c>
      <c r="HY223" s="9">
        <f t="shared" si="119"/>
        <v>0</v>
      </c>
      <c r="HZ223" s="45"/>
      <c r="IA223">
        <f>COUNT(AX223:BA223,BG223:BH223,BJ223:BM223:BQ223,CB223,CD223,CO223:CP223,CT223,DB223,EX223,FD223,FL223,HA223,HC223,HE223,HI223)</f>
        <v>0</v>
      </c>
      <c r="IB223" s="120">
        <f t="shared" si="99"/>
        <v>1</v>
      </c>
      <c r="IC223" s="27">
        <v>6</v>
      </c>
      <c r="ID223" s="38"/>
      <c r="IE223" s="9">
        <v>19.642857142857142</v>
      </c>
      <c r="IF223" s="45"/>
      <c r="IG223" s="38">
        <f t="shared" si="127"/>
        <v>0</v>
      </c>
      <c r="IH223" s="38"/>
      <c r="II223">
        <f t="shared" si="125"/>
        <v>0</v>
      </c>
      <c r="IJ223" t="str">
        <f t="shared" si="105"/>
        <v/>
      </c>
      <c r="IK223" s="9">
        <f t="shared" si="120"/>
        <v>25</v>
      </c>
      <c r="IL223" s="27">
        <f t="shared" si="106"/>
        <v>1</v>
      </c>
      <c r="IM223" s="9">
        <f t="shared" si="126"/>
        <v>0</v>
      </c>
      <c r="IN223" s="48">
        <f t="shared" si="107"/>
        <v>1</v>
      </c>
      <c r="IO223" s="9">
        <f t="shared" si="121"/>
        <v>91.071428571428569</v>
      </c>
      <c r="IP223" s="49">
        <f t="shared" si="108"/>
        <v>1</v>
      </c>
      <c r="IQ223" s="9">
        <f t="shared" si="122"/>
        <v>0</v>
      </c>
      <c r="IR223" s="49">
        <f t="shared" si="109"/>
        <v>1</v>
      </c>
      <c r="IS223" s="9">
        <f t="shared" si="110"/>
        <v>1</v>
      </c>
      <c r="IT223" s="9" t="str">
        <f t="shared" si="111"/>
        <v>very poor</v>
      </c>
      <c r="IU223" s="9">
        <f t="shared" si="112"/>
        <v>39.0625</v>
      </c>
      <c r="IV223" t="str">
        <f t="shared" si="113"/>
        <v>improvement needed</v>
      </c>
    </row>
    <row r="224" spans="1:256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J224">
        <v>1</v>
      </c>
      <c r="P224">
        <v>2</v>
      </c>
      <c r="AH224">
        <v>1</v>
      </c>
      <c r="CU224">
        <v>3</v>
      </c>
      <c r="EQ224">
        <v>48</v>
      </c>
      <c r="ER224">
        <v>54</v>
      </c>
      <c r="GI224">
        <v>1</v>
      </c>
      <c r="HN224" s="27">
        <f t="shared" si="114"/>
        <v>110</v>
      </c>
      <c r="HO224">
        <f t="shared" si="115"/>
        <v>7</v>
      </c>
      <c r="HP224">
        <f t="shared" si="101"/>
        <v>1</v>
      </c>
      <c r="HQ224">
        <f t="shared" si="123"/>
        <v>1</v>
      </c>
      <c r="HR224">
        <f t="shared" si="102"/>
        <v>1</v>
      </c>
      <c r="HS224">
        <f t="shared" si="116"/>
        <v>0</v>
      </c>
      <c r="HT224">
        <f t="shared" si="103"/>
        <v>1</v>
      </c>
      <c r="HU224">
        <f t="shared" si="117"/>
        <v>3</v>
      </c>
      <c r="HV224" s="38">
        <f t="shared" si="124"/>
        <v>1</v>
      </c>
      <c r="HW224" s="9">
        <f t="shared" si="118"/>
        <v>0</v>
      </c>
      <c r="HX224" s="27">
        <f t="shared" si="104"/>
        <v>1</v>
      </c>
      <c r="HY224" s="9">
        <f t="shared" si="119"/>
        <v>0</v>
      </c>
      <c r="HZ224" s="45"/>
      <c r="IA224">
        <f>COUNT(AX224:BA224,BG224:BH224,BJ224:BM224:BQ224,CB224,CD224,CO224:CP224,CT224,DB224,EX224,FD224,FL224,HA224,HC224,HE224,HI224)</f>
        <v>0</v>
      </c>
      <c r="IB224" s="120">
        <f t="shared" si="99"/>
        <v>1</v>
      </c>
      <c r="IC224" s="27">
        <v>6</v>
      </c>
      <c r="ID224" s="38"/>
      <c r="IE224" s="9">
        <v>1.8181818181818181</v>
      </c>
      <c r="IF224" s="45"/>
      <c r="IG224" s="38">
        <f t="shared" si="127"/>
        <v>0</v>
      </c>
      <c r="IH224" s="38"/>
      <c r="II224">
        <f t="shared" si="125"/>
        <v>1</v>
      </c>
      <c r="IJ224" t="str">
        <f t="shared" si="105"/>
        <v/>
      </c>
      <c r="IK224" s="9">
        <f t="shared" si="120"/>
        <v>46.36363636363636</v>
      </c>
      <c r="IL224" s="27">
        <f t="shared" si="106"/>
        <v>3</v>
      </c>
      <c r="IM224" s="9">
        <f t="shared" si="126"/>
        <v>0</v>
      </c>
      <c r="IN224" s="48">
        <f t="shared" si="107"/>
        <v>1</v>
      </c>
      <c r="IO224" s="9">
        <f t="shared" si="121"/>
        <v>93.63636363636364</v>
      </c>
      <c r="IP224" s="49">
        <f t="shared" si="108"/>
        <v>1</v>
      </c>
      <c r="IQ224" s="9">
        <f t="shared" si="122"/>
        <v>0.90909090909090906</v>
      </c>
      <c r="IR224" s="49">
        <f t="shared" si="109"/>
        <v>3</v>
      </c>
      <c r="IS224" s="9">
        <f t="shared" si="110"/>
        <v>1.3333333333333333</v>
      </c>
      <c r="IT224" s="9" t="str">
        <f t="shared" si="111"/>
        <v>very poor</v>
      </c>
      <c r="IU224" s="9">
        <f t="shared" si="112"/>
        <v>52.083333333333329</v>
      </c>
      <c r="IV224" t="str">
        <f t="shared" si="113"/>
        <v>improvement needed</v>
      </c>
    </row>
    <row r="225" spans="1:256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P225">
        <v>12</v>
      </c>
      <c r="EQ225">
        <v>36</v>
      </c>
      <c r="ER225">
        <v>21</v>
      </c>
      <c r="ET225">
        <v>4</v>
      </c>
      <c r="FB225">
        <v>5</v>
      </c>
      <c r="FQ225">
        <v>9</v>
      </c>
      <c r="GI225">
        <v>1</v>
      </c>
      <c r="HN225" s="27">
        <f t="shared" si="114"/>
        <v>88</v>
      </c>
      <c r="HO225">
        <f t="shared" si="115"/>
        <v>7</v>
      </c>
      <c r="HP225">
        <f t="shared" si="101"/>
        <v>1</v>
      </c>
      <c r="HQ225">
        <f t="shared" si="123"/>
        <v>0</v>
      </c>
      <c r="HR225">
        <f t="shared" si="102"/>
        <v>1</v>
      </c>
      <c r="HS225">
        <f t="shared" si="116"/>
        <v>0</v>
      </c>
      <c r="HT225">
        <f t="shared" si="103"/>
        <v>1</v>
      </c>
      <c r="HU225">
        <f t="shared" si="117"/>
        <v>6</v>
      </c>
      <c r="HV225" s="38" t="str">
        <f t="shared" si="124"/>
        <v/>
      </c>
      <c r="HW225" s="9">
        <f t="shared" si="118"/>
        <v>0</v>
      </c>
      <c r="HX225" s="27">
        <f t="shared" si="104"/>
        <v>1</v>
      </c>
      <c r="HY225" s="9">
        <f t="shared" si="119"/>
        <v>11.842105263157894</v>
      </c>
      <c r="HZ225" s="45"/>
      <c r="IA225">
        <f>COUNT(AX225:BA225,BG225:BH225,BJ225:BM225:BQ225,CB225,CD225,CO225:CP225,CT225,DB225,EX225,FD225,FL225,HA225,HC225,HE225,HI225)</f>
        <v>0</v>
      </c>
      <c r="IB225" s="120" t="str">
        <f t="shared" si="99"/>
        <v/>
      </c>
      <c r="IC225" s="27">
        <v>7</v>
      </c>
      <c r="ID225" s="38"/>
      <c r="IE225" s="9">
        <v>34.090909090909086</v>
      </c>
      <c r="IF225" s="45"/>
      <c r="IG225" s="38">
        <f t="shared" si="127"/>
        <v>0</v>
      </c>
      <c r="IH225" s="38"/>
      <c r="II225">
        <f t="shared" si="125"/>
        <v>0</v>
      </c>
      <c r="IJ225">
        <f t="shared" si="105"/>
        <v>1</v>
      </c>
      <c r="IK225" s="9">
        <f t="shared" si="120"/>
        <v>40.909090909090914</v>
      </c>
      <c r="IL225" s="27" t="str">
        <f t="shared" si="106"/>
        <v/>
      </c>
      <c r="IM225" s="9">
        <f t="shared" si="126"/>
        <v>0</v>
      </c>
      <c r="IN225" s="48">
        <f t="shared" si="107"/>
        <v>1</v>
      </c>
      <c r="IO225" s="9">
        <f t="shared" si="121"/>
        <v>86.36363636363636</v>
      </c>
      <c r="IP225" s="49">
        <f t="shared" si="108"/>
        <v>1</v>
      </c>
      <c r="IQ225" s="9">
        <f t="shared" si="122"/>
        <v>0</v>
      </c>
      <c r="IR225" s="49">
        <f t="shared" si="109"/>
        <v>1</v>
      </c>
      <c r="IS225" s="9">
        <f t="shared" si="110"/>
        <v>1</v>
      </c>
      <c r="IT225" s="9" t="str">
        <f t="shared" si="111"/>
        <v>very poor</v>
      </c>
      <c r="IU225" s="9">
        <f t="shared" si="112"/>
        <v>39.0625</v>
      </c>
      <c r="IV225" t="str">
        <f t="shared" si="113"/>
        <v>improvement needed</v>
      </c>
    </row>
    <row r="226" spans="1:256" x14ac:dyDescent="0.2">
      <c r="A226" s="26">
        <v>1659</v>
      </c>
      <c r="B226" s="40" t="s">
        <v>505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P226">
        <v>57</v>
      </c>
      <c r="AH226">
        <v>357</v>
      </c>
      <c r="AQ226">
        <v>13</v>
      </c>
      <c r="EQ226">
        <v>143</v>
      </c>
      <c r="FB226">
        <v>13</v>
      </c>
      <c r="GI226">
        <v>71</v>
      </c>
      <c r="GW226">
        <v>29</v>
      </c>
      <c r="GX226">
        <v>29</v>
      </c>
      <c r="HM226">
        <v>13</v>
      </c>
      <c r="HN226" s="27">
        <f t="shared" si="114"/>
        <v>725</v>
      </c>
      <c r="HO226">
        <f t="shared" si="115"/>
        <v>9</v>
      </c>
      <c r="HP226">
        <f t="shared" si="101"/>
        <v>1</v>
      </c>
      <c r="HQ226">
        <f t="shared" si="123"/>
        <v>0</v>
      </c>
      <c r="HR226">
        <f t="shared" si="102"/>
        <v>1</v>
      </c>
      <c r="HS226">
        <f t="shared" si="116"/>
        <v>0</v>
      </c>
      <c r="HT226">
        <f t="shared" si="103"/>
        <v>1</v>
      </c>
      <c r="HU226">
        <f t="shared" si="117"/>
        <v>6</v>
      </c>
      <c r="HV226" s="38">
        <f t="shared" si="124"/>
        <v>3</v>
      </c>
      <c r="HW226" s="9">
        <f t="shared" si="118"/>
        <v>0</v>
      </c>
      <c r="HX226" s="27">
        <f t="shared" si="104"/>
        <v>1</v>
      </c>
      <c r="HY226" s="9">
        <f t="shared" si="119"/>
        <v>0</v>
      </c>
      <c r="HZ226" s="45"/>
      <c r="IA226">
        <f>COUNT(AX226:BA226,BG226:BH226,BJ226:BM226:BQ226,CB226,CD226,CO226:CP226,CT226,DB226,EX226,FD226,FL226,HA226,HC226,HE226,HI226)</f>
        <v>0</v>
      </c>
      <c r="IB226" s="120">
        <f t="shared" si="99"/>
        <v>1</v>
      </c>
      <c r="IC226" s="27">
        <v>5</v>
      </c>
      <c r="ID226" s="38"/>
      <c r="IE226" s="9">
        <v>17.655172413793103</v>
      </c>
      <c r="IF226" s="45"/>
      <c r="IG226" s="38">
        <f t="shared" si="127"/>
        <v>2</v>
      </c>
      <c r="IH226" s="38"/>
      <c r="II226">
        <f t="shared" si="125"/>
        <v>1</v>
      </c>
      <c r="IJ226" t="str">
        <f t="shared" si="105"/>
        <v/>
      </c>
      <c r="IK226" s="9">
        <f t="shared" si="120"/>
        <v>19.724137931034484</v>
      </c>
      <c r="IL226" s="27">
        <f t="shared" si="106"/>
        <v>1</v>
      </c>
      <c r="IM226" s="9">
        <f t="shared" si="126"/>
        <v>0</v>
      </c>
      <c r="IN226" s="48">
        <f t="shared" si="107"/>
        <v>1</v>
      </c>
      <c r="IO226" s="9">
        <f t="shared" si="121"/>
        <v>31.310344827586206</v>
      </c>
      <c r="IP226" s="49">
        <f t="shared" si="108"/>
        <v>3</v>
      </c>
      <c r="IQ226" s="9">
        <f t="shared" si="122"/>
        <v>49.241379310344833</v>
      </c>
      <c r="IR226" s="49">
        <f t="shared" si="109"/>
        <v>5</v>
      </c>
      <c r="IS226" s="9">
        <f t="shared" si="110"/>
        <v>1.3333333333333333</v>
      </c>
      <c r="IT226" s="9" t="str">
        <f t="shared" si="111"/>
        <v>very poor</v>
      </c>
      <c r="IU226" s="9">
        <f t="shared" si="112"/>
        <v>52.083333333333329</v>
      </c>
      <c r="IV226" t="str">
        <f t="shared" si="113"/>
        <v>improvement needed</v>
      </c>
    </row>
    <row r="227" spans="1:256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P227">
        <v>10</v>
      </c>
      <c r="AF227">
        <v>10</v>
      </c>
      <c r="CS227">
        <v>20</v>
      </c>
      <c r="EQ227">
        <v>20</v>
      </c>
      <c r="ER227">
        <v>100</v>
      </c>
      <c r="EW227">
        <v>20</v>
      </c>
      <c r="FZ227">
        <v>20</v>
      </c>
      <c r="HB227">
        <v>5</v>
      </c>
      <c r="HK227">
        <v>5</v>
      </c>
      <c r="HN227" s="27">
        <f t="shared" si="114"/>
        <v>210</v>
      </c>
      <c r="HO227">
        <f t="shared" si="115"/>
        <v>9</v>
      </c>
      <c r="HP227">
        <f t="shared" si="101"/>
        <v>1</v>
      </c>
      <c r="HQ227">
        <f t="shared" si="123"/>
        <v>1</v>
      </c>
      <c r="HR227">
        <f t="shared" si="102"/>
        <v>1</v>
      </c>
      <c r="HS227">
        <f t="shared" si="116"/>
        <v>0</v>
      </c>
      <c r="HT227">
        <f t="shared" si="103"/>
        <v>1</v>
      </c>
      <c r="HU227">
        <f t="shared" si="117"/>
        <v>6</v>
      </c>
      <c r="HV227" s="38">
        <f t="shared" si="124"/>
        <v>3</v>
      </c>
      <c r="HW227" s="9">
        <f t="shared" si="118"/>
        <v>0</v>
      </c>
      <c r="HX227" s="27">
        <f t="shared" si="104"/>
        <v>1</v>
      </c>
      <c r="HY227" s="9">
        <f t="shared" si="119"/>
        <v>0</v>
      </c>
      <c r="HZ227" s="45"/>
      <c r="IA227">
        <f>COUNT(AX227:BA227,BG227:BH227,BJ227:BM227:BQ227,CB227,CD227,CO227:CP227,CT227,DB227,EX227,FD227,FL227,HA227,HC227,HE227,HI227)</f>
        <v>0</v>
      </c>
      <c r="IB227" s="120">
        <f t="shared" si="99"/>
        <v>1</v>
      </c>
      <c r="IC227" s="27">
        <v>3</v>
      </c>
      <c r="ID227" s="38"/>
      <c r="IE227" s="9">
        <v>23.809523809523807</v>
      </c>
      <c r="IF227" s="45"/>
      <c r="IG227" s="38">
        <f t="shared" si="127"/>
        <v>0</v>
      </c>
      <c r="IH227" s="38"/>
      <c r="II227">
        <f t="shared" si="125"/>
        <v>1</v>
      </c>
      <c r="IJ227" t="str">
        <f t="shared" si="105"/>
        <v/>
      </c>
      <c r="IK227" s="9">
        <f t="shared" si="120"/>
        <v>21.428571428571427</v>
      </c>
      <c r="IL227" s="27">
        <f t="shared" si="106"/>
        <v>1</v>
      </c>
      <c r="IM227" s="9">
        <f t="shared" si="126"/>
        <v>0</v>
      </c>
      <c r="IN227" s="48">
        <f t="shared" si="107"/>
        <v>1</v>
      </c>
      <c r="IO227" s="9">
        <f t="shared" si="121"/>
        <v>76.19047619047619</v>
      </c>
      <c r="IP227" s="49">
        <f t="shared" si="108"/>
        <v>1</v>
      </c>
      <c r="IQ227" s="9">
        <f t="shared" si="122"/>
        <v>4.7619047619047619</v>
      </c>
      <c r="IR227" s="49">
        <f t="shared" si="109"/>
        <v>3</v>
      </c>
      <c r="IS227" s="9">
        <f t="shared" si="110"/>
        <v>1</v>
      </c>
      <c r="IT227" s="9" t="str">
        <f t="shared" si="111"/>
        <v>very poor</v>
      </c>
      <c r="IU227" s="9">
        <f t="shared" si="112"/>
        <v>39.0625</v>
      </c>
      <c r="IV227" t="str">
        <f t="shared" si="113"/>
        <v>improvement needed</v>
      </c>
    </row>
    <row r="228" spans="1:256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P228">
        <v>50</v>
      </c>
      <c r="EQ228">
        <v>788</v>
      </c>
      <c r="ER228">
        <v>925</v>
      </c>
      <c r="FT228">
        <v>50</v>
      </c>
      <c r="HN228" s="27">
        <f t="shared" si="114"/>
        <v>1813</v>
      </c>
      <c r="HO228">
        <f t="shared" si="115"/>
        <v>4</v>
      </c>
      <c r="HP228">
        <f t="shared" si="101"/>
        <v>1</v>
      </c>
      <c r="HQ228">
        <f t="shared" si="123"/>
        <v>0</v>
      </c>
      <c r="HR228">
        <f t="shared" si="102"/>
        <v>1</v>
      </c>
      <c r="HS228">
        <f t="shared" si="116"/>
        <v>0</v>
      </c>
      <c r="HT228">
        <f t="shared" si="103"/>
        <v>1</v>
      </c>
      <c r="HU228">
        <f t="shared" si="117"/>
        <v>3</v>
      </c>
      <c r="HV228" s="38" t="str">
        <f t="shared" si="124"/>
        <v/>
      </c>
      <c r="HW228" s="9">
        <f t="shared" si="118"/>
        <v>0</v>
      </c>
      <c r="HX228" s="27">
        <f t="shared" si="104"/>
        <v>1</v>
      </c>
      <c r="HY228" s="9">
        <f t="shared" si="119"/>
        <v>0</v>
      </c>
      <c r="HZ228" s="45"/>
      <c r="IA228">
        <f>COUNT(AX228:BA228,BG228:BH228,BJ228:BM228:BQ228,CB228,CD228,CO228:CP228,CT228,DB228,EX228,FD228,FL228,HA228,HC228,HE228,HI228)</f>
        <v>0</v>
      </c>
      <c r="IB228" s="120" t="str">
        <f t="shared" si="99"/>
        <v/>
      </c>
      <c r="IC228" s="27">
        <v>3</v>
      </c>
      <c r="ID228" s="38"/>
      <c r="IE228" s="9">
        <v>2.7578599007170435</v>
      </c>
      <c r="IF228" s="45"/>
      <c r="IG228" s="38">
        <f t="shared" si="127"/>
        <v>0</v>
      </c>
      <c r="IH228" s="38"/>
      <c r="II228">
        <f t="shared" si="125"/>
        <v>0</v>
      </c>
      <c r="IJ228">
        <f t="shared" si="105"/>
        <v>1</v>
      </c>
      <c r="IK228" s="9">
        <f t="shared" si="120"/>
        <v>43.463872035300604</v>
      </c>
      <c r="IL228" s="27" t="str">
        <f t="shared" si="106"/>
        <v/>
      </c>
      <c r="IM228" s="9">
        <f t="shared" si="126"/>
        <v>0</v>
      </c>
      <c r="IN228" s="48">
        <f t="shared" si="107"/>
        <v>1</v>
      </c>
      <c r="IO228" s="9">
        <f t="shared" si="121"/>
        <v>97.242140099282963</v>
      </c>
      <c r="IP228" s="49">
        <f t="shared" si="108"/>
        <v>1</v>
      </c>
      <c r="IQ228" s="9">
        <f t="shared" si="122"/>
        <v>2.7578599007170435</v>
      </c>
      <c r="IR228" s="49">
        <f t="shared" si="109"/>
        <v>3</v>
      </c>
      <c r="IS228" s="9">
        <f t="shared" si="110"/>
        <v>1.2857142857142858</v>
      </c>
      <c r="IT228" s="9" t="str">
        <f t="shared" si="111"/>
        <v>very poor</v>
      </c>
      <c r="IU228" s="9">
        <f t="shared" si="112"/>
        <v>50.223214285714292</v>
      </c>
      <c r="IV228" t="str">
        <f t="shared" si="113"/>
        <v>improvement needed</v>
      </c>
    </row>
    <row r="229" spans="1:256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P229">
        <v>100</v>
      </c>
      <c r="EQ229">
        <v>4292</v>
      </c>
      <c r="ER229">
        <v>1908</v>
      </c>
      <c r="FT229">
        <v>50</v>
      </c>
      <c r="HN229" s="27">
        <f t="shared" si="114"/>
        <v>6350</v>
      </c>
      <c r="HO229">
        <f t="shared" si="115"/>
        <v>4</v>
      </c>
      <c r="HP229">
        <f t="shared" si="101"/>
        <v>1</v>
      </c>
      <c r="HQ229">
        <f t="shared" si="123"/>
        <v>0</v>
      </c>
      <c r="HR229">
        <f t="shared" si="102"/>
        <v>1</v>
      </c>
      <c r="HS229">
        <f t="shared" si="116"/>
        <v>0</v>
      </c>
      <c r="HT229">
        <f t="shared" si="103"/>
        <v>1</v>
      </c>
      <c r="HU229">
        <f t="shared" si="117"/>
        <v>3</v>
      </c>
      <c r="HV229" s="38" t="str">
        <f t="shared" si="124"/>
        <v/>
      </c>
      <c r="HW229" s="9">
        <f t="shared" si="118"/>
        <v>0</v>
      </c>
      <c r="HX229" s="27">
        <f t="shared" si="104"/>
        <v>1</v>
      </c>
      <c r="HY229" s="9">
        <f t="shared" si="119"/>
        <v>0</v>
      </c>
      <c r="HZ229" s="45"/>
      <c r="IA229">
        <f>COUNT(AX229:BA229,BG229:BH229,BJ229:BM229:BQ229,CB229,CD229,CO229:CP229,CT229,DB229,EX229,FD229,FL229,HA229,HC229,HE229,HI229)</f>
        <v>0</v>
      </c>
      <c r="IB229" s="120" t="str">
        <f t="shared" si="99"/>
        <v/>
      </c>
      <c r="IC229" s="27">
        <v>3</v>
      </c>
      <c r="ID229" s="38"/>
      <c r="IE229" s="9">
        <v>1.5748031496062991</v>
      </c>
      <c r="IF229" s="45"/>
      <c r="IG229" s="38">
        <f t="shared" si="127"/>
        <v>0</v>
      </c>
      <c r="IH229" s="38"/>
      <c r="II229">
        <f t="shared" si="125"/>
        <v>0</v>
      </c>
      <c r="IJ229">
        <f t="shared" si="105"/>
        <v>1</v>
      </c>
      <c r="IK229" s="9">
        <f t="shared" si="120"/>
        <v>67.59055118110237</v>
      </c>
      <c r="IL229" s="27" t="str">
        <f t="shared" si="106"/>
        <v/>
      </c>
      <c r="IM229" s="9">
        <f t="shared" si="126"/>
        <v>0</v>
      </c>
      <c r="IN229" s="48">
        <f t="shared" si="107"/>
        <v>1</v>
      </c>
      <c r="IO229" s="9">
        <f t="shared" si="121"/>
        <v>98.425196850393704</v>
      </c>
      <c r="IP229" s="49">
        <f t="shared" si="108"/>
        <v>1</v>
      </c>
      <c r="IQ229" s="9">
        <f t="shared" si="122"/>
        <v>0.78740157480314954</v>
      </c>
      <c r="IR229" s="49">
        <f t="shared" si="109"/>
        <v>1</v>
      </c>
      <c r="IS229" s="9">
        <f t="shared" si="110"/>
        <v>1</v>
      </c>
      <c r="IT229" s="9" t="str">
        <f t="shared" si="111"/>
        <v>very poor</v>
      </c>
      <c r="IU229" s="9">
        <f t="shared" si="112"/>
        <v>39.0625</v>
      </c>
      <c r="IV229" t="str">
        <f t="shared" si="113"/>
        <v>improvement needed</v>
      </c>
    </row>
    <row r="230" spans="1:256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P230">
        <v>50</v>
      </c>
      <c r="AH230">
        <v>100</v>
      </c>
      <c r="AL230">
        <v>150</v>
      </c>
      <c r="AT230">
        <v>800</v>
      </c>
      <c r="CT230">
        <v>50</v>
      </c>
      <c r="EJ230">
        <v>300</v>
      </c>
      <c r="EQ230">
        <v>150</v>
      </c>
      <c r="ES230">
        <v>150</v>
      </c>
      <c r="EW230">
        <v>150</v>
      </c>
      <c r="FD230">
        <v>1150</v>
      </c>
      <c r="FN230">
        <v>1600</v>
      </c>
      <c r="FO230">
        <v>450</v>
      </c>
      <c r="FR230">
        <v>500</v>
      </c>
      <c r="GE230">
        <v>1000</v>
      </c>
      <c r="GH230">
        <v>550</v>
      </c>
      <c r="GL230">
        <v>150</v>
      </c>
      <c r="HB230">
        <v>50</v>
      </c>
      <c r="HN230" s="27">
        <f t="shared" si="114"/>
        <v>7350</v>
      </c>
      <c r="HO230">
        <f t="shared" si="115"/>
        <v>17</v>
      </c>
      <c r="HP230">
        <f t="shared" si="101"/>
        <v>3</v>
      </c>
      <c r="HQ230">
        <f t="shared" si="123"/>
        <v>1</v>
      </c>
      <c r="HR230">
        <f t="shared" si="102"/>
        <v>1</v>
      </c>
      <c r="HS230">
        <f t="shared" si="116"/>
        <v>0</v>
      </c>
      <c r="HT230">
        <f t="shared" si="103"/>
        <v>1</v>
      </c>
      <c r="HU230">
        <f t="shared" si="117"/>
        <v>12</v>
      </c>
      <c r="HV230" s="38">
        <f t="shared" si="124"/>
        <v>5</v>
      </c>
      <c r="HW230" s="9">
        <f t="shared" si="118"/>
        <v>0</v>
      </c>
      <c r="HX230" s="27">
        <f t="shared" si="104"/>
        <v>1</v>
      </c>
      <c r="HY230" s="9">
        <f t="shared" si="119"/>
        <v>18.699186991869919</v>
      </c>
      <c r="HZ230" s="45"/>
      <c r="IA230">
        <f>COUNT(AX230:BA230,BG230:BH230,BJ230:BM230:BQ230,CB230,CD230,CO230:CP230,CT230,DB230,EX230,FD230,FL230,HA230,HC230,HE230,HI230)</f>
        <v>2</v>
      </c>
      <c r="IB230" s="120">
        <f t="shared" si="99"/>
        <v>1</v>
      </c>
      <c r="IC230" s="27">
        <v>8</v>
      </c>
      <c r="ID230" s="38"/>
      <c r="IE230" s="9">
        <v>89.115646258503403</v>
      </c>
      <c r="IF230" s="45"/>
      <c r="IG230" s="38">
        <f t="shared" si="127"/>
        <v>2</v>
      </c>
      <c r="IH230" s="38"/>
      <c r="II230">
        <f t="shared" si="125"/>
        <v>2</v>
      </c>
      <c r="IJ230" t="str">
        <f t="shared" si="105"/>
        <v/>
      </c>
      <c r="IK230" s="9">
        <f t="shared" si="120"/>
        <v>10.204081632653061</v>
      </c>
      <c r="IL230" s="27">
        <f t="shared" si="106"/>
        <v>1</v>
      </c>
      <c r="IM230" s="9">
        <f t="shared" si="126"/>
        <v>16.326530612244898</v>
      </c>
      <c r="IN230" s="48">
        <f t="shared" si="107"/>
        <v>3</v>
      </c>
      <c r="IO230" s="9">
        <f t="shared" si="121"/>
        <v>83.673469387755105</v>
      </c>
      <c r="IP230" s="49">
        <f t="shared" si="108"/>
        <v>1</v>
      </c>
      <c r="IQ230" s="9">
        <f t="shared" si="122"/>
        <v>19.047619047619047</v>
      </c>
      <c r="IR230" s="49">
        <f t="shared" si="109"/>
        <v>5</v>
      </c>
      <c r="IS230" s="9">
        <f>IF($C230="NCP",(SUM(HP230,HR230,HT230,IN230,IL230,IP230)/6),IF($C230="CP",(SUM(HP230,HR230,HT230,HX230,IJ230,IN230,IR230)/7),""))</f>
        <v>1.6666666666666667</v>
      </c>
      <c r="IT230" s="9" t="str">
        <f t="shared" si="111"/>
        <v>very poor</v>
      </c>
      <c r="IU230" s="9">
        <f>IS230/2.56*100</f>
        <v>65.104166666666657</v>
      </c>
      <c r="IV230" t="str">
        <f t="shared" si="113"/>
        <v>improvement needed</v>
      </c>
    </row>
    <row r="231" spans="1:256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P231">
        <v>19</v>
      </c>
      <c r="AL231">
        <v>1</v>
      </c>
      <c r="BV231">
        <v>1</v>
      </c>
      <c r="CU231">
        <v>3</v>
      </c>
      <c r="EQ231">
        <v>23</v>
      </c>
      <c r="FI231">
        <v>9</v>
      </c>
      <c r="FN231">
        <v>9</v>
      </c>
      <c r="FT231">
        <v>2</v>
      </c>
      <c r="GC231">
        <v>5</v>
      </c>
      <c r="GI231">
        <v>7</v>
      </c>
      <c r="GN231">
        <v>1</v>
      </c>
      <c r="HM231">
        <v>3</v>
      </c>
      <c r="HN231" s="27">
        <f t="shared" si="114"/>
        <v>83</v>
      </c>
      <c r="HO231">
        <f t="shared" si="115"/>
        <v>12</v>
      </c>
      <c r="HP231">
        <f t="shared" si="101"/>
        <v>1</v>
      </c>
      <c r="HQ231">
        <f t="shared" si="123"/>
        <v>1</v>
      </c>
      <c r="HR231">
        <f t="shared" si="102"/>
        <v>1</v>
      </c>
      <c r="HS231">
        <f t="shared" si="116"/>
        <v>0</v>
      </c>
      <c r="HT231">
        <f t="shared" si="103"/>
        <v>1</v>
      </c>
      <c r="HU231">
        <f t="shared" si="117"/>
        <v>8</v>
      </c>
      <c r="HV231" s="38">
        <f t="shared" si="124"/>
        <v>3</v>
      </c>
      <c r="HW231" s="9">
        <f t="shared" si="118"/>
        <v>0</v>
      </c>
      <c r="HX231" s="27">
        <f t="shared" si="104"/>
        <v>1</v>
      </c>
      <c r="HY231" s="9">
        <f t="shared" si="119"/>
        <v>0</v>
      </c>
      <c r="HZ231" s="45"/>
      <c r="IA231">
        <f>COUNT(AX231:BA231,BG231:BH231,BJ231:BM231:BQ231,CB231,CD231,CO231:CP231,CT231,DB231,EX231,FD231,FL231,HA231,HC231,HE231,HI231)</f>
        <v>0</v>
      </c>
      <c r="IB231" s="120">
        <f t="shared" si="99"/>
        <v>1</v>
      </c>
      <c r="IC231" s="27">
        <v>7</v>
      </c>
      <c r="ID231" s="38"/>
      <c r="IE231" s="9">
        <v>50.602409638554214</v>
      </c>
      <c r="IF231" s="45"/>
      <c r="IG231" s="38">
        <f t="shared" si="127"/>
        <v>0</v>
      </c>
      <c r="IH231" s="38"/>
      <c r="II231">
        <f t="shared" si="125"/>
        <v>1</v>
      </c>
      <c r="IJ231" t="str">
        <f t="shared" si="105"/>
        <v/>
      </c>
      <c r="IK231" s="9">
        <f t="shared" si="120"/>
        <v>31.325301204819279</v>
      </c>
      <c r="IL231" s="27">
        <f t="shared" si="106"/>
        <v>3</v>
      </c>
      <c r="IM231" s="9">
        <f t="shared" si="126"/>
        <v>0</v>
      </c>
      <c r="IN231" s="48">
        <f t="shared" si="107"/>
        <v>1</v>
      </c>
      <c r="IO231" s="9">
        <f t="shared" si="121"/>
        <v>67.46987951807229</v>
      </c>
      <c r="IP231" s="49">
        <f t="shared" si="108"/>
        <v>1</v>
      </c>
      <c r="IQ231" s="9">
        <f t="shared" si="122"/>
        <v>4.8192771084337354</v>
      </c>
      <c r="IR231" s="49">
        <f t="shared" si="109"/>
        <v>3</v>
      </c>
      <c r="IS231" s="9">
        <f t="shared" ref="IS231:IS264" si="128">IF($C231="NCP",(SUM(HP231,HR231,HT231,IN231,IL231,IP231)/6),IF($C231="CP",(SUM(HP231,HR231,HT231,HX231,IJ231,IN231,IR231)/7),""))</f>
        <v>1.3333333333333333</v>
      </c>
      <c r="IT231" s="9" t="str">
        <f t="shared" si="111"/>
        <v>very poor</v>
      </c>
      <c r="IU231" s="9">
        <f t="shared" ref="IU231:IU264" si="129">IS231/2.56*100</f>
        <v>52.083333333333329</v>
      </c>
      <c r="IV231" t="str">
        <f t="shared" si="113"/>
        <v>improvement needed</v>
      </c>
    </row>
    <row r="232" spans="1:256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P232">
        <v>440</v>
      </c>
      <c r="AT232">
        <v>80</v>
      </c>
      <c r="BA232">
        <v>100</v>
      </c>
      <c r="BG232">
        <v>180</v>
      </c>
      <c r="BH232">
        <v>60</v>
      </c>
      <c r="BI232">
        <v>60</v>
      </c>
      <c r="BX232">
        <v>20</v>
      </c>
      <c r="DO232">
        <v>80</v>
      </c>
      <c r="EL232">
        <v>37</v>
      </c>
      <c r="EN232">
        <v>20</v>
      </c>
      <c r="EQ232">
        <v>406</v>
      </c>
      <c r="ET232">
        <v>20</v>
      </c>
      <c r="FI232">
        <v>37</v>
      </c>
      <c r="FT232">
        <v>60</v>
      </c>
      <c r="GB232">
        <v>40</v>
      </c>
      <c r="GI232">
        <v>40</v>
      </c>
      <c r="HB232">
        <v>20</v>
      </c>
      <c r="HN232" s="27">
        <f t="shared" si="114"/>
        <v>1700</v>
      </c>
      <c r="HO232">
        <f t="shared" si="115"/>
        <v>17</v>
      </c>
      <c r="HP232">
        <f t="shared" si="101"/>
        <v>3</v>
      </c>
      <c r="HQ232">
        <f t="shared" si="123"/>
        <v>3</v>
      </c>
      <c r="HR232">
        <f t="shared" si="102"/>
        <v>1</v>
      </c>
      <c r="HS232">
        <f t="shared" si="116"/>
        <v>3</v>
      </c>
      <c r="HT232">
        <f t="shared" si="103"/>
        <v>3</v>
      </c>
      <c r="HU232">
        <f t="shared" si="117"/>
        <v>9</v>
      </c>
      <c r="HV232" s="38">
        <f t="shared" si="124"/>
        <v>3</v>
      </c>
      <c r="HW232" s="9">
        <f t="shared" si="118"/>
        <v>17.647058823529413</v>
      </c>
      <c r="HX232" s="27">
        <f t="shared" si="104"/>
        <v>5</v>
      </c>
      <c r="HY232" s="9">
        <f t="shared" si="119"/>
        <v>6.0606060606060606</v>
      </c>
      <c r="HZ232" s="45"/>
      <c r="IA232">
        <f>COUNT(AX232:BA232,BG232:BH232,BJ232:BM232:BQ232,CB232,CD232,CO232:CP232,CT232,DB232,EX232,FD232,FL232,HA232,HC232,HE232,HI232)</f>
        <v>3</v>
      </c>
      <c r="IB232" s="120">
        <f t="shared" si="99"/>
        <v>3</v>
      </c>
      <c r="IC232" s="27">
        <v>9</v>
      </c>
      <c r="ID232" s="38"/>
      <c r="IE232" s="9">
        <v>58.647058823529406</v>
      </c>
      <c r="IF232" s="45"/>
      <c r="IG232" s="38">
        <f t="shared" si="127"/>
        <v>3</v>
      </c>
      <c r="IH232" s="38"/>
      <c r="II232">
        <f t="shared" si="125"/>
        <v>1</v>
      </c>
      <c r="IJ232" t="str">
        <f t="shared" si="105"/>
        <v/>
      </c>
      <c r="IK232" s="9">
        <f t="shared" si="120"/>
        <v>33.294117647058826</v>
      </c>
      <c r="IL232" s="27">
        <f t="shared" si="106"/>
        <v>3</v>
      </c>
      <c r="IM232" s="9">
        <f t="shared" si="126"/>
        <v>20</v>
      </c>
      <c r="IN232" s="48">
        <f t="shared" si="107"/>
        <v>3</v>
      </c>
      <c r="IO232" s="9">
        <f t="shared" si="121"/>
        <v>38.82352941176471</v>
      </c>
      <c r="IP232" s="49">
        <f t="shared" si="108"/>
        <v>3</v>
      </c>
      <c r="IQ232" s="9">
        <f t="shared" si="122"/>
        <v>3.5294117647058822</v>
      </c>
      <c r="IR232" s="49">
        <f t="shared" si="109"/>
        <v>3</v>
      </c>
      <c r="IS232" s="9">
        <f t="shared" si="128"/>
        <v>2.6666666666666665</v>
      </c>
      <c r="IT232" s="9" t="str">
        <f t="shared" si="111"/>
        <v>poor</v>
      </c>
      <c r="IU232" s="9">
        <f t="shared" si="129"/>
        <v>104.16666666666666</v>
      </c>
      <c r="IV232" t="str">
        <f t="shared" si="113"/>
        <v>approaching attainable community</v>
      </c>
    </row>
    <row r="233" spans="1:256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P233">
        <v>800</v>
      </c>
      <c r="ES233">
        <v>750</v>
      </c>
      <c r="ET233">
        <v>150</v>
      </c>
      <c r="FI233">
        <v>10250</v>
      </c>
      <c r="FT233">
        <v>200</v>
      </c>
      <c r="FZ233">
        <v>200</v>
      </c>
      <c r="GT233">
        <v>250</v>
      </c>
      <c r="HB233">
        <v>850</v>
      </c>
      <c r="HN233" s="27">
        <f t="shared" si="114"/>
        <v>13450</v>
      </c>
      <c r="HO233">
        <f t="shared" si="115"/>
        <v>8</v>
      </c>
      <c r="HP233">
        <f t="shared" si="101"/>
        <v>1</v>
      </c>
      <c r="HQ233">
        <f t="shared" si="123"/>
        <v>0</v>
      </c>
      <c r="HR233">
        <f t="shared" si="102"/>
        <v>1</v>
      </c>
      <c r="HS233">
        <f t="shared" si="116"/>
        <v>0</v>
      </c>
      <c r="HT233">
        <f t="shared" si="103"/>
        <v>1</v>
      </c>
      <c r="HU233">
        <f t="shared" si="117"/>
        <v>7</v>
      </c>
      <c r="HV233" s="38">
        <f t="shared" si="124"/>
        <v>3</v>
      </c>
      <c r="HW233" s="9">
        <f t="shared" si="118"/>
        <v>0</v>
      </c>
      <c r="HX233" s="27">
        <f t="shared" si="104"/>
        <v>1</v>
      </c>
      <c r="HY233" s="9">
        <f t="shared" si="119"/>
        <v>0</v>
      </c>
      <c r="HZ233" s="45"/>
      <c r="IA233">
        <f>COUNT(AX233:BA233,BG233:BH233,BJ233:BM233:BQ233,CB233,CD233,CO233:CP233,CT233,DB233,EX233,FD233,FL233,HA233,HC233,HE233,HI233)</f>
        <v>0</v>
      </c>
      <c r="IB233" s="120">
        <f t="shared" si="99"/>
        <v>1</v>
      </c>
      <c r="IC233" s="27">
        <v>5</v>
      </c>
      <c r="ID233" s="38"/>
      <c r="IE233" s="9">
        <v>90.334572490706321</v>
      </c>
      <c r="IF233" s="45"/>
      <c r="IG233" s="38">
        <f t="shared" si="127"/>
        <v>0</v>
      </c>
      <c r="IH233" s="38"/>
      <c r="II233">
        <f t="shared" si="125"/>
        <v>0</v>
      </c>
      <c r="IJ233" t="str">
        <f t="shared" si="105"/>
        <v/>
      </c>
      <c r="IK233" s="9">
        <f t="shared" si="120"/>
        <v>6.3197026022304827</v>
      </c>
      <c r="IL233" s="27">
        <f t="shared" si="106"/>
        <v>1</v>
      </c>
      <c r="IM233" s="9">
        <f t="shared" si="126"/>
        <v>0</v>
      </c>
      <c r="IN233" s="48">
        <f t="shared" si="107"/>
        <v>1</v>
      </c>
      <c r="IO233" s="9">
        <f t="shared" si="121"/>
        <v>85.873605947955383</v>
      </c>
      <c r="IP233" s="49">
        <f t="shared" si="108"/>
        <v>1</v>
      </c>
      <c r="IQ233" s="9">
        <f t="shared" si="122"/>
        <v>1.486988847583643</v>
      </c>
      <c r="IR233" s="49">
        <f t="shared" si="109"/>
        <v>3</v>
      </c>
      <c r="IS233" s="9">
        <f t="shared" si="128"/>
        <v>1</v>
      </c>
      <c r="IT233" s="9" t="str">
        <f t="shared" si="111"/>
        <v>very poor</v>
      </c>
      <c r="IU233" s="9">
        <f t="shared" si="129"/>
        <v>39.0625</v>
      </c>
      <c r="IV233" t="str">
        <f t="shared" si="113"/>
        <v>improvement needed</v>
      </c>
    </row>
    <row r="234" spans="1:256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P234">
        <v>1050</v>
      </c>
      <c r="AT234">
        <v>50</v>
      </c>
      <c r="CC234">
        <v>50</v>
      </c>
      <c r="CK234">
        <v>50</v>
      </c>
      <c r="DE234">
        <v>50</v>
      </c>
      <c r="EA234">
        <v>150</v>
      </c>
      <c r="EQ234">
        <v>650</v>
      </c>
      <c r="FI234">
        <v>8000</v>
      </c>
      <c r="FT234">
        <v>50</v>
      </c>
      <c r="FZ234">
        <v>200</v>
      </c>
      <c r="HA234">
        <v>50</v>
      </c>
      <c r="HB234">
        <v>50</v>
      </c>
      <c r="HN234" s="27">
        <f t="shared" si="114"/>
        <v>10400</v>
      </c>
      <c r="HO234">
        <f t="shared" si="115"/>
        <v>12</v>
      </c>
      <c r="HP234">
        <f t="shared" si="101"/>
        <v>1</v>
      </c>
      <c r="HQ234">
        <f t="shared" si="123"/>
        <v>0</v>
      </c>
      <c r="HR234">
        <f t="shared" si="102"/>
        <v>1</v>
      </c>
      <c r="HS234">
        <f t="shared" si="116"/>
        <v>0</v>
      </c>
      <c r="HT234">
        <f t="shared" si="103"/>
        <v>1</v>
      </c>
      <c r="HU234">
        <f t="shared" si="117"/>
        <v>7</v>
      </c>
      <c r="HV234" s="38">
        <f t="shared" si="124"/>
        <v>3</v>
      </c>
      <c r="HW234" s="9">
        <f t="shared" si="118"/>
        <v>0</v>
      </c>
      <c r="HX234" s="27">
        <f t="shared" si="104"/>
        <v>1</v>
      </c>
      <c r="HY234" s="9">
        <f t="shared" si="119"/>
        <v>0</v>
      </c>
      <c r="HZ234" s="45"/>
      <c r="IA234">
        <f>COUNT(AX234:BA234,BG234:BH234,BJ234:BM234:BQ234,CB234,CD234,CO234:CP234,CT234,DB234,EX234,FD234,FL234,HA234,HC234,HE234,HI234)</f>
        <v>1</v>
      </c>
      <c r="IB234" s="120">
        <f t="shared" si="99"/>
        <v>1</v>
      </c>
      <c r="IC234" s="27">
        <v>4</v>
      </c>
      <c r="ID234" s="38"/>
      <c r="IE234" s="9">
        <v>90.865384615384613</v>
      </c>
      <c r="IF234" s="45"/>
      <c r="IG234" s="38">
        <f t="shared" si="127"/>
        <v>1</v>
      </c>
      <c r="IH234" s="38"/>
      <c r="II234">
        <f t="shared" si="125"/>
        <v>0</v>
      </c>
      <c r="IJ234" t="str">
        <f t="shared" si="105"/>
        <v/>
      </c>
      <c r="IK234" s="9">
        <f t="shared" si="120"/>
        <v>7.2115384615384608</v>
      </c>
      <c r="IL234" s="27">
        <f t="shared" si="106"/>
        <v>1</v>
      </c>
      <c r="IM234" s="9">
        <f t="shared" si="126"/>
        <v>0.48076923076923078</v>
      </c>
      <c r="IN234" s="48">
        <f t="shared" si="107"/>
        <v>1</v>
      </c>
      <c r="IO234" s="9">
        <f t="shared" si="121"/>
        <v>85.576923076923066</v>
      </c>
      <c r="IP234" s="49">
        <f t="shared" si="108"/>
        <v>1</v>
      </c>
      <c r="IQ234" s="9">
        <f t="shared" si="122"/>
        <v>0.48076923076923078</v>
      </c>
      <c r="IR234" s="49">
        <f t="shared" si="109"/>
        <v>1</v>
      </c>
      <c r="IS234" s="9">
        <f t="shared" si="128"/>
        <v>1</v>
      </c>
      <c r="IT234" s="9" t="str">
        <f t="shared" si="111"/>
        <v>very poor</v>
      </c>
      <c r="IU234" s="9">
        <f t="shared" si="129"/>
        <v>39.0625</v>
      </c>
      <c r="IV234" t="str">
        <f t="shared" si="113"/>
        <v>improvement needed</v>
      </c>
    </row>
    <row r="235" spans="1:256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P235">
        <v>120</v>
      </c>
      <c r="AL235">
        <v>20</v>
      </c>
      <c r="ES235">
        <v>100</v>
      </c>
      <c r="EW235">
        <v>100</v>
      </c>
      <c r="FI235">
        <v>2200</v>
      </c>
      <c r="FW235">
        <v>100</v>
      </c>
      <c r="GI235">
        <v>20</v>
      </c>
      <c r="GW235">
        <v>40</v>
      </c>
      <c r="HB235">
        <v>20</v>
      </c>
      <c r="HN235" s="27">
        <f t="shared" si="114"/>
        <v>2720</v>
      </c>
      <c r="HO235">
        <f t="shared" si="115"/>
        <v>9</v>
      </c>
      <c r="HP235">
        <f t="shared" si="101"/>
        <v>1</v>
      </c>
      <c r="HQ235">
        <f t="shared" si="123"/>
        <v>0</v>
      </c>
      <c r="HR235">
        <f t="shared" si="102"/>
        <v>1</v>
      </c>
      <c r="HS235">
        <f t="shared" si="116"/>
        <v>0</v>
      </c>
      <c r="HT235">
        <f t="shared" si="103"/>
        <v>1</v>
      </c>
      <c r="HU235">
        <f t="shared" si="117"/>
        <v>7</v>
      </c>
      <c r="HV235" s="38">
        <f t="shared" si="124"/>
        <v>3</v>
      </c>
      <c r="HW235" s="9">
        <f t="shared" si="118"/>
        <v>0</v>
      </c>
      <c r="HX235" s="27">
        <f t="shared" si="104"/>
        <v>1</v>
      </c>
      <c r="HY235" s="9">
        <f t="shared" si="119"/>
        <v>0</v>
      </c>
      <c r="HZ235" s="45"/>
      <c r="IA235">
        <f>COUNT(AX235:BA235,BG235:BH235,BJ235:BM235:BQ235,CB235,CD235,CO235:CP235,CT235,DB235,EX235,FD235,FL235,HA235,HC235,HE235,HI235)</f>
        <v>0</v>
      </c>
      <c r="IB235" s="120">
        <f t="shared" si="99"/>
        <v>1</v>
      </c>
      <c r="IC235" s="27">
        <v>5</v>
      </c>
      <c r="ID235" s="38"/>
      <c r="IE235" s="9">
        <v>94.117647058823522</v>
      </c>
      <c r="IF235" s="45"/>
      <c r="IG235" s="38">
        <f t="shared" si="127"/>
        <v>1</v>
      </c>
      <c r="IH235" s="38"/>
      <c r="II235">
        <f t="shared" si="125"/>
        <v>1</v>
      </c>
      <c r="IJ235" t="str">
        <f t="shared" si="105"/>
        <v/>
      </c>
      <c r="IK235" s="9">
        <f t="shared" si="120"/>
        <v>0.73529411764705876</v>
      </c>
      <c r="IL235" s="27">
        <f t="shared" si="106"/>
        <v>1</v>
      </c>
      <c r="IM235" s="9">
        <f t="shared" si="126"/>
        <v>0</v>
      </c>
      <c r="IN235" s="48">
        <f t="shared" si="107"/>
        <v>1</v>
      </c>
      <c r="IO235" s="9">
        <f t="shared" si="121"/>
        <v>92.64705882352942</v>
      </c>
      <c r="IP235" s="49">
        <f t="shared" si="108"/>
        <v>1</v>
      </c>
      <c r="IQ235" s="9">
        <f t="shared" si="122"/>
        <v>0.73529411764705876</v>
      </c>
      <c r="IR235" s="49">
        <f t="shared" si="109"/>
        <v>1</v>
      </c>
      <c r="IS235" s="9">
        <f t="shared" si="128"/>
        <v>1</v>
      </c>
      <c r="IT235" s="9" t="str">
        <f t="shared" si="111"/>
        <v>very poor</v>
      </c>
      <c r="IU235" s="9">
        <f t="shared" si="129"/>
        <v>39.0625</v>
      </c>
      <c r="IV235" t="str">
        <f t="shared" si="113"/>
        <v>improvement needed</v>
      </c>
    </row>
    <row r="236" spans="1:256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M236">
        <v>6</v>
      </c>
      <c r="P236">
        <v>700</v>
      </c>
      <c r="AL236">
        <v>6</v>
      </c>
      <c r="AT236">
        <v>6</v>
      </c>
      <c r="EQ236">
        <v>28</v>
      </c>
      <c r="FI236">
        <v>6</v>
      </c>
      <c r="HN236" s="27">
        <f t="shared" si="114"/>
        <v>752</v>
      </c>
      <c r="HO236">
        <f t="shared" si="115"/>
        <v>6</v>
      </c>
      <c r="HP236">
        <f t="shared" si="101"/>
        <v>1</v>
      </c>
      <c r="HQ236">
        <f t="shared" si="123"/>
        <v>0</v>
      </c>
      <c r="HR236">
        <f t="shared" si="102"/>
        <v>1</v>
      </c>
      <c r="HS236">
        <f t="shared" si="116"/>
        <v>0</v>
      </c>
      <c r="HT236">
        <f t="shared" si="103"/>
        <v>1</v>
      </c>
      <c r="HU236">
        <f t="shared" si="117"/>
        <v>2</v>
      </c>
      <c r="HV236" s="38">
        <f t="shared" si="124"/>
        <v>1</v>
      </c>
      <c r="HW236" s="9">
        <f t="shared" si="118"/>
        <v>0</v>
      </c>
      <c r="HX236" s="27">
        <f t="shared" si="104"/>
        <v>1</v>
      </c>
      <c r="HY236" s="9">
        <f t="shared" si="119"/>
        <v>0</v>
      </c>
      <c r="HZ236" s="45"/>
      <c r="IA236">
        <f>COUNT(AX236:BA236,BG236:BH236,BJ236:BM236:BQ236,CB236,CD236,CO236:CP236,CT236,DB236,EX236,FD236,FL236,HA236,HC236,HE236,HI236)</f>
        <v>0</v>
      </c>
      <c r="IB236" s="120">
        <f t="shared" si="99"/>
        <v>1</v>
      </c>
      <c r="IC236" s="27">
        <v>4</v>
      </c>
      <c r="ID236" s="38"/>
      <c r="IE236" s="9">
        <v>94.680851063829792</v>
      </c>
      <c r="IF236" s="45"/>
      <c r="IG236" s="38">
        <f t="shared" si="127"/>
        <v>0</v>
      </c>
      <c r="IH236" s="38"/>
      <c r="II236">
        <f t="shared" si="125"/>
        <v>1</v>
      </c>
      <c r="IJ236" t="str">
        <f t="shared" si="105"/>
        <v/>
      </c>
      <c r="IK236" s="9">
        <f t="shared" si="120"/>
        <v>3.7234042553191489</v>
      </c>
      <c r="IL236" s="27">
        <f t="shared" si="106"/>
        <v>1</v>
      </c>
      <c r="IM236" s="9">
        <f t="shared" si="126"/>
        <v>0</v>
      </c>
      <c r="IN236" s="48">
        <f t="shared" si="107"/>
        <v>1</v>
      </c>
      <c r="IO236" s="9">
        <f t="shared" si="121"/>
        <v>4.5212765957446814</v>
      </c>
      <c r="IP236" s="49">
        <f t="shared" si="108"/>
        <v>5</v>
      </c>
      <c r="IQ236" s="9">
        <f t="shared" si="122"/>
        <v>0.7978723404255319</v>
      </c>
      <c r="IR236" s="49">
        <f t="shared" si="109"/>
        <v>1</v>
      </c>
      <c r="IS236" s="9">
        <f t="shared" si="128"/>
        <v>1.6666666666666667</v>
      </c>
      <c r="IT236" s="9" t="str">
        <f t="shared" si="111"/>
        <v>very poor</v>
      </c>
      <c r="IU236" s="9">
        <f t="shared" si="129"/>
        <v>65.104166666666657</v>
      </c>
      <c r="IV236" t="str">
        <f t="shared" si="113"/>
        <v>improvement needed</v>
      </c>
    </row>
    <row r="237" spans="1:256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P237">
        <v>275</v>
      </c>
      <c r="EQ237">
        <v>117</v>
      </c>
      <c r="ES237">
        <v>1517</v>
      </c>
      <c r="ET237">
        <v>75</v>
      </c>
      <c r="FB237">
        <v>233</v>
      </c>
      <c r="FI237">
        <v>1283</v>
      </c>
      <c r="FT237">
        <v>125</v>
      </c>
      <c r="GF237">
        <v>50</v>
      </c>
      <c r="GY237">
        <v>50</v>
      </c>
      <c r="GZ237">
        <v>25</v>
      </c>
      <c r="HA237">
        <v>400</v>
      </c>
      <c r="HB237">
        <v>250</v>
      </c>
      <c r="HN237" s="27">
        <f t="shared" si="114"/>
        <v>4400</v>
      </c>
      <c r="HO237">
        <f t="shared" si="115"/>
        <v>12</v>
      </c>
      <c r="HP237">
        <f t="shared" si="101"/>
        <v>1</v>
      </c>
      <c r="HQ237">
        <f t="shared" si="123"/>
        <v>0</v>
      </c>
      <c r="HR237">
        <f t="shared" si="102"/>
        <v>1</v>
      </c>
      <c r="HS237">
        <f t="shared" si="116"/>
        <v>0</v>
      </c>
      <c r="HT237">
        <f t="shared" si="103"/>
        <v>1</v>
      </c>
      <c r="HU237">
        <f t="shared" si="117"/>
        <v>11</v>
      </c>
      <c r="HV237" s="38">
        <f t="shared" si="124"/>
        <v>5</v>
      </c>
      <c r="HW237" s="9">
        <f t="shared" si="118"/>
        <v>0</v>
      </c>
      <c r="HX237" s="27">
        <f t="shared" si="104"/>
        <v>1</v>
      </c>
      <c r="HY237" s="9">
        <f t="shared" si="119"/>
        <v>1.4705882352941175</v>
      </c>
      <c r="HZ237" s="45"/>
      <c r="IA237">
        <f>COUNT(AX237:BA237,BG237:BH237,BJ237:BM237:BQ237,CB237,CD237,CO237:CP237,CT237,DB237,EX237,FD237,FL237,HA237,HC237,HE237,HI237)</f>
        <v>1</v>
      </c>
      <c r="IB237" s="120">
        <f t="shared" si="99"/>
        <v>1</v>
      </c>
      <c r="IC237" s="27">
        <v>6</v>
      </c>
      <c r="ID237" s="38"/>
      <c r="IE237" s="9">
        <v>76.88636363636364</v>
      </c>
      <c r="IF237" s="45"/>
      <c r="IG237" s="38">
        <f t="shared" si="127"/>
        <v>2</v>
      </c>
      <c r="IH237" s="38"/>
      <c r="II237">
        <f t="shared" si="125"/>
        <v>0</v>
      </c>
      <c r="IJ237" t="str">
        <f t="shared" si="105"/>
        <v/>
      </c>
      <c r="IK237" s="9">
        <f t="shared" si="120"/>
        <v>19.136363636363637</v>
      </c>
      <c r="IL237" s="27">
        <f t="shared" si="106"/>
        <v>1</v>
      </c>
      <c r="IM237" s="9">
        <f t="shared" si="126"/>
        <v>9.0909090909090917</v>
      </c>
      <c r="IN237" s="48">
        <f t="shared" si="107"/>
        <v>1</v>
      </c>
      <c r="IO237" s="9">
        <f t="shared" si="121"/>
        <v>77.272727272727266</v>
      </c>
      <c r="IP237" s="49">
        <f t="shared" si="108"/>
        <v>1</v>
      </c>
      <c r="IQ237" s="9">
        <f t="shared" si="122"/>
        <v>3.9772727272727271</v>
      </c>
      <c r="IR237" s="49">
        <f t="shared" si="109"/>
        <v>3</v>
      </c>
      <c r="IS237" s="9">
        <f t="shared" si="128"/>
        <v>1</v>
      </c>
      <c r="IT237" s="9" t="str">
        <f t="shared" si="111"/>
        <v>very poor</v>
      </c>
      <c r="IU237" s="9">
        <f t="shared" si="129"/>
        <v>39.0625</v>
      </c>
      <c r="IV237" t="str">
        <f t="shared" si="113"/>
        <v>improvement needed</v>
      </c>
    </row>
    <row r="238" spans="1:256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P238">
        <v>2400</v>
      </c>
      <c r="EQ238">
        <v>1597</v>
      </c>
      <c r="ES238">
        <v>532</v>
      </c>
      <c r="ET238">
        <v>200</v>
      </c>
      <c r="FI238">
        <v>14370</v>
      </c>
      <c r="FN238">
        <v>532</v>
      </c>
      <c r="FT238">
        <v>500</v>
      </c>
      <c r="GT238">
        <v>100</v>
      </c>
      <c r="HB238">
        <v>800</v>
      </c>
      <c r="HI238">
        <v>100</v>
      </c>
      <c r="HN238" s="27">
        <f t="shared" si="114"/>
        <v>21131</v>
      </c>
      <c r="HO238">
        <f t="shared" si="115"/>
        <v>10</v>
      </c>
      <c r="HP238">
        <f t="shared" si="101"/>
        <v>1</v>
      </c>
      <c r="HQ238">
        <f t="shared" si="123"/>
        <v>0</v>
      </c>
      <c r="HR238">
        <f t="shared" si="102"/>
        <v>1</v>
      </c>
      <c r="HS238">
        <f t="shared" si="116"/>
        <v>0</v>
      </c>
      <c r="HT238">
        <f t="shared" si="103"/>
        <v>1</v>
      </c>
      <c r="HU238">
        <f t="shared" si="117"/>
        <v>9</v>
      </c>
      <c r="HV238" s="38">
        <f t="shared" si="124"/>
        <v>3</v>
      </c>
      <c r="HW238" s="9">
        <f t="shared" si="118"/>
        <v>0</v>
      </c>
      <c r="HX238" s="27">
        <f t="shared" si="104"/>
        <v>1</v>
      </c>
      <c r="HY238" s="9">
        <f t="shared" si="119"/>
        <v>0</v>
      </c>
      <c r="HZ238" s="45"/>
      <c r="IA238">
        <f>COUNT(AX238:BA238,BG238:BH238,BJ238:BM238:BQ238,CB238,CD238,CO238:CP238,CT238,DB238,EX238,FD238,FL238,HA238,HC238,HE238,HI238)</f>
        <v>1</v>
      </c>
      <c r="IB238" s="120">
        <f t="shared" si="99"/>
        <v>1</v>
      </c>
      <c r="IC238" s="27">
        <v>6</v>
      </c>
      <c r="ID238" s="38"/>
      <c r="IE238" s="9">
        <v>85.343807675926371</v>
      </c>
      <c r="IF238" s="45"/>
      <c r="IG238" s="38">
        <f t="shared" si="127"/>
        <v>2</v>
      </c>
      <c r="IH238" s="38"/>
      <c r="II238">
        <f t="shared" si="125"/>
        <v>0</v>
      </c>
      <c r="IJ238" t="str">
        <f t="shared" si="105"/>
        <v/>
      </c>
      <c r="IK238" s="9">
        <f t="shared" si="120"/>
        <v>11.343523732904263</v>
      </c>
      <c r="IL238" s="27">
        <f t="shared" si="106"/>
        <v>1</v>
      </c>
      <c r="IM238" s="9">
        <f t="shared" si="126"/>
        <v>0.47323837016705311</v>
      </c>
      <c r="IN238" s="48">
        <f t="shared" si="107"/>
        <v>1</v>
      </c>
      <c r="IO238" s="9">
        <f t="shared" si="121"/>
        <v>83.909895414320189</v>
      </c>
      <c r="IP238" s="49">
        <f t="shared" si="108"/>
        <v>1</v>
      </c>
      <c r="IQ238" s="9">
        <f t="shared" si="122"/>
        <v>2.3661918508352655</v>
      </c>
      <c r="IR238" s="49">
        <f t="shared" si="109"/>
        <v>3</v>
      </c>
      <c r="IS238" s="9">
        <f t="shared" si="128"/>
        <v>1</v>
      </c>
      <c r="IT238" s="9" t="str">
        <f t="shared" si="111"/>
        <v>very poor</v>
      </c>
      <c r="IU238" s="9">
        <f t="shared" si="129"/>
        <v>39.0625</v>
      </c>
      <c r="IV238" t="str">
        <f t="shared" si="113"/>
        <v>improvement needed</v>
      </c>
    </row>
    <row r="239" spans="1:256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N239">
        <v>43</v>
      </c>
      <c r="P239">
        <v>86</v>
      </c>
      <c r="BH239">
        <v>14</v>
      </c>
      <c r="BI239">
        <v>14</v>
      </c>
      <c r="EL239">
        <v>269</v>
      </c>
      <c r="EQ239">
        <v>943</v>
      </c>
      <c r="ET239">
        <v>43</v>
      </c>
      <c r="FB239">
        <v>67</v>
      </c>
      <c r="FI239">
        <v>67</v>
      </c>
      <c r="FO239">
        <v>67</v>
      </c>
      <c r="FT239">
        <v>14</v>
      </c>
      <c r="HB239">
        <v>29</v>
      </c>
      <c r="HC239">
        <v>14</v>
      </c>
      <c r="HN239" s="27">
        <f t="shared" si="114"/>
        <v>1670</v>
      </c>
      <c r="HO239">
        <f t="shared" si="115"/>
        <v>13</v>
      </c>
      <c r="HP239">
        <f t="shared" si="101"/>
        <v>1</v>
      </c>
      <c r="HQ239">
        <f t="shared" si="123"/>
        <v>2</v>
      </c>
      <c r="HR239">
        <f t="shared" si="102"/>
        <v>1</v>
      </c>
      <c r="HS239">
        <f t="shared" si="116"/>
        <v>2</v>
      </c>
      <c r="HT239">
        <f t="shared" si="103"/>
        <v>3</v>
      </c>
      <c r="HU239">
        <f t="shared" si="117"/>
        <v>9</v>
      </c>
      <c r="HV239" s="38">
        <f t="shared" si="124"/>
        <v>3</v>
      </c>
      <c r="HW239" s="9">
        <f t="shared" si="118"/>
        <v>1.6766467065868262</v>
      </c>
      <c r="HX239" s="27">
        <f t="shared" si="104"/>
        <v>3</v>
      </c>
      <c r="HY239" s="9">
        <f t="shared" si="119"/>
        <v>0</v>
      </c>
      <c r="HZ239" s="45"/>
      <c r="IA239">
        <f>COUNT(AX239:BA239,BG239:BH239,BJ239:BM239:BQ239,CB239,CD239,CO239:CP239,CT239,DB239,EX239,FD239,FL239,HA239,HC239,HE239,HI239)</f>
        <v>2</v>
      </c>
      <c r="IB239" s="120">
        <f t="shared" si="99"/>
        <v>1</v>
      </c>
      <c r="IC239" s="27">
        <v>7</v>
      </c>
      <c r="ID239" s="38"/>
      <c r="IE239" s="9">
        <v>21.437125748502993</v>
      </c>
      <c r="IF239" s="45"/>
      <c r="IG239" s="38">
        <f t="shared" si="127"/>
        <v>3</v>
      </c>
      <c r="IH239" s="38"/>
      <c r="II239">
        <f t="shared" si="125"/>
        <v>0</v>
      </c>
      <c r="IJ239" t="str">
        <f t="shared" si="105"/>
        <v/>
      </c>
      <c r="IK239" s="9">
        <f t="shared" si="120"/>
        <v>59.041916167664667</v>
      </c>
      <c r="IL239" s="27">
        <f t="shared" si="106"/>
        <v>3</v>
      </c>
      <c r="IM239" s="9">
        <f t="shared" si="126"/>
        <v>1.6766467065868262</v>
      </c>
      <c r="IN239" s="48">
        <f t="shared" si="107"/>
        <v>1</v>
      </c>
      <c r="IO239" s="9">
        <f t="shared" si="121"/>
        <v>88.023952095808383</v>
      </c>
      <c r="IP239" s="49">
        <f t="shared" si="108"/>
        <v>1</v>
      </c>
      <c r="IQ239" s="9">
        <f t="shared" si="122"/>
        <v>0.83832335329341312</v>
      </c>
      <c r="IR239" s="49">
        <f t="shared" si="109"/>
        <v>1</v>
      </c>
      <c r="IS239" s="9">
        <f t="shared" si="128"/>
        <v>1.6666666666666667</v>
      </c>
      <c r="IT239" s="9" t="str">
        <f t="shared" si="111"/>
        <v>very poor</v>
      </c>
      <c r="IU239" s="9">
        <f t="shared" si="129"/>
        <v>65.104166666666657</v>
      </c>
      <c r="IV239" t="str">
        <f t="shared" si="113"/>
        <v>improvement needed</v>
      </c>
    </row>
    <row r="240" spans="1:256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P240">
        <v>77</v>
      </c>
      <c r="AT240">
        <v>8</v>
      </c>
      <c r="BG240">
        <v>8</v>
      </c>
      <c r="CK240">
        <v>8</v>
      </c>
      <c r="EL240">
        <v>54</v>
      </c>
      <c r="EQ240">
        <v>346</v>
      </c>
      <c r="ET240">
        <v>31</v>
      </c>
      <c r="FI240">
        <v>215</v>
      </c>
      <c r="FZ240">
        <v>8</v>
      </c>
      <c r="HB240">
        <v>92</v>
      </c>
      <c r="HN240" s="27">
        <f t="shared" si="114"/>
        <v>847</v>
      </c>
      <c r="HO240">
        <f t="shared" si="115"/>
        <v>10</v>
      </c>
      <c r="HP240">
        <f t="shared" si="101"/>
        <v>1</v>
      </c>
      <c r="HQ240">
        <f t="shared" si="123"/>
        <v>1</v>
      </c>
      <c r="HR240">
        <f t="shared" si="102"/>
        <v>1</v>
      </c>
      <c r="HS240">
        <f t="shared" si="116"/>
        <v>1</v>
      </c>
      <c r="HT240">
        <f t="shared" si="103"/>
        <v>1</v>
      </c>
      <c r="HU240">
        <f t="shared" si="117"/>
        <v>6</v>
      </c>
      <c r="HV240" s="38">
        <f t="shared" si="124"/>
        <v>3</v>
      </c>
      <c r="HW240" s="9">
        <f t="shared" si="118"/>
        <v>0.94451003541912626</v>
      </c>
      <c r="HX240" s="27">
        <f t="shared" si="104"/>
        <v>3</v>
      </c>
      <c r="HY240" s="9">
        <f t="shared" si="119"/>
        <v>0</v>
      </c>
      <c r="HZ240" s="45"/>
      <c r="IA240">
        <f>COUNT(AX240:BA240,BG240:BH240,BJ240:BM240:BQ240,CB240,CD240,CO240:CP240,CT240,DB240,EX240,FD240,FL240,HA240,HC240,HE240,HI240)</f>
        <v>1</v>
      </c>
      <c r="IB240" s="120">
        <f t="shared" si="99"/>
        <v>1</v>
      </c>
      <c r="IC240" s="27">
        <v>5</v>
      </c>
      <c r="ID240" s="38"/>
      <c r="IE240" s="9">
        <v>40.968122786304605</v>
      </c>
      <c r="IF240" s="45"/>
      <c r="IG240" s="38">
        <f t="shared" si="127"/>
        <v>0</v>
      </c>
      <c r="IH240" s="38"/>
      <c r="II240">
        <f t="shared" si="125"/>
        <v>0</v>
      </c>
      <c r="IJ240" t="str">
        <f t="shared" si="105"/>
        <v/>
      </c>
      <c r="IK240" s="9">
        <f t="shared" si="120"/>
        <v>51.711924439197162</v>
      </c>
      <c r="IL240" s="27">
        <f t="shared" si="106"/>
        <v>3</v>
      </c>
      <c r="IM240" s="9">
        <f t="shared" si="126"/>
        <v>0.94451003541912626</v>
      </c>
      <c r="IN240" s="48">
        <f t="shared" si="107"/>
        <v>1</v>
      </c>
      <c r="IO240" s="9">
        <f t="shared" si="121"/>
        <v>77.213695395513582</v>
      </c>
      <c r="IP240" s="49">
        <f t="shared" si="108"/>
        <v>1</v>
      </c>
      <c r="IQ240" s="9">
        <f t="shared" si="122"/>
        <v>0</v>
      </c>
      <c r="IR240" s="49">
        <f t="shared" si="109"/>
        <v>1</v>
      </c>
      <c r="IS240" s="9">
        <f t="shared" si="128"/>
        <v>1.3333333333333333</v>
      </c>
      <c r="IT240" s="9" t="str">
        <f t="shared" si="111"/>
        <v>very poor</v>
      </c>
      <c r="IU240" s="9">
        <f t="shared" si="129"/>
        <v>52.083333333333329</v>
      </c>
      <c r="IV240" t="str">
        <f t="shared" si="113"/>
        <v>improvement needed</v>
      </c>
    </row>
    <row r="241" spans="1:256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P241">
        <v>200</v>
      </c>
      <c r="AF241">
        <v>100</v>
      </c>
      <c r="AH241">
        <v>300</v>
      </c>
      <c r="CQ241">
        <v>100</v>
      </c>
      <c r="DB241">
        <v>400</v>
      </c>
      <c r="DE241">
        <v>100</v>
      </c>
      <c r="EQ241">
        <v>2500</v>
      </c>
      <c r="ET241">
        <v>1900</v>
      </c>
      <c r="FG241">
        <v>200</v>
      </c>
      <c r="FI241">
        <v>800</v>
      </c>
      <c r="FN241">
        <v>4200</v>
      </c>
      <c r="FO241">
        <v>800</v>
      </c>
      <c r="FQ241">
        <v>200</v>
      </c>
      <c r="GI241">
        <v>300</v>
      </c>
      <c r="GN241">
        <v>600</v>
      </c>
      <c r="HB241">
        <v>2000</v>
      </c>
      <c r="HN241" s="27">
        <f t="shared" si="114"/>
        <v>14700</v>
      </c>
      <c r="HO241">
        <f t="shared" si="115"/>
        <v>16</v>
      </c>
      <c r="HP241">
        <f t="shared" si="101"/>
        <v>3</v>
      </c>
      <c r="HQ241">
        <f t="shared" si="123"/>
        <v>2</v>
      </c>
      <c r="HR241">
        <f t="shared" si="102"/>
        <v>1</v>
      </c>
      <c r="HS241">
        <f t="shared" si="116"/>
        <v>0</v>
      </c>
      <c r="HT241">
        <f t="shared" si="103"/>
        <v>1</v>
      </c>
      <c r="HU241">
        <f t="shared" si="117"/>
        <v>10</v>
      </c>
      <c r="HV241" s="38">
        <f t="shared" si="124"/>
        <v>5</v>
      </c>
      <c r="HW241" s="9">
        <f t="shared" si="118"/>
        <v>0</v>
      </c>
      <c r="HX241" s="27">
        <f t="shared" si="104"/>
        <v>1</v>
      </c>
      <c r="HY241" s="9">
        <f t="shared" si="119"/>
        <v>1.7391304347826086</v>
      </c>
      <c r="HZ241" s="45"/>
      <c r="IA241">
        <f>COUNT(AX241:BA241,BG241:BH241,BJ241:BM241:BQ241,CB241,CD241,CO241:CP241,CT241,DB241,EX241,FD241,FL241,HA241,HC241,HE241,HI241)</f>
        <v>1</v>
      </c>
      <c r="IB241" s="120">
        <f t="shared" si="99"/>
        <v>1</v>
      </c>
      <c r="IC241" s="27">
        <v>7</v>
      </c>
      <c r="ID241" s="38"/>
      <c r="IE241" s="9">
        <v>55.102040816326522</v>
      </c>
      <c r="IF241" s="45"/>
      <c r="IG241" s="38">
        <f t="shared" si="127"/>
        <v>2</v>
      </c>
      <c r="IH241" s="38"/>
      <c r="II241">
        <f t="shared" si="125"/>
        <v>2</v>
      </c>
      <c r="IJ241" t="str">
        <f t="shared" si="105"/>
        <v/>
      </c>
      <c r="IK241" s="9">
        <f t="shared" si="120"/>
        <v>34.013605442176868</v>
      </c>
      <c r="IL241" s="27">
        <f t="shared" si="106"/>
        <v>3</v>
      </c>
      <c r="IM241" s="9">
        <f t="shared" si="126"/>
        <v>2.7210884353741496</v>
      </c>
      <c r="IN241" s="48">
        <f t="shared" si="107"/>
        <v>1</v>
      </c>
      <c r="IO241" s="9">
        <f t="shared" si="121"/>
        <v>78.231292517006807</v>
      </c>
      <c r="IP241" s="49">
        <f t="shared" si="108"/>
        <v>1</v>
      </c>
      <c r="IQ241" s="9">
        <f t="shared" si="122"/>
        <v>2.7210884353741496</v>
      </c>
      <c r="IR241" s="49">
        <f t="shared" si="109"/>
        <v>3</v>
      </c>
      <c r="IS241" s="9">
        <f t="shared" si="128"/>
        <v>1.6666666666666667</v>
      </c>
      <c r="IT241" s="9" t="str">
        <f t="shared" si="111"/>
        <v>very poor</v>
      </c>
      <c r="IU241" s="9">
        <f t="shared" si="129"/>
        <v>65.104166666666657</v>
      </c>
      <c r="IV241" t="str">
        <f t="shared" si="113"/>
        <v>improvement needed</v>
      </c>
    </row>
    <row r="242" spans="1:256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P242">
        <v>150</v>
      </c>
      <c r="CY242">
        <v>50</v>
      </c>
      <c r="DE242">
        <v>50</v>
      </c>
      <c r="DH242">
        <v>100</v>
      </c>
      <c r="FB242">
        <v>294</v>
      </c>
      <c r="FD242">
        <v>50</v>
      </c>
      <c r="FI242">
        <v>588</v>
      </c>
      <c r="FN242">
        <v>882</v>
      </c>
      <c r="FO242">
        <v>3235</v>
      </c>
      <c r="GI242">
        <v>150</v>
      </c>
      <c r="GL242">
        <v>588</v>
      </c>
      <c r="GN242">
        <v>250</v>
      </c>
      <c r="HB242">
        <v>50</v>
      </c>
      <c r="HI242">
        <v>100</v>
      </c>
      <c r="HN242" s="27">
        <f t="shared" si="114"/>
        <v>6537</v>
      </c>
      <c r="HO242">
        <f t="shared" si="115"/>
        <v>14</v>
      </c>
      <c r="HP242">
        <f t="shared" si="101"/>
        <v>1</v>
      </c>
      <c r="HQ242">
        <f t="shared" si="123"/>
        <v>1</v>
      </c>
      <c r="HR242">
        <f t="shared" si="102"/>
        <v>1</v>
      </c>
      <c r="HS242">
        <f t="shared" si="116"/>
        <v>0</v>
      </c>
      <c r="HT242">
        <f t="shared" si="103"/>
        <v>1</v>
      </c>
      <c r="HU242">
        <f t="shared" si="117"/>
        <v>10</v>
      </c>
      <c r="HV242" s="38">
        <f t="shared" si="124"/>
        <v>5</v>
      </c>
      <c r="HW242" s="9">
        <f t="shared" si="118"/>
        <v>0</v>
      </c>
      <c r="HX242" s="27">
        <f t="shared" si="104"/>
        <v>1</v>
      </c>
      <c r="HY242" s="9">
        <f t="shared" si="119"/>
        <v>0.8282259400364419</v>
      </c>
      <c r="HZ242" s="45"/>
      <c r="IA242">
        <f>COUNT(AX242:BA242,BG242:BH242,BJ242:BM242:BQ242,CB242,CD242,CO242:CP242,CT242,DB242,EX242,FD242,FL242,HA242,HC242,HE242,HI242)</f>
        <v>2</v>
      </c>
      <c r="IB242" s="120">
        <f t="shared" si="99"/>
        <v>1</v>
      </c>
      <c r="IC242" s="27">
        <v>4</v>
      </c>
      <c r="ID242" s="38"/>
      <c r="IE242" s="9">
        <v>88.526847177604409</v>
      </c>
      <c r="IF242" s="45"/>
      <c r="IG242" s="38">
        <f t="shared" si="127"/>
        <v>4</v>
      </c>
      <c r="IH242" s="38"/>
      <c r="II242">
        <f t="shared" si="125"/>
        <v>1</v>
      </c>
      <c r="IJ242" t="str">
        <f t="shared" si="105"/>
        <v/>
      </c>
      <c r="IK242" s="9">
        <f t="shared" si="120"/>
        <v>1.529753709652746</v>
      </c>
      <c r="IL242" s="27">
        <f t="shared" si="106"/>
        <v>1</v>
      </c>
      <c r="IM242" s="9">
        <f t="shared" si="126"/>
        <v>2.2946305644791187</v>
      </c>
      <c r="IN242" s="48">
        <f t="shared" si="107"/>
        <v>1</v>
      </c>
      <c r="IO242" s="9">
        <f t="shared" si="121"/>
        <v>92.351231451736268</v>
      </c>
      <c r="IP242" s="49">
        <f t="shared" si="108"/>
        <v>1</v>
      </c>
      <c r="IQ242" s="9">
        <f t="shared" si="122"/>
        <v>0.76487685482637302</v>
      </c>
      <c r="IR242" s="49">
        <f t="shared" si="109"/>
        <v>1</v>
      </c>
      <c r="IS242" s="9">
        <f t="shared" si="128"/>
        <v>1</v>
      </c>
      <c r="IT242" s="9" t="str">
        <f t="shared" si="111"/>
        <v>very poor</v>
      </c>
      <c r="IU242" s="9">
        <f t="shared" si="129"/>
        <v>39.0625</v>
      </c>
      <c r="IV242" t="str">
        <f t="shared" si="113"/>
        <v>improvement needed</v>
      </c>
    </row>
    <row r="243" spans="1:256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P243">
        <v>67</v>
      </c>
      <c r="AT243">
        <v>67</v>
      </c>
      <c r="BA243">
        <v>33</v>
      </c>
      <c r="CU243">
        <v>33</v>
      </c>
      <c r="ES243">
        <v>3139</v>
      </c>
      <c r="FI243">
        <v>661</v>
      </c>
      <c r="FT243">
        <v>133</v>
      </c>
      <c r="GB243">
        <v>33</v>
      </c>
      <c r="GI243">
        <v>33</v>
      </c>
      <c r="HB243">
        <v>67</v>
      </c>
      <c r="HN243" s="27">
        <f t="shared" si="114"/>
        <v>4266</v>
      </c>
      <c r="HO243">
        <f t="shared" si="115"/>
        <v>10</v>
      </c>
      <c r="HP243">
        <f t="shared" si="101"/>
        <v>1</v>
      </c>
      <c r="HQ243">
        <f t="shared" si="123"/>
        <v>1</v>
      </c>
      <c r="HR243">
        <f t="shared" si="102"/>
        <v>1</v>
      </c>
      <c r="HS243">
        <f t="shared" si="116"/>
        <v>0</v>
      </c>
      <c r="HT243">
        <f t="shared" si="103"/>
        <v>1</v>
      </c>
      <c r="HU243">
        <f t="shared" si="117"/>
        <v>6</v>
      </c>
      <c r="HV243" s="38">
        <f t="shared" si="124"/>
        <v>3</v>
      </c>
      <c r="HW243" s="9">
        <f t="shared" si="118"/>
        <v>0</v>
      </c>
      <c r="HX243" s="27">
        <f t="shared" si="104"/>
        <v>1</v>
      </c>
      <c r="HY243" s="9">
        <f t="shared" si="119"/>
        <v>0.82520630157539387</v>
      </c>
      <c r="HZ243" s="45"/>
      <c r="IA243">
        <f>COUNT(AX243:BA243,BG243:BH243,BJ243:BM243:BQ243,CB243,CD243,CO243:CP243,CT243,DB243,EX243,FD243,FL243,HA243,HC243,HE243,HI243)</f>
        <v>1</v>
      </c>
      <c r="IB243" s="120">
        <f t="shared" si="99"/>
        <v>1</v>
      </c>
      <c r="IC243" s="27">
        <v>6</v>
      </c>
      <c r="ID243" s="38"/>
      <c r="IE243" s="9">
        <v>92.991092358180964</v>
      </c>
      <c r="IF243" s="45"/>
      <c r="IG243" s="38">
        <f t="shared" si="127"/>
        <v>1</v>
      </c>
      <c r="IH243" s="38"/>
      <c r="II243">
        <f t="shared" si="125"/>
        <v>0</v>
      </c>
      <c r="IJ243" t="str">
        <f t="shared" si="105"/>
        <v/>
      </c>
      <c r="IK243" s="9">
        <f t="shared" si="120"/>
        <v>3.1176746366619783</v>
      </c>
      <c r="IL243" s="27">
        <f t="shared" si="106"/>
        <v>1</v>
      </c>
      <c r="IM243" s="9">
        <f t="shared" si="126"/>
        <v>0.77355836849507742</v>
      </c>
      <c r="IN243" s="48">
        <f t="shared" si="107"/>
        <v>1</v>
      </c>
      <c r="IO243" s="9">
        <f t="shared" si="121"/>
        <v>93.741209563994374</v>
      </c>
      <c r="IP243" s="49">
        <f t="shared" si="108"/>
        <v>1</v>
      </c>
      <c r="IQ243" s="9">
        <f t="shared" si="122"/>
        <v>3.1176746366619783</v>
      </c>
      <c r="IR243" s="49">
        <f t="shared" si="109"/>
        <v>3</v>
      </c>
      <c r="IS243" s="9">
        <f t="shared" si="128"/>
        <v>1</v>
      </c>
      <c r="IT243" s="9" t="str">
        <f t="shared" si="111"/>
        <v>very poor</v>
      </c>
      <c r="IU243" s="9">
        <f t="shared" si="129"/>
        <v>39.0625</v>
      </c>
      <c r="IV243" t="str">
        <f t="shared" si="113"/>
        <v>improvement needed</v>
      </c>
    </row>
    <row r="244" spans="1:256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N244">
        <v>100</v>
      </c>
      <c r="BH244">
        <v>150</v>
      </c>
      <c r="BI244">
        <v>50</v>
      </c>
      <c r="CH244">
        <v>50</v>
      </c>
      <c r="CU244">
        <v>100</v>
      </c>
      <c r="CY244">
        <v>150</v>
      </c>
      <c r="DO244">
        <v>200</v>
      </c>
      <c r="EM244">
        <v>555</v>
      </c>
      <c r="EQ244">
        <v>277</v>
      </c>
      <c r="EW244">
        <v>277</v>
      </c>
      <c r="FI244">
        <v>3605</v>
      </c>
      <c r="FN244">
        <v>1941</v>
      </c>
      <c r="FQ244">
        <v>281</v>
      </c>
      <c r="GB244">
        <v>469</v>
      </c>
      <c r="GI244">
        <v>100</v>
      </c>
      <c r="GY244">
        <v>100</v>
      </c>
      <c r="HB244">
        <v>2900</v>
      </c>
      <c r="HN244" s="27">
        <f t="shared" si="114"/>
        <v>11305</v>
      </c>
      <c r="HO244">
        <f t="shared" si="115"/>
        <v>17</v>
      </c>
      <c r="HP244">
        <f t="shared" si="101"/>
        <v>3</v>
      </c>
      <c r="HQ244">
        <f t="shared" si="123"/>
        <v>4</v>
      </c>
      <c r="HR244">
        <f t="shared" si="102"/>
        <v>1</v>
      </c>
      <c r="HS244">
        <f t="shared" si="116"/>
        <v>2</v>
      </c>
      <c r="HT244">
        <f t="shared" si="103"/>
        <v>3</v>
      </c>
      <c r="HU244">
        <f t="shared" si="117"/>
        <v>10</v>
      </c>
      <c r="HV244" s="38">
        <f t="shared" si="124"/>
        <v>5</v>
      </c>
      <c r="HW244" s="9">
        <f t="shared" si="118"/>
        <v>1.7691287041132244</v>
      </c>
      <c r="HX244" s="27">
        <f t="shared" si="104"/>
        <v>3</v>
      </c>
      <c r="HY244" s="9">
        <f t="shared" si="119"/>
        <v>9.9933377748167889</v>
      </c>
      <c r="HZ244" s="45"/>
      <c r="IA244">
        <f>COUNT(AX244:BA244,BG244:BH244,BJ244:BM244:BQ244,CB244,CD244,CO244:CP244,CT244,DB244,EX244,FD244,FL244,HA244,HC244,HE244,HI244)</f>
        <v>1</v>
      </c>
      <c r="IB244" s="120">
        <f t="shared" si="99"/>
        <v>1</v>
      </c>
      <c r="IC244" s="27">
        <v>9</v>
      </c>
      <c r="ID244" s="38"/>
      <c r="IE244" s="9">
        <v>60.672268907563023</v>
      </c>
      <c r="IF244" s="45"/>
      <c r="IG244" s="38">
        <f t="shared" si="127"/>
        <v>3</v>
      </c>
      <c r="IH244" s="38"/>
      <c r="II244">
        <f t="shared" si="125"/>
        <v>2</v>
      </c>
      <c r="IJ244" t="str">
        <f t="shared" si="105"/>
        <v/>
      </c>
      <c r="IK244" s="9">
        <f t="shared" si="120"/>
        <v>37.116320212295442</v>
      </c>
      <c r="IL244" s="27">
        <f t="shared" si="106"/>
        <v>3</v>
      </c>
      <c r="IM244" s="9">
        <f t="shared" si="126"/>
        <v>1.3268465280849182</v>
      </c>
      <c r="IN244" s="48">
        <f t="shared" si="107"/>
        <v>1</v>
      </c>
      <c r="IO244" s="9">
        <f t="shared" si="121"/>
        <v>66.386554621848731</v>
      </c>
      <c r="IP244" s="49">
        <f t="shared" si="108"/>
        <v>1</v>
      </c>
      <c r="IQ244" s="9">
        <f t="shared" si="122"/>
        <v>0</v>
      </c>
      <c r="IR244" s="49">
        <f t="shared" si="109"/>
        <v>1</v>
      </c>
      <c r="IS244" s="9">
        <f t="shared" si="128"/>
        <v>2</v>
      </c>
      <c r="IT244" s="9" t="str">
        <f t="shared" si="111"/>
        <v>poor</v>
      </c>
      <c r="IU244" s="9">
        <f t="shared" si="129"/>
        <v>78.125</v>
      </c>
      <c r="IV244" t="str">
        <f t="shared" si="113"/>
        <v>approaching attainable community</v>
      </c>
    </row>
    <row r="245" spans="1:256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P245">
        <v>67</v>
      </c>
      <c r="W245">
        <v>17</v>
      </c>
      <c r="Y245">
        <v>33</v>
      </c>
      <c r="AC245">
        <v>33</v>
      </c>
      <c r="AH245">
        <v>33</v>
      </c>
      <c r="AT245">
        <v>567</v>
      </c>
      <c r="BA245">
        <v>533</v>
      </c>
      <c r="BY245">
        <v>50</v>
      </c>
      <c r="EF245">
        <v>17</v>
      </c>
      <c r="EQ245">
        <v>17</v>
      </c>
      <c r="ET245">
        <v>117</v>
      </c>
      <c r="FF245">
        <v>17</v>
      </c>
      <c r="FI245">
        <v>133</v>
      </c>
      <c r="FT245">
        <v>17</v>
      </c>
      <c r="GI245">
        <v>100</v>
      </c>
      <c r="GT245">
        <v>33</v>
      </c>
      <c r="HB245">
        <v>17</v>
      </c>
      <c r="HN245" s="27">
        <f t="shared" si="114"/>
        <v>1801</v>
      </c>
      <c r="HO245">
        <f t="shared" si="115"/>
        <v>17</v>
      </c>
      <c r="HP245">
        <f t="shared" si="101"/>
        <v>3</v>
      </c>
      <c r="HQ245">
        <f t="shared" si="123"/>
        <v>0</v>
      </c>
      <c r="HR245">
        <f t="shared" si="102"/>
        <v>1</v>
      </c>
      <c r="HS245">
        <f t="shared" si="116"/>
        <v>0</v>
      </c>
      <c r="HT245">
        <f t="shared" si="103"/>
        <v>1</v>
      </c>
      <c r="HU245">
        <f t="shared" si="117"/>
        <v>9</v>
      </c>
      <c r="HV245" s="38">
        <f t="shared" si="124"/>
        <v>3</v>
      </c>
      <c r="HW245" s="9">
        <f t="shared" si="118"/>
        <v>0</v>
      </c>
      <c r="HX245" s="27">
        <f t="shared" si="104"/>
        <v>1</v>
      </c>
      <c r="HY245" s="9">
        <f t="shared" si="119"/>
        <v>0</v>
      </c>
      <c r="HZ245" s="45"/>
      <c r="IA245">
        <f>COUNT(AX245:BA245,BG245:BH245,BJ245:BM245:BQ245,CB245,CD245,CO245:CP245,CT245,DB245,EX245,FD245,FL245,HA245,HC245,HE245,HI245)</f>
        <v>1</v>
      </c>
      <c r="IB245" s="120">
        <f t="shared" si="99"/>
        <v>1</v>
      </c>
      <c r="IC245" s="27">
        <v>11</v>
      </c>
      <c r="ID245" s="38"/>
      <c r="IE245" s="9">
        <v>79.622431982232087</v>
      </c>
      <c r="IF245" s="45"/>
      <c r="IG245" s="38">
        <f t="shared" si="127"/>
        <v>1</v>
      </c>
      <c r="IH245" s="38"/>
      <c r="II245">
        <f t="shared" si="125"/>
        <v>1</v>
      </c>
      <c r="IJ245" t="str">
        <f t="shared" si="105"/>
        <v/>
      </c>
      <c r="IK245" s="9">
        <f t="shared" si="120"/>
        <v>1.8878400888395337</v>
      </c>
      <c r="IL245" s="27">
        <f t="shared" si="106"/>
        <v>1</v>
      </c>
      <c r="IM245" s="9">
        <f t="shared" si="126"/>
        <v>29.594669627984455</v>
      </c>
      <c r="IN245" s="48">
        <f t="shared" si="107"/>
        <v>3</v>
      </c>
      <c r="IO245" s="9">
        <f t="shared" si="121"/>
        <v>23.209328151027204</v>
      </c>
      <c r="IP245" s="49">
        <f t="shared" si="108"/>
        <v>3</v>
      </c>
      <c r="IQ245" s="9">
        <f t="shared" si="122"/>
        <v>5.5524708495280395</v>
      </c>
      <c r="IR245" s="49">
        <f t="shared" si="109"/>
        <v>3</v>
      </c>
      <c r="IS245" s="9">
        <f t="shared" si="128"/>
        <v>2</v>
      </c>
      <c r="IT245" s="9" t="str">
        <f t="shared" si="111"/>
        <v>poor</v>
      </c>
      <c r="IU245" s="9">
        <f t="shared" si="129"/>
        <v>78.125</v>
      </c>
      <c r="IV245" t="str">
        <f t="shared" si="113"/>
        <v>approaching attainable community</v>
      </c>
    </row>
    <row r="246" spans="1:256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P246">
        <v>157</v>
      </c>
      <c r="AT246">
        <v>33</v>
      </c>
      <c r="BA246">
        <v>27</v>
      </c>
      <c r="CJ246">
        <v>3</v>
      </c>
      <c r="DO246">
        <v>3</v>
      </c>
      <c r="EG246">
        <v>3</v>
      </c>
      <c r="EN246">
        <v>13</v>
      </c>
      <c r="EQ246">
        <v>6</v>
      </c>
      <c r="ES246">
        <v>6</v>
      </c>
      <c r="ET246">
        <v>13</v>
      </c>
      <c r="EW246">
        <v>6</v>
      </c>
      <c r="FI246">
        <v>30</v>
      </c>
      <c r="FT246">
        <v>19</v>
      </c>
      <c r="GC246">
        <v>6</v>
      </c>
      <c r="GF246">
        <v>6</v>
      </c>
      <c r="GI246">
        <v>13</v>
      </c>
      <c r="GW246">
        <v>3</v>
      </c>
      <c r="HB246">
        <v>3</v>
      </c>
      <c r="HN246" s="27">
        <f t="shared" si="114"/>
        <v>350</v>
      </c>
      <c r="HO246">
        <f t="shared" si="115"/>
        <v>18</v>
      </c>
      <c r="HP246">
        <f t="shared" si="101"/>
        <v>3</v>
      </c>
      <c r="HQ246">
        <f t="shared" si="123"/>
        <v>0</v>
      </c>
      <c r="HR246">
        <f t="shared" si="102"/>
        <v>1</v>
      </c>
      <c r="HS246">
        <f t="shared" si="116"/>
        <v>0</v>
      </c>
      <c r="HT246">
        <f t="shared" si="103"/>
        <v>1</v>
      </c>
      <c r="HU246">
        <f t="shared" si="117"/>
        <v>13</v>
      </c>
      <c r="HV246" s="38">
        <f t="shared" si="124"/>
        <v>5</v>
      </c>
      <c r="HW246" s="9">
        <f t="shared" si="118"/>
        <v>0</v>
      </c>
      <c r="HX246" s="27">
        <f t="shared" si="104"/>
        <v>1</v>
      </c>
      <c r="HY246" s="9">
        <f t="shared" si="119"/>
        <v>4.9586776859504136</v>
      </c>
      <c r="HZ246" s="45"/>
      <c r="IA246">
        <f>COUNT(AX246:BA246,BG246:BH246,BJ246:BM246:BQ246,CB246,CD246,CO246:CP246,CT246,DB246,EX246,FD246,FL246,HA246,HC246,HE246,HI246)</f>
        <v>1</v>
      </c>
      <c r="IB246" s="120">
        <f t="shared" si="99"/>
        <v>1</v>
      </c>
      <c r="IC246" s="27">
        <v>8</v>
      </c>
      <c r="ID246" s="38"/>
      <c r="IE246" s="9">
        <v>84</v>
      </c>
      <c r="IF246" s="45"/>
      <c r="IG246" s="38">
        <f t="shared" si="127"/>
        <v>2</v>
      </c>
      <c r="IH246" s="38"/>
      <c r="II246">
        <f t="shared" si="125"/>
        <v>1</v>
      </c>
      <c r="IJ246" t="str">
        <f t="shared" si="105"/>
        <v/>
      </c>
      <c r="IK246" s="9">
        <f t="shared" si="120"/>
        <v>3.4285714285714288</v>
      </c>
      <c r="IL246" s="27">
        <f t="shared" si="106"/>
        <v>1</v>
      </c>
      <c r="IM246" s="9">
        <f t="shared" si="126"/>
        <v>7.7142857142857135</v>
      </c>
      <c r="IN246" s="48">
        <f t="shared" si="107"/>
        <v>1</v>
      </c>
      <c r="IO246" s="9">
        <f t="shared" si="121"/>
        <v>34.571428571428569</v>
      </c>
      <c r="IP246" s="49">
        <f t="shared" si="108"/>
        <v>3</v>
      </c>
      <c r="IQ246" s="9">
        <f t="shared" si="122"/>
        <v>7.1428571428571423</v>
      </c>
      <c r="IR246" s="49">
        <f t="shared" si="109"/>
        <v>3</v>
      </c>
      <c r="IS246" s="9">
        <f t="shared" si="128"/>
        <v>1.6666666666666667</v>
      </c>
      <c r="IT246" s="9" t="str">
        <f t="shared" si="111"/>
        <v>very poor</v>
      </c>
      <c r="IU246" s="9">
        <f t="shared" si="129"/>
        <v>65.104166666666657</v>
      </c>
      <c r="IV246" t="str">
        <f t="shared" si="113"/>
        <v>improvement needed</v>
      </c>
    </row>
    <row r="247" spans="1:256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P247">
        <v>127</v>
      </c>
      <c r="AB247">
        <v>18</v>
      </c>
      <c r="AH247">
        <v>9</v>
      </c>
      <c r="BA247">
        <v>18</v>
      </c>
      <c r="BE247">
        <v>9</v>
      </c>
      <c r="CU247">
        <v>27</v>
      </c>
      <c r="EO247">
        <v>9</v>
      </c>
      <c r="EQ247">
        <v>36</v>
      </c>
      <c r="ET247">
        <v>318</v>
      </c>
      <c r="FI247">
        <v>209</v>
      </c>
      <c r="GI247">
        <v>27</v>
      </c>
      <c r="GT247">
        <v>18</v>
      </c>
      <c r="HB247">
        <v>45</v>
      </c>
      <c r="HN247" s="27">
        <f t="shared" si="114"/>
        <v>870</v>
      </c>
      <c r="HO247">
        <f t="shared" si="115"/>
        <v>13</v>
      </c>
      <c r="HP247">
        <f t="shared" si="101"/>
        <v>1</v>
      </c>
      <c r="HQ247">
        <f t="shared" si="123"/>
        <v>1</v>
      </c>
      <c r="HR247">
        <f t="shared" si="102"/>
        <v>1</v>
      </c>
      <c r="HS247">
        <f t="shared" si="116"/>
        <v>0</v>
      </c>
      <c r="HT247">
        <f t="shared" si="103"/>
        <v>1</v>
      </c>
      <c r="HU247">
        <f t="shared" si="117"/>
        <v>7</v>
      </c>
      <c r="HV247" s="38">
        <f t="shared" si="124"/>
        <v>3</v>
      </c>
      <c r="HW247" s="9">
        <f t="shared" si="118"/>
        <v>0</v>
      </c>
      <c r="HX247" s="27">
        <f t="shared" si="104"/>
        <v>1</v>
      </c>
      <c r="HY247" s="9">
        <f t="shared" si="119"/>
        <v>0</v>
      </c>
      <c r="HZ247" s="45"/>
      <c r="IA247">
        <f>COUNT(AX247:BA247,BG247:BH247,BJ247:BM247:BQ247,CB247,CD247,CO247:CP247,CT247,DB247,EX247,FD247,FL247,HA247,HC247,HE247,HI247)</f>
        <v>1</v>
      </c>
      <c r="IB247" s="120">
        <f t="shared" si="99"/>
        <v>1</v>
      </c>
      <c r="IC247" s="27">
        <v>8</v>
      </c>
      <c r="ID247" s="38"/>
      <c r="IE247" s="9">
        <v>77.241379310344826</v>
      </c>
      <c r="IF247" s="45"/>
      <c r="IG247" s="38">
        <f t="shared" si="127"/>
        <v>1</v>
      </c>
      <c r="IH247" s="38"/>
      <c r="II247">
        <f t="shared" si="125"/>
        <v>1</v>
      </c>
      <c r="IJ247" t="str">
        <f t="shared" si="105"/>
        <v/>
      </c>
      <c r="IK247" s="9">
        <f t="shared" si="120"/>
        <v>12.413793103448276</v>
      </c>
      <c r="IL247" s="27">
        <f t="shared" si="106"/>
        <v>1</v>
      </c>
      <c r="IM247" s="9">
        <f t="shared" si="126"/>
        <v>2.0689655172413794</v>
      </c>
      <c r="IN247" s="48">
        <f t="shared" si="107"/>
        <v>1</v>
      </c>
      <c r="IO247" s="9">
        <f t="shared" si="121"/>
        <v>68.850574712643677</v>
      </c>
      <c r="IP247" s="49">
        <f t="shared" si="108"/>
        <v>1</v>
      </c>
      <c r="IQ247" s="9">
        <f t="shared" si="122"/>
        <v>1.0344827586206897</v>
      </c>
      <c r="IR247" s="49">
        <f t="shared" si="109"/>
        <v>3</v>
      </c>
      <c r="IS247" s="9">
        <f t="shared" si="128"/>
        <v>1</v>
      </c>
      <c r="IT247" s="9" t="str">
        <f t="shared" si="111"/>
        <v>very poor</v>
      </c>
      <c r="IU247" s="9">
        <f t="shared" si="129"/>
        <v>39.0625</v>
      </c>
      <c r="IV247" t="str">
        <f t="shared" si="113"/>
        <v>improvement needed</v>
      </c>
    </row>
    <row r="248" spans="1:256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P248">
        <v>267</v>
      </c>
      <c r="AB248">
        <v>17</v>
      </c>
      <c r="AH248">
        <v>33</v>
      </c>
      <c r="AT248">
        <v>533</v>
      </c>
      <c r="BA248">
        <v>600</v>
      </c>
      <c r="BG248">
        <v>67</v>
      </c>
      <c r="BI248">
        <v>33</v>
      </c>
      <c r="DO248">
        <v>33</v>
      </c>
      <c r="EJ248">
        <v>67</v>
      </c>
      <c r="EQ248">
        <v>433</v>
      </c>
      <c r="ET248">
        <v>200</v>
      </c>
      <c r="FB248">
        <v>67</v>
      </c>
      <c r="FI248">
        <v>217</v>
      </c>
      <c r="FT248">
        <v>33</v>
      </c>
      <c r="GT248">
        <v>17</v>
      </c>
      <c r="HB248">
        <v>50</v>
      </c>
      <c r="HN248" s="27">
        <f t="shared" si="114"/>
        <v>2667</v>
      </c>
      <c r="HO248">
        <f t="shared" si="115"/>
        <v>16</v>
      </c>
      <c r="HP248">
        <f t="shared" si="101"/>
        <v>3</v>
      </c>
      <c r="HQ248">
        <f t="shared" si="123"/>
        <v>2</v>
      </c>
      <c r="HR248">
        <f t="shared" si="102"/>
        <v>1</v>
      </c>
      <c r="HS248">
        <f t="shared" si="116"/>
        <v>2</v>
      </c>
      <c r="HT248">
        <f t="shared" si="103"/>
        <v>3</v>
      </c>
      <c r="HU248">
        <f t="shared" si="117"/>
        <v>8</v>
      </c>
      <c r="HV248" s="38">
        <f t="shared" si="124"/>
        <v>3</v>
      </c>
      <c r="HW248" s="9">
        <f t="shared" si="118"/>
        <v>3.7495313085864268</v>
      </c>
      <c r="HX248" s="27">
        <f t="shared" si="104"/>
        <v>3</v>
      </c>
      <c r="HY248" s="9">
        <f t="shared" si="119"/>
        <v>0</v>
      </c>
      <c r="HZ248" s="45"/>
      <c r="IA248">
        <f>COUNT(AX248:BA248,BG248:BH248,BJ248:BM248:BQ248,CB248,CD248,CO248:CP248,CT248,DB248,EX248,FD248,FL248,HA248,HC248,HE248,HI248)</f>
        <v>2</v>
      </c>
      <c r="IB248" s="120">
        <f t="shared" si="99"/>
        <v>1</v>
      </c>
      <c r="IC248" s="27">
        <v>9</v>
      </c>
      <c r="ID248" s="38"/>
      <c r="IE248" s="9">
        <v>74.390701162354716</v>
      </c>
      <c r="IF248" s="45"/>
      <c r="IG248" s="38">
        <f t="shared" si="127"/>
        <v>2</v>
      </c>
      <c r="IH248" s="38"/>
      <c r="II248">
        <f t="shared" si="125"/>
        <v>2</v>
      </c>
      <c r="IJ248" t="str">
        <f t="shared" si="105"/>
        <v/>
      </c>
      <c r="IK248" s="9">
        <f t="shared" si="120"/>
        <v>19.347581552305961</v>
      </c>
      <c r="IL248" s="27">
        <f t="shared" si="106"/>
        <v>1</v>
      </c>
      <c r="IM248" s="9">
        <f t="shared" si="126"/>
        <v>25.009373828271464</v>
      </c>
      <c r="IN248" s="48">
        <f t="shared" si="107"/>
        <v>3</v>
      </c>
      <c r="IO248" s="9">
        <f t="shared" si="121"/>
        <v>38.132733408323958</v>
      </c>
      <c r="IP248" s="49">
        <f t="shared" si="108"/>
        <v>3</v>
      </c>
      <c r="IQ248" s="9">
        <f t="shared" si="122"/>
        <v>2.4746906636670416</v>
      </c>
      <c r="IR248" s="49">
        <f t="shared" si="109"/>
        <v>3</v>
      </c>
      <c r="IS248" s="9">
        <f t="shared" si="128"/>
        <v>2.3333333333333335</v>
      </c>
      <c r="IT248" s="9" t="str">
        <f t="shared" si="111"/>
        <v>poor</v>
      </c>
      <c r="IU248" s="9">
        <f t="shared" si="129"/>
        <v>91.145833333333343</v>
      </c>
      <c r="IV248" t="str">
        <f t="shared" si="113"/>
        <v>approaching attainable community</v>
      </c>
    </row>
    <row r="249" spans="1:256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N249">
        <v>13</v>
      </c>
      <c r="P249">
        <v>220</v>
      </c>
      <c r="AL249">
        <v>20</v>
      </c>
      <c r="AQ249">
        <v>7</v>
      </c>
      <c r="AT249">
        <v>147</v>
      </c>
      <c r="BA249">
        <v>147</v>
      </c>
      <c r="BZ249">
        <v>13</v>
      </c>
      <c r="CU249">
        <v>7</v>
      </c>
      <c r="DO249">
        <v>13</v>
      </c>
      <c r="EN249">
        <v>53</v>
      </c>
      <c r="EQ249">
        <v>7</v>
      </c>
      <c r="ET249">
        <v>21</v>
      </c>
      <c r="EW249">
        <v>7</v>
      </c>
      <c r="FI249">
        <v>13</v>
      </c>
      <c r="FQ249">
        <v>11</v>
      </c>
      <c r="FT249">
        <v>11</v>
      </c>
      <c r="GB249">
        <v>11</v>
      </c>
      <c r="GI249">
        <v>27</v>
      </c>
      <c r="GT249">
        <v>13</v>
      </c>
      <c r="HB249">
        <v>40</v>
      </c>
      <c r="HN249" s="27">
        <f t="shared" si="114"/>
        <v>801</v>
      </c>
      <c r="HO249">
        <f t="shared" si="115"/>
        <v>20</v>
      </c>
      <c r="HP249">
        <f t="shared" si="101"/>
        <v>3</v>
      </c>
      <c r="HQ249">
        <f t="shared" si="123"/>
        <v>1</v>
      </c>
      <c r="HR249">
        <f t="shared" si="102"/>
        <v>1</v>
      </c>
      <c r="HS249">
        <f t="shared" si="116"/>
        <v>0</v>
      </c>
      <c r="HT249">
        <f t="shared" si="103"/>
        <v>1</v>
      </c>
      <c r="HU249">
        <f t="shared" si="117"/>
        <v>11</v>
      </c>
      <c r="HV249" s="38">
        <f t="shared" si="124"/>
        <v>5</v>
      </c>
      <c r="HW249" s="9">
        <f t="shared" si="118"/>
        <v>0</v>
      </c>
      <c r="HX249" s="27">
        <f t="shared" si="104"/>
        <v>1</v>
      </c>
      <c r="HY249" s="9">
        <f t="shared" si="119"/>
        <v>13.664596273291925</v>
      </c>
      <c r="HZ249" s="45"/>
      <c r="IA249">
        <f>COUNT(AX249:BA249,BG249:BH249,BJ249:BM249:BQ249,CB249,CD249,CO249:CP249,CT249,DB249,EX249,FD249,FL249,HA249,HC249,HE249,HI249)</f>
        <v>1</v>
      </c>
      <c r="IB249" s="120">
        <f t="shared" si="99"/>
        <v>1</v>
      </c>
      <c r="IC249" s="27">
        <v>13</v>
      </c>
      <c r="ID249" s="38"/>
      <c r="IE249" s="9">
        <v>77.278401997503124</v>
      </c>
      <c r="IF249" s="45"/>
      <c r="IG249" s="38">
        <f t="shared" si="127"/>
        <v>1</v>
      </c>
      <c r="IH249" s="38"/>
      <c r="II249">
        <f t="shared" si="125"/>
        <v>2</v>
      </c>
      <c r="IJ249" t="str">
        <f t="shared" si="105"/>
        <v/>
      </c>
      <c r="IK249" s="9">
        <f t="shared" si="120"/>
        <v>9.7378277153558059</v>
      </c>
      <c r="IL249" s="27">
        <f t="shared" si="106"/>
        <v>1</v>
      </c>
      <c r="IM249" s="9">
        <f t="shared" si="126"/>
        <v>18.352059925093634</v>
      </c>
      <c r="IN249" s="48">
        <f t="shared" si="107"/>
        <v>3</v>
      </c>
      <c r="IO249" s="9">
        <f t="shared" si="121"/>
        <v>20.099875156054932</v>
      </c>
      <c r="IP249" s="49">
        <f t="shared" si="108"/>
        <v>3</v>
      </c>
      <c r="IQ249" s="9">
        <f t="shared" si="122"/>
        <v>5.4931335830212236</v>
      </c>
      <c r="IR249" s="49">
        <f t="shared" si="109"/>
        <v>3</v>
      </c>
      <c r="IS249" s="9">
        <f t="shared" si="128"/>
        <v>2</v>
      </c>
      <c r="IT249" s="9" t="str">
        <f t="shared" si="111"/>
        <v>poor</v>
      </c>
      <c r="IU249" s="9">
        <f t="shared" si="129"/>
        <v>78.125</v>
      </c>
      <c r="IV249" t="str">
        <f t="shared" si="113"/>
        <v>approaching attainable community</v>
      </c>
    </row>
    <row r="250" spans="1:256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N250">
        <v>38</v>
      </c>
      <c r="P250">
        <v>50</v>
      </c>
      <c r="AT250">
        <v>3</v>
      </c>
      <c r="CT250">
        <v>3</v>
      </c>
      <c r="CU250">
        <v>10</v>
      </c>
      <c r="EL250">
        <v>8</v>
      </c>
      <c r="EQ250">
        <v>63</v>
      </c>
      <c r="EW250">
        <v>50</v>
      </c>
      <c r="FI250">
        <v>35</v>
      </c>
      <c r="FN250">
        <v>50</v>
      </c>
      <c r="GH250">
        <v>28</v>
      </c>
      <c r="HN250" s="27">
        <f t="shared" si="114"/>
        <v>338</v>
      </c>
      <c r="HO250">
        <f t="shared" si="115"/>
        <v>11</v>
      </c>
      <c r="HP250">
        <f t="shared" si="101"/>
        <v>1</v>
      </c>
      <c r="HQ250">
        <f t="shared" si="123"/>
        <v>2</v>
      </c>
      <c r="HR250">
        <f t="shared" si="102"/>
        <v>1</v>
      </c>
      <c r="HS250">
        <f t="shared" si="116"/>
        <v>0</v>
      </c>
      <c r="HT250">
        <f t="shared" si="103"/>
        <v>1</v>
      </c>
      <c r="HU250">
        <f t="shared" si="117"/>
        <v>6</v>
      </c>
      <c r="HV250" s="38">
        <f t="shared" si="124"/>
        <v>3</v>
      </c>
      <c r="HW250" s="9">
        <f t="shared" si="118"/>
        <v>0</v>
      </c>
      <c r="HX250" s="27">
        <f t="shared" si="104"/>
        <v>1</v>
      </c>
      <c r="HY250" s="9">
        <f t="shared" si="119"/>
        <v>0</v>
      </c>
      <c r="HZ250" s="45"/>
      <c r="IA250">
        <f>COUNT(AX250:BA250,BG250:BH250,BJ250:BM250:BQ250,CB250,CD250,CO250:CP250,CT250,DB250,EX250,FD250,FL250,HA250,HC250,HE250,HI250)</f>
        <v>1</v>
      </c>
      <c r="IB250" s="120">
        <f t="shared" si="99"/>
        <v>1</v>
      </c>
      <c r="IC250" s="27">
        <v>6</v>
      </c>
      <c r="ID250" s="38"/>
      <c r="IE250" s="9">
        <v>63.905325443786985</v>
      </c>
      <c r="IF250" s="45"/>
      <c r="IG250" s="38">
        <f t="shared" si="127"/>
        <v>0</v>
      </c>
      <c r="IH250" s="38"/>
      <c r="II250">
        <f t="shared" si="125"/>
        <v>0</v>
      </c>
      <c r="IJ250" t="str">
        <f t="shared" si="105"/>
        <v/>
      </c>
      <c r="IK250" s="9">
        <f t="shared" si="120"/>
        <v>22.485207100591715</v>
      </c>
      <c r="IL250" s="27">
        <f t="shared" si="106"/>
        <v>1</v>
      </c>
      <c r="IM250" s="9">
        <f t="shared" si="126"/>
        <v>0.8875739644970414</v>
      </c>
      <c r="IN250" s="48">
        <f t="shared" si="107"/>
        <v>1</v>
      </c>
      <c r="IO250" s="9">
        <f t="shared" si="121"/>
        <v>69.230769230769226</v>
      </c>
      <c r="IP250" s="49">
        <f t="shared" si="108"/>
        <v>1</v>
      </c>
      <c r="IQ250" s="9">
        <f t="shared" si="122"/>
        <v>0</v>
      </c>
      <c r="IR250" s="49">
        <f t="shared" si="109"/>
        <v>1</v>
      </c>
      <c r="IS250" s="9">
        <f t="shared" si="128"/>
        <v>1</v>
      </c>
      <c r="IT250" s="9" t="str">
        <f t="shared" si="111"/>
        <v>very poor</v>
      </c>
      <c r="IU250" s="9">
        <f t="shared" si="129"/>
        <v>39.0625</v>
      </c>
      <c r="IV250" t="str">
        <f t="shared" si="113"/>
        <v>improvement needed</v>
      </c>
    </row>
    <row r="251" spans="1:256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P251">
        <v>913</v>
      </c>
      <c r="AL251">
        <v>13</v>
      </c>
      <c r="BH251">
        <v>50</v>
      </c>
      <c r="BX251">
        <v>25</v>
      </c>
      <c r="BY251">
        <v>38</v>
      </c>
      <c r="CK251">
        <v>13</v>
      </c>
      <c r="EQ251">
        <v>150</v>
      </c>
      <c r="ET251">
        <v>25</v>
      </c>
      <c r="FI251">
        <v>25</v>
      </c>
      <c r="FQ251">
        <v>63</v>
      </c>
      <c r="FT251">
        <v>25</v>
      </c>
      <c r="GC251">
        <v>25</v>
      </c>
      <c r="GN251">
        <v>13</v>
      </c>
      <c r="GT251">
        <v>25</v>
      </c>
      <c r="HN251" s="27">
        <f t="shared" si="114"/>
        <v>1403</v>
      </c>
      <c r="HO251">
        <f t="shared" si="115"/>
        <v>14</v>
      </c>
      <c r="HP251">
        <f t="shared" si="101"/>
        <v>3</v>
      </c>
      <c r="HQ251">
        <f t="shared" si="123"/>
        <v>1</v>
      </c>
      <c r="HR251">
        <f t="shared" si="102"/>
        <v>1</v>
      </c>
      <c r="HS251">
        <f t="shared" si="116"/>
        <v>1</v>
      </c>
      <c r="HT251">
        <f t="shared" si="103"/>
        <v>3</v>
      </c>
      <c r="HU251">
        <f t="shared" si="117"/>
        <v>8</v>
      </c>
      <c r="HV251" s="38" t="str">
        <f t="shared" si="124"/>
        <v/>
      </c>
      <c r="HW251" s="9">
        <f t="shared" si="118"/>
        <v>3.5637918745545263</v>
      </c>
      <c r="HX251" s="27">
        <f t="shared" si="104"/>
        <v>3</v>
      </c>
      <c r="HY251" s="9">
        <f t="shared" si="119"/>
        <v>19.325153374233128</v>
      </c>
      <c r="HZ251" s="45"/>
      <c r="IA251">
        <f>COUNT(AX251:BA251,BG251:BH251,BJ251:BM251:BQ251,CB251,CD251,CO251:CP251,CT251,DB251,EX251,FD251,FL251,HA251,HC251,HE251,HI251)</f>
        <v>1</v>
      </c>
      <c r="IB251" s="120" t="str">
        <f t="shared" si="99"/>
        <v/>
      </c>
      <c r="IC251" s="27">
        <v>9</v>
      </c>
      <c r="ID251" s="38"/>
      <c r="IE251" s="9">
        <v>78.474697077690664</v>
      </c>
      <c r="IF251" s="45"/>
      <c r="IG251" s="38">
        <f t="shared" si="127"/>
        <v>1</v>
      </c>
      <c r="IH251" s="38"/>
      <c r="II251">
        <f t="shared" si="125"/>
        <v>1</v>
      </c>
      <c r="IJ251">
        <f t="shared" si="105"/>
        <v>3</v>
      </c>
      <c r="IK251" s="9">
        <f t="shared" si="120"/>
        <v>12.473271560940841</v>
      </c>
      <c r="IL251" s="27" t="str">
        <f t="shared" si="106"/>
        <v/>
      </c>
      <c r="IM251" s="9">
        <f t="shared" si="126"/>
        <v>3.5637918745545263</v>
      </c>
      <c r="IN251" s="48">
        <f t="shared" si="107"/>
        <v>1</v>
      </c>
      <c r="IO251" s="9">
        <f t="shared" si="121"/>
        <v>23.235923022095509</v>
      </c>
      <c r="IP251" s="49">
        <f t="shared" si="108"/>
        <v>3</v>
      </c>
      <c r="IQ251" s="9">
        <f t="shared" si="122"/>
        <v>5.4169636493228799</v>
      </c>
      <c r="IR251" s="49">
        <f t="shared" si="109"/>
        <v>3</v>
      </c>
      <c r="IS251" s="9">
        <f t="shared" si="128"/>
        <v>2.4285714285714284</v>
      </c>
      <c r="IT251" s="9" t="str">
        <f t="shared" si="111"/>
        <v>poor</v>
      </c>
      <c r="IU251" s="9">
        <f t="shared" si="129"/>
        <v>94.866071428571416</v>
      </c>
      <c r="IV251" t="str">
        <f t="shared" si="113"/>
        <v>approaching attainable community</v>
      </c>
    </row>
    <row r="252" spans="1:256" x14ac:dyDescent="0.2">
      <c r="A252" s="26">
        <v>1659</v>
      </c>
      <c r="B252" s="40" t="s">
        <v>505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P252">
        <v>600</v>
      </c>
      <c r="AF252">
        <v>50</v>
      </c>
      <c r="AH252">
        <v>200</v>
      </c>
      <c r="EQ252">
        <v>6048</v>
      </c>
      <c r="FI252">
        <v>252</v>
      </c>
      <c r="HN252" s="27">
        <f t="shared" si="114"/>
        <v>7150</v>
      </c>
      <c r="HO252">
        <f t="shared" si="115"/>
        <v>5</v>
      </c>
      <c r="HP252">
        <f t="shared" si="101"/>
        <v>1</v>
      </c>
      <c r="HQ252">
        <f t="shared" si="123"/>
        <v>0</v>
      </c>
      <c r="HR252">
        <f t="shared" si="102"/>
        <v>1</v>
      </c>
      <c r="HS252">
        <f t="shared" si="116"/>
        <v>0</v>
      </c>
      <c r="HT252">
        <f t="shared" si="103"/>
        <v>1</v>
      </c>
      <c r="HU252">
        <f t="shared" si="117"/>
        <v>2</v>
      </c>
      <c r="HV252" s="38">
        <f t="shared" si="124"/>
        <v>1</v>
      </c>
      <c r="HW252" s="9">
        <f t="shared" si="118"/>
        <v>0</v>
      </c>
      <c r="HX252" s="27">
        <f t="shared" si="104"/>
        <v>1</v>
      </c>
      <c r="HY252" s="9">
        <f t="shared" si="119"/>
        <v>0</v>
      </c>
      <c r="HZ252" s="45"/>
      <c r="IA252">
        <f>COUNT(AX252:BA252,BG252:BH252,BJ252:BM252:BQ252,CB252,CD252,CO252:CP252,CT252,DB252,EX252,FD252,FL252,HA252,HC252,HE252,HI252)</f>
        <v>0</v>
      </c>
      <c r="IB252" s="120">
        <f t="shared" si="99"/>
        <v>1</v>
      </c>
      <c r="IC252" s="27">
        <v>4</v>
      </c>
      <c r="ID252" s="38"/>
      <c r="IE252" s="9">
        <v>11.916083916083917</v>
      </c>
      <c r="IF252" s="45"/>
      <c r="IG252" s="38">
        <f t="shared" si="127"/>
        <v>0</v>
      </c>
      <c r="IH252" s="38"/>
      <c r="II252">
        <f t="shared" si="125"/>
        <v>2</v>
      </c>
      <c r="IJ252" t="str">
        <f t="shared" si="105"/>
        <v/>
      </c>
      <c r="IK252" s="9">
        <f t="shared" si="120"/>
        <v>84.587412587412587</v>
      </c>
      <c r="IL252" s="27">
        <f t="shared" si="106"/>
        <v>5</v>
      </c>
      <c r="IM252" s="9">
        <f t="shared" si="126"/>
        <v>0</v>
      </c>
      <c r="IN252" s="48">
        <f t="shared" si="107"/>
        <v>1</v>
      </c>
      <c r="IO252" s="9">
        <f t="shared" si="121"/>
        <v>88.111888111888121</v>
      </c>
      <c r="IP252" s="49">
        <f t="shared" si="108"/>
        <v>1</v>
      </c>
      <c r="IQ252" s="9">
        <f t="shared" si="122"/>
        <v>3.4965034965034967</v>
      </c>
      <c r="IR252" s="49">
        <f t="shared" si="109"/>
        <v>3</v>
      </c>
      <c r="IS252" s="9">
        <f t="shared" si="128"/>
        <v>1.6666666666666667</v>
      </c>
      <c r="IT252" s="9" t="str">
        <f t="shared" si="111"/>
        <v>very poor</v>
      </c>
      <c r="IU252" s="9">
        <f t="shared" si="129"/>
        <v>65.104166666666657</v>
      </c>
      <c r="IV252" t="str">
        <f t="shared" si="113"/>
        <v>improvement needed</v>
      </c>
    </row>
    <row r="253" spans="1:256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P253">
        <v>483</v>
      </c>
      <c r="BG253">
        <v>67</v>
      </c>
      <c r="EN253">
        <v>4</v>
      </c>
      <c r="EQ253">
        <v>33</v>
      </c>
      <c r="EW253">
        <v>3</v>
      </c>
      <c r="FQ253">
        <v>12</v>
      </c>
      <c r="FT253">
        <v>2</v>
      </c>
      <c r="GC253">
        <v>3</v>
      </c>
      <c r="GI253">
        <v>33</v>
      </c>
      <c r="GN253">
        <v>17</v>
      </c>
      <c r="HB253">
        <v>17</v>
      </c>
      <c r="HN253" s="27">
        <f t="shared" si="114"/>
        <v>674</v>
      </c>
      <c r="HO253">
        <f t="shared" si="115"/>
        <v>11</v>
      </c>
      <c r="HP253">
        <f t="shared" si="101"/>
        <v>1</v>
      </c>
      <c r="HQ253">
        <f t="shared" si="123"/>
        <v>1</v>
      </c>
      <c r="HR253">
        <f t="shared" si="102"/>
        <v>1</v>
      </c>
      <c r="HS253">
        <f t="shared" si="116"/>
        <v>1</v>
      </c>
      <c r="HT253">
        <f t="shared" si="103"/>
        <v>3</v>
      </c>
      <c r="HU253">
        <f t="shared" si="117"/>
        <v>9</v>
      </c>
      <c r="HV253" s="38" t="str">
        <f t="shared" si="124"/>
        <v/>
      </c>
      <c r="HW253" s="9">
        <f t="shared" si="118"/>
        <v>9.940652818991099</v>
      </c>
      <c r="HX253" s="27">
        <f t="shared" si="104"/>
        <v>3</v>
      </c>
      <c r="HY253" s="9">
        <f t="shared" si="119"/>
        <v>11.214953271028037</v>
      </c>
      <c r="HZ253" s="45"/>
      <c r="IA253">
        <f>COUNT(AX253:BA253,BG253:BH253,BJ253:BM253:BQ253,CB253,CD253,CO253:CP253,CT253,DB253,EX253,FD253,FL253,HA253,HC253,HE253,HI253)</f>
        <v>1</v>
      </c>
      <c r="IB253" s="120" t="str">
        <f t="shared" si="99"/>
        <v/>
      </c>
      <c r="IC253" s="27">
        <v>4</v>
      </c>
      <c r="ID253" s="38"/>
      <c r="IE253" s="9">
        <v>84.866468842729972</v>
      </c>
      <c r="IF253" s="45"/>
      <c r="IG253" s="38">
        <f t="shared" ref="IG253:IG284" si="130">2*COUNT(CO253,HI253)+COUNT(AX253:BB253,BH253:BQ253,CD253,CP253,DB253,DU253,DZ253:EA253,FD253,FL253,FO253,GV253:GZ253,HE253)</f>
        <v>0</v>
      </c>
      <c r="IH253" s="38"/>
      <c r="II253">
        <f t="shared" si="125"/>
        <v>0</v>
      </c>
      <c r="IJ253">
        <f t="shared" si="105"/>
        <v>1</v>
      </c>
      <c r="IK253" s="9">
        <f t="shared" si="120"/>
        <v>7.4183976261127587</v>
      </c>
      <c r="IL253" s="27" t="str">
        <f t="shared" si="106"/>
        <v/>
      </c>
      <c r="IM253" s="9">
        <f t="shared" si="126"/>
        <v>9.940652818991099</v>
      </c>
      <c r="IN253" s="48">
        <f t="shared" si="107"/>
        <v>1</v>
      </c>
      <c r="IO253" s="9">
        <f t="shared" si="121"/>
        <v>15.875370919881307</v>
      </c>
      <c r="IP253" s="49">
        <f t="shared" si="108"/>
        <v>3</v>
      </c>
      <c r="IQ253" s="9">
        <f t="shared" si="122"/>
        <v>0.29673590504451042</v>
      </c>
      <c r="IR253" s="49">
        <f t="shared" si="109"/>
        <v>1</v>
      </c>
      <c r="IS253" s="9">
        <f t="shared" si="128"/>
        <v>1.5714285714285714</v>
      </c>
      <c r="IT253" s="9" t="str">
        <f t="shared" si="111"/>
        <v>very poor</v>
      </c>
      <c r="IU253" s="9">
        <f t="shared" si="129"/>
        <v>61.383928571428569</v>
      </c>
      <c r="IV253" t="str">
        <f t="shared" si="113"/>
        <v>improvement needed</v>
      </c>
    </row>
    <row r="254" spans="1:256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P254">
        <v>400</v>
      </c>
      <c r="AJ254">
        <v>20</v>
      </c>
      <c r="AT254">
        <v>100</v>
      </c>
      <c r="BA254">
        <v>40</v>
      </c>
      <c r="EQ254">
        <v>1060</v>
      </c>
      <c r="ET254">
        <v>20</v>
      </c>
      <c r="FD254">
        <v>20</v>
      </c>
      <c r="FI254">
        <v>800</v>
      </c>
      <c r="FQ254">
        <v>160</v>
      </c>
      <c r="GB254">
        <v>20</v>
      </c>
      <c r="GF254">
        <v>20</v>
      </c>
      <c r="GI254">
        <v>40</v>
      </c>
      <c r="HA254">
        <v>20</v>
      </c>
      <c r="HN254" s="27">
        <f t="shared" si="114"/>
        <v>2720</v>
      </c>
      <c r="HO254">
        <f t="shared" si="115"/>
        <v>13</v>
      </c>
      <c r="HP254">
        <f t="shared" si="101"/>
        <v>1</v>
      </c>
      <c r="HQ254">
        <f t="shared" si="123"/>
        <v>0</v>
      </c>
      <c r="HR254">
        <f t="shared" si="102"/>
        <v>1</v>
      </c>
      <c r="HS254">
        <f t="shared" si="116"/>
        <v>0</v>
      </c>
      <c r="HT254">
        <f t="shared" si="103"/>
        <v>1</v>
      </c>
      <c r="HU254">
        <f t="shared" si="117"/>
        <v>9</v>
      </c>
      <c r="HV254" s="38" t="str">
        <f t="shared" si="124"/>
        <v/>
      </c>
      <c r="HW254" s="9">
        <f t="shared" si="118"/>
        <v>0</v>
      </c>
      <c r="HX254" s="27">
        <f t="shared" si="104"/>
        <v>1</v>
      </c>
      <c r="HY254" s="9">
        <f t="shared" si="119"/>
        <v>10.2803738317757</v>
      </c>
      <c r="HZ254" s="45"/>
      <c r="IA254">
        <f>COUNT(AX254:BA254,BG254:BH254,BJ254:BM254:BQ254,CB254,CD254,CO254:CP254,CT254,DB254,EX254,FD254,FL254,HA254,HC254,HE254,HI254)</f>
        <v>3</v>
      </c>
      <c r="IB254" s="120" t="str">
        <f t="shared" si="99"/>
        <v/>
      </c>
      <c r="IC254" s="27">
        <v>8</v>
      </c>
      <c r="ID254" s="38"/>
      <c r="IE254" s="9">
        <v>56.617647058823529</v>
      </c>
      <c r="IF254" s="45"/>
      <c r="IG254" s="38">
        <f t="shared" si="130"/>
        <v>2</v>
      </c>
      <c r="IH254" s="38"/>
      <c r="II254">
        <f t="shared" si="125"/>
        <v>1</v>
      </c>
      <c r="IJ254">
        <f t="shared" si="105"/>
        <v>3</v>
      </c>
      <c r="IK254" s="9">
        <f t="shared" si="120"/>
        <v>40.441176470588239</v>
      </c>
      <c r="IL254" s="27" t="str">
        <f t="shared" si="106"/>
        <v/>
      </c>
      <c r="IM254" s="9">
        <f t="shared" si="126"/>
        <v>2.9411764705882351</v>
      </c>
      <c r="IN254" s="48">
        <f t="shared" si="107"/>
        <v>1</v>
      </c>
      <c r="IO254" s="9">
        <f t="shared" si="121"/>
        <v>78.67647058823529</v>
      </c>
      <c r="IP254" s="49">
        <f t="shared" si="108"/>
        <v>1</v>
      </c>
      <c r="IQ254" s="9">
        <f t="shared" si="122"/>
        <v>2.2058823529411766</v>
      </c>
      <c r="IR254" s="49">
        <f t="shared" si="109"/>
        <v>3</v>
      </c>
      <c r="IS254" s="9">
        <f t="shared" si="128"/>
        <v>1.5714285714285714</v>
      </c>
      <c r="IT254" s="9" t="str">
        <f t="shared" si="111"/>
        <v>very poor</v>
      </c>
      <c r="IU254" s="9">
        <f t="shared" si="129"/>
        <v>61.383928571428569</v>
      </c>
      <c r="IV254" t="str">
        <f t="shared" si="113"/>
        <v>improvement needed</v>
      </c>
    </row>
    <row r="255" spans="1:256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P255">
        <v>760</v>
      </c>
      <c r="AH255">
        <v>160</v>
      </c>
      <c r="AY255">
        <v>20</v>
      </c>
      <c r="EQ255">
        <v>160</v>
      </c>
      <c r="FA255">
        <v>20</v>
      </c>
      <c r="FG255">
        <v>20</v>
      </c>
      <c r="FI255">
        <v>20</v>
      </c>
      <c r="FR255">
        <v>40</v>
      </c>
      <c r="GH255">
        <v>40</v>
      </c>
      <c r="GI255">
        <v>60</v>
      </c>
      <c r="GN255">
        <v>80</v>
      </c>
      <c r="HN255" s="27">
        <f t="shared" si="114"/>
        <v>1380</v>
      </c>
      <c r="HO255">
        <f t="shared" si="115"/>
        <v>11</v>
      </c>
      <c r="HP255">
        <f t="shared" si="101"/>
        <v>1</v>
      </c>
      <c r="HQ255">
        <f t="shared" si="123"/>
        <v>0</v>
      </c>
      <c r="HR255">
        <f t="shared" si="102"/>
        <v>1</v>
      </c>
      <c r="HS255">
        <f t="shared" si="116"/>
        <v>0</v>
      </c>
      <c r="HT255">
        <f t="shared" si="103"/>
        <v>1</v>
      </c>
      <c r="HU255">
        <f t="shared" si="117"/>
        <v>8</v>
      </c>
      <c r="HV255" s="38">
        <f t="shared" si="124"/>
        <v>3</v>
      </c>
      <c r="HW255" s="9">
        <f t="shared" si="118"/>
        <v>0</v>
      </c>
      <c r="HX255" s="27">
        <f t="shared" si="104"/>
        <v>1</v>
      </c>
      <c r="HY255" s="9">
        <f t="shared" si="119"/>
        <v>0</v>
      </c>
      <c r="HZ255" s="45"/>
      <c r="IA255">
        <f>COUNT(AX255:BA255,BH255,BJ255:BM255:BQ255,CB255,CD255,CO255:CP255,DB255,EX255,FD255,FL255,HE255,HI255)</f>
        <v>1</v>
      </c>
      <c r="IB255" s="120">
        <f t="shared" si="99"/>
        <v>1</v>
      </c>
      <c r="IC255" s="27">
        <v>7</v>
      </c>
      <c r="ID255" s="38"/>
      <c r="IE255" s="9">
        <v>62.318840579710141</v>
      </c>
      <c r="IF255" s="45"/>
      <c r="IG255" s="38">
        <f t="shared" si="130"/>
        <v>1</v>
      </c>
      <c r="IH255" s="38"/>
      <c r="II255">
        <f t="shared" si="125"/>
        <v>1</v>
      </c>
      <c r="IJ255" t="str">
        <f t="shared" si="105"/>
        <v/>
      </c>
      <c r="IK255" s="9">
        <f t="shared" si="120"/>
        <v>14.492753623188406</v>
      </c>
      <c r="IL255" s="27">
        <f t="shared" si="106"/>
        <v>1</v>
      </c>
      <c r="IM255" s="9">
        <f t="shared" si="126"/>
        <v>1.4492753623188406</v>
      </c>
      <c r="IN255" s="48">
        <f t="shared" si="107"/>
        <v>1</v>
      </c>
      <c r="IO255" s="9">
        <f t="shared" si="121"/>
        <v>31.884057971014489</v>
      </c>
      <c r="IP255" s="49">
        <f t="shared" si="108"/>
        <v>3</v>
      </c>
      <c r="IQ255" s="9">
        <f t="shared" si="122"/>
        <v>11.594202898550725</v>
      </c>
      <c r="IR255" s="49">
        <f t="shared" si="109"/>
        <v>5</v>
      </c>
      <c r="IS255" s="9">
        <f t="shared" si="128"/>
        <v>1.3333333333333333</v>
      </c>
      <c r="IT255" s="9" t="str">
        <f t="shared" si="111"/>
        <v>very poor</v>
      </c>
      <c r="IU255" s="9">
        <f t="shared" si="129"/>
        <v>52.083333333333329</v>
      </c>
      <c r="IV255" t="str">
        <f t="shared" si="113"/>
        <v>improvement needed</v>
      </c>
    </row>
    <row r="256" spans="1:256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P256">
        <v>25</v>
      </c>
      <c r="AH256">
        <v>69</v>
      </c>
      <c r="BA256">
        <v>19</v>
      </c>
      <c r="BX256">
        <v>56</v>
      </c>
      <c r="CJ256">
        <v>6</v>
      </c>
      <c r="CS256">
        <v>6</v>
      </c>
      <c r="CU256">
        <v>19</v>
      </c>
      <c r="EQ256">
        <v>238</v>
      </c>
      <c r="FB256">
        <v>25</v>
      </c>
      <c r="FC256">
        <v>19</v>
      </c>
      <c r="FO256">
        <v>31</v>
      </c>
      <c r="FQ256">
        <v>13</v>
      </c>
      <c r="GI256">
        <v>87</v>
      </c>
      <c r="GN256">
        <v>44</v>
      </c>
      <c r="HG256">
        <v>6</v>
      </c>
      <c r="HM256">
        <v>19</v>
      </c>
      <c r="HN256" s="27">
        <f t="shared" si="114"/>
        <v>682</v>
      </c>
      <c r="HO256">
        <f t="shared" si="115"/>
        <v>16</v>
      </c>
      <c r="HP256">
        <f t="shared" si="101"/>
        <v>3</v>
      </c>
      <c r="HQ256">
        <f t="shared" si="123"/>
        <v>2</v>
      </c>
      <c r="HR256">
        <f t="shared" si="102"/>
        <v>1</v>
      </c>
      <c r="HS256">
        <f t="shared" si="116"/>
        <v>0</v>
      </c>
      <c r="HT256">
        <f t="shared" si="103"/>
        <v>1</v>
      </c>
      <c r="HU256">
        <f t="shared" si="117"/>
        <v>9</v>
      </c>
      <c r="HV256" s="38">
        <f t="shared" si="124"/>
        <v>3</v>
      </c>
      <c r="HW256" s="9">
        <f t="shared" si="118"/>
        <v>0</v>
      </c>
      <c r="HX256" s="27">
        <f t="shared" si="104"/>
        <v>1</v>
      </c>
      <c r="HY256" s="9">
        <f t="shared" si="119"/>
        <v>2.8446389496717726</v>
      </c>
      <c r="HZ256" s="45"/>
      <c r="IA256">
        <f>COUNT(AX256:BA256,BH256,BJ256:BM256:BQ256,CB256,CD256,CO256:CP256,DB256,EX256,FD256,FL256,HE256,HI256)</f>
        <v>1</v>
      </c>
      <c r="IB256" s="120">
        <f t="shared" si="99"/>
        <v>1</v>
      </c>
      <c r="IC256" s="27">
        <v>9</v>
      </c>
      <c r="ID256" s="38"/>
      <c r="IE256" s="9">
        <v>17.448680351906159</v>
      </c>
      <c r="IF256" s="45"/>
      <c r="IG256" s="38">
        <f t="shared" si="130"/>
        <v>2</v>
      </c>
      <c r="IH256" s="38"/>
      <c r="II256">
        <f t="shared" si="125"/>
        <v>1</v>
      </c>
      <c r="IJ256" t="str">
        <f t="shared" si="105"/>
        <v/>
      </c>
      <c r="IK256" s="9">
        <f t="shared" si="120"/>
        <v>47.653958944281527</v>
      </c>
      <c r="IL256" s="27">
        <f t="shared" si="106"/>
        <v>3</v>
      </c>
      <c r="IM256" s="9">
        <f t="shared" si="126"/>
        <v>2.7859237536656889</v>
      </c>
      <c r="IN256" s="48">
        <f t="shared" si="107"/>
        <v>1</v>
      </c>
      <c r="IO256" s="9">
        <f t="shared" si="121"/>
        <v>67.008797653958936</v>
      </c>
      <c r="IP256" s="49">
        <f t="shared" si="108"/>
        <v>1</v>
      </c>
      <c r="IQ256" s="9">
        <f t="shared" si="122"/>
        <v>10.117302052785924</v>
      </c>
      <c r="IR256" s="49">
        <f t="shared" si="109"/>
        <v>5</v>
      </c>
      <c r="IS256" s="9">
        <f t="shared" si="128"/>
        <v>1.6666666666666667</v>
      </c>
      <c r="IT256" s="9" t="str">
        <f t="shared" si="111"/>
        <v>very poor</v>
      </c>
      <c r="IU256" s="9">
        <f t="shared" si="129"/>
        <v>65.104166666666657</v>
      </c>
      <c r="IV256" t="str">
        <f t="shared" si="113"/>
        <v>improvement needed</v>
      </c>
    </row>
    <row r="257" spans="1:256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P257">
        <v>2800</v>
      </c>
      <c r="BG257">
        <v>50</v>
      </c>
      <c r="BH257">
        <v>500</v>
      </c>
      <c r="CU257">
        <v>100</v>
      </c>
      <c r="DO257">
        <v>100</v>
      </c>
      <c r="DT257">
        <v>50</v>
      </c>
      <c r="EQ257">
        <v>7050</v>
      </c>
      <c r="FI257">
        <v>300</v>
      </c>
      <c r="FT257">
        <v>100</v>
      </c>
      <c r="HN257" s="27">
        <f t="shared" si="114"/>
        <v>11050</v>
      </c>
      <c r="HO257">
        <f t="shared" si="115"/>
        <v>9</v>
      </c>
      <c r="HP257">
        <f t="shared" si="101"/>
        <v>1</v>
      </c>
      <c r="HQ257">
        <f t="shared" si="123"/>
        <v>3</v>
      </c>
      <c r="HR257">
        <f t="shared" si="102"/>
        <v>1</v>
      </c>
      <c r="HS257">
        <f t="shared" si="116"/>
        <v>2</v>
      </c>
      <c r="HT257">
        <f t="shared" si="103"/>
        <v>3</v>
      </c>
      <c r="HU257">
        <f t="shared" si="117"/>
        <v>3</v>
      </c>
      <c r="HV257" s="38">
        <f t="shared" si="124"/>
        <v>1</v>
      </c>
      <c r="HW257" s="9">
        <f t="shared" si="118"/>
        <v>4.9773755656108598</v>
      </c>
      <c r="HX257" s="27">
        <f t="shared" si="104"/>
        <v>3</v>
      </c>
      <c r="HY257" s="9">
        <f t="shared" si="119"/>
        <v>0</v>
      </c>
      <c r="HZ257" s="45"/>
      <c r="IA257">
        <f>COUNT(AX257:BA257,BH257,BJ257:BM257:BQ257,CB257,CD257,CO257:CP257,DB257,EX257,FD257,FL257,HE257,HI257)</f>
        <v>1</v>
      </c>
      <c r="IB257" s="120">
        <f t="shared" si="99"/>
        <v>1</v>
      </c>
      <c r="IC257" s="27">
        <v>5</v>
      </c>
      <c r="ID257" s="38"/>
      <c r="IE257" s="9">
        <v>33.031674208144793</v>
      </c>
      <c r="IF257" s="45"/>
      <c r="IG257" s="38">
        <f t="shared" si="130"/>
        <v>1</v>
      </c>
      <c r="IH257" s="38"/>
      <c r="II257">
        <f t="shared" si="125"/>
        <v>2</v>
      </c>
      <c r="IJ257" t="str">
        <f t="shared" si="105"/>
        <v/>
      </c>
      <c r="IK257" s="9">
        <f t="shared" si="120"/>
        <v>66.063348416289585</v>
      </c>
      <c r="IL257" s="27">
        <f t="shared" si="106"/>
        <v>3</v>
      </c>
      <c r="IM257" s="9">
        <f t="shared" si="126"/>
        <v>4.9773755656108598</v>
      </c>
      <c r="IN257" s="48">
        <f t="shared" si="107"/>
        <v>1</v>
      </c>
      <c r="IO257" s="9">
        <f t="shared" si="121"/>
        <v>67.420814479638011</v>
      </c>
      <c r="IP257" s="49">
        <f t="shared" si="108"/>
        <v>1</v>
      </c>
      <c r="IQ257" s="9">
        <f t="shared" si="122"/>
        <v>0.90497737556561098</v>
      </c>
      <c r="IR257" s="49">
        <f t="shared" si="109"/>
        <v>3</v>
      </c>
      <c r="IS257" s="9">
        <f t="shared" si="128"/>
        <v>1.6666666666666667</v>
      </c>
      <c r="IT257" s="9" t="str">
        <f t="shared" si="111"/>
        <v>very poor</v>
      </c>
      <c r="IU257" s="9">
        <f t="shared" si="129"/>
        <v>65.104166666666657</v>
      </c>
      <c r="IV257" t="str">
        <f t="shared" si="113"/>
        <v>improvement needed</v>
      </c>
    </row>
    <row r="258" spans="1:256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P258">
        <v>1400</v>
      </c>
      <c r="BH258">
        <v>250</v>
      </c>
      <c r="BI258">
        <v>100</v>
      </c>
      <c r="BX258">
        <v>50</v>
      </c>
      <c r="CS258">
        <v>50</v>
      </c>
      <c r="DO258">
        <v>50</v>
      </c>
      <c r="EQ258">
        <v>3250</v>
      </c>
      <c r="FI258">
        <v>500</v>
      </c>
      <c r="HN258" s="27">
        <f t="shared" si="114"/>
        <v>5650</v>
      </c>
      <c r="HO258">
        <f t="shared" si="115"/>
        <v>8</v>
      </c>
      <c r="HP258">
        <f t="shared" si="101"/>
        <v>1</v>
      </c>
      <c r="HQ258">
        <f t="shared" si="123"/>
        <v>3</v>
      </c>
      <c r="HR258">
        <f t="shared" si="102"/>
        <v>1</v>
      </c>
      <c r="HS258">
        <f t="shared" si="116"/>
        <v>2</v>
      </c>
      <c r="HT258">
        <f t="shared" si="103"/>
        <v>3</v>
      </c>
      <c r="HU258">
        <f t="shared" si="117"/>
        <v>2</v>
      </c>
      <c r="HV258" s="38">
        <f t="shared" si="124"/>
        <v>1</v>
      </c>
      <c r="HW258" s="9">
        <f t="shared" si="118"/>
        <v>6.1946902654867255</v>
      </c>
      <c r="HX258" s="27">
        <f t="shared" si="104"/>
        <v>3</v>
      </c>
      <c r="HY258" s="9">
        <f t="shared" si="119"/>
        <v>0</v>
      </c>
      <c r="HZ258" s="45"/>
      <c r="IA258">
        <f>COUNT(AX258:BA258,BH258,BJ258:BM258:BQ258,CB258,CD258,CO258:CP258,DB258,EX258,FD258,FL258,HE258,HI258)</f>
        <v>1</v>
      </c>
      <c r="IB258" s="120">
        <f t="shared" si="99"/>
        <v>1</v>
      </c>
      <c r="IC258" s="27">
        <v>5</v>
      </c>
      <c r="ID258" s="38"/>
      <c r="IE258" s="9">
        <v>39.823008849557525</v>
      </c>
      <c r="IF258" s="45"/>
      <c r="IG258" s="38">
        <f t="shared" si="130"/>
        <v>2</v>
      </c>
      <c r="IH258" s="38"/>
      <c r="II258">
        <f t="shared" si="125"/>
        <v>1</v>
      </c>
      <c r="IJ258" t="str">
        <f t="shared" si="105"/>
        <v/>
      </c>
      <c r="IK258" s="9">
        <f t="shared" si="120"/>
        <v>60.176991150442483</v>
      </c>
      <c r="IL258" s="27">
        <f t="shared" si="106"/>
        <v>3</v>
      </c>
      <c r="IM258" s="9">
        <f t="shared" si="126"/>
        <v>4.4247787610619467</v>
      </c>
      <c r="IN258" s="48">
        <f t="shared" si="107"/>
        <v>1</v>
      </c>
      <c r="IO258" s="9">
        <f t="shared" si="121"/>
        <v>66.371681415929203</v>
      </c>
      <c r="IP258" s="49">
        <f t="shared" si="108"/>
        <v>1</v>
      </c>
      <c r="IQ258" s="9">
        <f t="shared" si="122"/>
        <v>0</v>
      </c>
      <c r="IR258" s="49">
        <f t="shared" si="109"/>
        <v>1</v>
      </c>
      <c r="IS258" s="9">
        <f t="shared" si="128"/>
        <v>1.6666666666666667</v>
      </c>
      <c r="IT258" s="9" t="str">
        <f t="shared" si="111"/>
        <v>very poor</v>
      </c>
      <c r="IU258" s="9">
        <f t="shared" si="129"/>
        <v>65.104166666666657</v>
      </c>
      <c r="IV258" t="str">
        <f t="shared" si="113"/>
        <v>improvement needed</v>
      </c>
    </row>
    <row r="259" spans="1:256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P259">
        <v>113</v>
      </c>
      <c r="AI259">
        <v>7</v>
      </c>
      <c r="AL259">
        <v>7</v>
      </c>
      <c r="DB259">
        <v>7</v>
      </c>
      <c r="EQ259">
        <v>27</v>
      </c>
      <c r="FI259">
        <v>7</v>
      </c>
      <c r="FO259">
        <v>40</v>
      </c>
      <c r="FT259">
        <v>7</v>
      </c>
      <c r="HM259">
        <v>13</v>
      </c>
      <c r="HN259" s="27">
        <f t="shared" si="114"/>
        <v>228</v>
      </c>
      <c r="HO259">
        <f t="shared" si="115"/>
        <v>9</v>
      </c>
      <c r="HP259">
        <f t="shared" si="101"/>
        <v>1</v>
      </c>
      <c r="HQ259">
        <f t="shared" si="123"/>
        <v>1</v>
      </c>
      <c r="HR259">
        <f t="shared" si="102"/>
        <v>1</v>
      </c>
      <c r="HS259">
        <f t="shared" si="116"/>
        <v>0</v>
      </c>
      <c r="HT259">
        <f t="shared" si="103"/>
        <v>1</v>
      </c>
      <c r="HU259">
        <f t="shared" si="117"/>
        <v>5</v>
      </c>
      <c r="HV259" s="38">
        <f t="shared" si="124"/>
        <v>1</v>
      </c>
      <c r="HW259" s="9">
        <f t="shared" si="118"/>
        <v>0</v>
      </c>
      <c r="HX259" s="27">
        <f t="shared" si="104"/>
        <v>1</v>
      </c>
      <c r="HY259" s="9">
        <f t="shared" si="119"/>
        <v>0</v>
      </c>
      <c r="HZ259" s="45"/>
      <c r="IA259">
        <f>COUNT(AX259:BA259,BH259,BJ259:BM259:BQ259,CB259,CD259,CO259:CP259,DB259,EX259,FD259,FL259,HE259,HI259)</f>
        <v>1</v>
      </c>
      <c r="IB259" s="120">
        <f t="shared" si="99"/>
        <v>1</v>
      </c>
      <c r="IC259" s="27">
        <v>5</v>
      </c>
      <c r="ID259" s="38"/>
      <c r="IE259" s="9">
        <v>70.175438596491219</v>
      </c>
      <c r="IF259" s="45"/>
      <c r="IG259" s="38">
        <f t="shared" si="130"/>
        <v>2</v>
      </c>
      <c r="IH259" s="38"/>
      <c r="II259">
        <f t="shared" si="125"/>
        <v>2</v>
      </c>
      <c r="IJ259" t="str">
        <f t="shared" si="105"/>
        <v/>
      </c>
      <c r="IK259" s="9">
        <f t="shared" si="120"/>
        <v>14.912280701754385</v>
      </c>
      <c r="IL259" s="27">
        <f t="shared" si="106"/>
        <v>1</v>
      </c>
      <c r="IM259" s="9">
        <f t="shared" si="126"/>
        <v>3.070175438596491</v>
      </c>
      <c r="IN259" s="48">
        <f t="shared" si="107"/>
        <v>1</v>
      </c>
      <c r="IO259" s="9">
        <f t="shared" si="121"/>
        <v>35.526315789473685</v>
      </c>
      <c r="IP259" s="49">
        <f t="shared" si="108"/>
        <v>3</v>
      </c>
      <c r="IQ259" s="9">
        <f t="shared" si="122"/>
        <v>9.2105263157894726</v>
      </c>
      <c r="IR259" s="49">
        <f t="shared" si="109"/>
        <v>5</v>
      </c>
      <c r="IS259" s="9">
        <f t="shared" si="128"/>
        <v>1.3333333333333333</v>
      </c>
      <c r="IT259" s="9" t="str">
        <f t="shared" si="111"/>
        <v>very poor</v>
      </c>
      <c r="IU259" s="9">
        <f t="shared" si="129"/>
        <v>52.083333333333329</v>
      </c>
      <c r="IV259" t="str">
        <f t="shared" si="113"/>
        <v>improvement needed</v>
      </c>
    </row>
    <row r="260" spans="1:256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P260">
        <v>57</v>
      </c>
      <c r="BE260">
        <v>4</v>
      </c>
      <c r="BX260">
        <v>4</v>
      </c>
      <c r="CS260">
        <v>11</v>
      </c>
      <c r="CU260">
        <v>14</v>
      </c>
      <c r="DO260">
        <v>11</v>
      </c>
      <c r="DT260">
        <v>4</v>
      </c>
      <c r="EL260">
        <v>14</v>
      </c>
      <c r="EQ260">
        <v>32</v>
      </c>
      <c r="FI260">
        <v>168</v>
      </c>
      <c r="FN260">
        <v>32</v>
      </c>
      <c r="FQ260">
        <v>46</v>
      </c>
      <c r="GB260">
        <v>7</v>
      </c>
      <c r="GH260">
        <v>4</v>
      </c>
      <c r="GN260">
        <v>4</v>
      </c>
      <c r="HN260" s="27">
        <f t="shared" si="114"/>
        <v>412</v>
      </c>
      <c r="HO260">
        <f t="shared" si="115"/>
        <v>15</v>
      </c>
      <c r="HP260">
        <f t="shared" si="101"/>
        <v>3</v>
      </c>
      <c r="HQ260">
        <f t="shared" si="123"/>
        <v>2</v>
      </c>
      <c r="HR260">
        <f t="shared" si="102"/>
        <v>1</v>
      </c>
      <c r="HS260">
        <f t="shared" si="116"/>
        <v>0</v>
      </c>
      <c r="HT260">
        <f t="shared" si="103"/>
        <v>1</v>
      </c>
      <c r="HU260">
        <f t="shared" si="117"/>
        <v>8</v>
      </c>
      <c r="HV260" s="38">
        <f t="shared" si="124"/>
        <v>3</v>
      </c>
      <c r="HW260" s="9">
        <f t="shared" si="118"/>
        <v>0</v>
      </c>
      <c r="HX260" s="27">
        <f t="shared" si="104"/>
        <v>1</v>
      </c>
      <c r="HY260" s="9">
        <f t="shared" si="119"/>
        <v>17.263843648208468</v>
      </c>
      <c r="HZ260" s="45"/>
      <c r="IA260">
        <f>COUNT(AX260:BA260,BH260,BJ260:BM260:BQ260,CB260,CD260,CO260:CP260,DB260,EX260,FD260,FL260,HE260,HI260)</f>
        <v>0</v>
      </c>
      <c r="IB260" s="120">
        <f t="shared" si="99"/>
        <v>1</v>
      </c>
      <c r="IC260" s="27">
        <v>9</v>
      </c>
      <c r="ID260" s="38"/>
      <c r="IE260" s="9">
        <v>74.514563106796118</v>
      </c>
      <c r="IF260" s="45"/>
      <c r="IG260" s="38">
        <f t="shared" si="130"/>
        <v>0</v>
      </c>
      <c r="IH260" s="38"/>
      <c r="II260">
        <f t="shared" si="125"/>
        <v>2</v>
      </c>
      <c r="IJ260" t="str">
        <f t="shared" si="105"/>
        <v/>
      </c>
      <c r="IK260" s="9">
        <f t="shared" si="120"/>
        <v>20.145631067961165</v>
      </c>
      <c r="IL260" s="27">
        <f t="shared" si="106"/>
        <v>1</v>
      </c>
      <c r="IM260" s="9">
        <f t="shared" si="126"/>
        <v>0</v>
      </c>
      <c r="IN260" s="48">
        <f t="shared" si="107"/>
        <v>1</v>
      </c>
      <c r="IO260" s="9">
        <f t="shared" si="121"/>
        <v>74.514563106796118</v>
      </c>
      <c r="IP260" s="49">
        <f t="shared" si="108"/>
        <v>1</v>
      </c>
      <c r="IQ260" s="9">
        <f t="shared" si="122"/>
        <v>0</v>
      </c>
      <c r="IR260" s="49">
        <f t="shared" si="109"/>
        <v>1</v>
      </c>
      <c r="IS260" s="9">
        <f t="shared" si="128"/>
        <v>1.3333333333333333</v>
      </c>
      <c r="IT260" s="9" t="str">
        <f t="shared" si="111"/>
        <v>very poor</v>
      </c>
      <c r="IU260" s="9">
        <f t="shared" si="129"/>
        <v>52.083333333333329</v>
      </c>
      <c r="IV260" t="str">
        <f t="shared" si="113"/>
        <v>improvement needed</v>
      </c>
    </row>
    <row r="261" spans="1:256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P261">
        <v>40</v>
      </c>
      <c r="AH261">
        <v>20</v>
      </c>
      <c r="AT261">
        <v>40</v>
      </c>
      <c r="CU261">
        <v>40</v>
      </c>
      <c r="EQ261">
        <v>1500</v>
      </c>
      <c r="EW261">
        <v>200</v>
      </c>
      <c r="FA261">
        <v>20</v>
      </c>
      <c r="FD261">
        <v>20</v>
      </c>
      <c r="FI261">
        <v>700</v>
      </c>
      <c r="FR261">
        <v>20</v>
      </c>
      <c r="GI261">
        <v>40</v>
      </c>
      <c r="GN261">
        <v>20</v>
      </c>
      <c r="HA261">
        <v>60</v>
      </c>
      <c r="HB261">
        <v>180</v>
      </c>
      <c r="HN261" s="27">
        <f t="shared" si="114"/>
        <v>2900</v>
      </c>
      <c r="HO261">
        <f t="shared" si="115"/>
        <v>14</v>
      </c>
      <c r="HP261">
        <f t="shared" si="101"/>
        <v>1</v>
      </c>
      <c r="HQ261">
        <f t="shared" si="123"/>
        <v>1</v>
      </c>
      <c r="HR261">
        <f t="shared" si="102"/>
        <v>1</v>
      </c>
      <c r="HS261">
        <f t="shared" si="116"/>
        <v>0</v>
      </c>
      <c r="HT261">
        <f t="shared" si="103"/>
        <v>1</v>
      </c>
      <c r="HU261">
        <f t="shared" si="117"/>
        <v>10</v>
      </c>
      <c r="HV261" s="38">
        <f t="shared" si="124"/>
        <v>5</v>
      </c>
      <c r="HW261" s="9">
        <f t="shared" si="118"/>
        <v>0</v>
      </c>
      <c r="HX261" s="27">
        <f t="shared" si="104"/>
        <v>1</v>
      </c>
      <c r="HY261" s="9">
        <f t="shared" si="119"/>
        <v>0.79365079365079361</v>
      </c>
      <c r="HZ261" s="45"/>
      <c r="IA261">
        <f>COUNT(AX261:BA261,BH261,BJ261:BM261:BQ261,CB261,CD261,CO261:CP261,DB261,EX261,FD261,FL261,HE261,HI261)</f>
        <v>1</v>
      </c>
      <c r="IB261" s="120">
        <f t="shared" si="99"/>
        <v>1</v>
      </c>
      <c r="IC261" s="27">
        <v>8</v>
      </c>
      <c r="ID261" s="38"/>
      <c r="IE261" s="9">
        <v>35.172413793103445</v>
      </c>
      <c r="IF261" s="45"/>
      <c r="IG261" s="38">
        <f t="shared" si="130"/>
        <v>1</v>
      </c>
      <c r="IH261" s="38"/>
      <c r="II261">
        <f t="shared" si="125"/>
        <v>1</v>
      </c>
      <c r="IJ261" t="str">
        <f t="shared" si="105"/>
        <v/>
      </c>
      <c r="IK261" s="9">
        <f t="shared" si="120"/>
        <v>62.068965517241381</v>
      </c>
      <c r="IL261" s="27">
        <f t="shared" si="106"/>
        <v>3</v>
      </c>
      <c r="IM261" s="9">
        <f t="shared" si="126"/>
        <v>2.7586206896551726</v>
      </c>
      <c r="IN261" s="48">
        <f t="shared" si="107"/>
        <v>1</v>
      </c>
      <c r="IO261" s="9">
        <f t="shared" si="121"/>
        <v>86.896551724137922</v>
      </c>
      <c r="IP261" s="49">
        <f t="shared" si="108"/>
        <v>1</v>
      </c>
      <c r="IQ261" s="9">
        <f t="shared" si="122"/>
        <v>1.3793103448275863</v>
      </c>
      <c r="IR261" s="49">
        <f t="shared" si="109"/>
        <v>3</v>
      </c>
      <c r="IS261" s="9">
        <f t="shared" si="128"/>
        <v>1.3333333333333333</v>
      </c>
      <c r="IT261" s="9" t="str">
        <f t="shared" si="111"/>
        <v>very poor</v>
      </c>
      <c r="IU261" s="9">
        <f t="shared" si="129"/>
        <v>52.083333333333329</v>
      </c>
      <c r="IV261" t="str">
        <f t="shared" si="113"/>
        <v>improvement needed</v>
      </c>
    </row>
    <row r="262" spans="1:256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P262">
        <v>40</v>
      </c>
      <c r="AL262">
        <v>80</v>
      </c>
      <c r="AW262">
        <v>10</v>
      </c>
      <c r="EQ262">
        <v>520</v>
      </c>
      <c r="ET262">
        <v>100</v>
      </c>
      <c r="FI262">
        <v>100</v>
      </c>
      <c r="FR262">
        <v>30</v>
      </c>
      <c r="GI262">
        <v>30</v>
      </c>
      <c r="GT262">
        <v>10</v>
      </c>
      <c r="HN262" s="27">
        <f t="shared" si="114"/>
        <v>920</v>
      </c>
      <c r="HO262">
        <f t="shared" si="115"/>
        <v>9</v>
      </c>
      <c r="HP262">
        <f t="shared" si="101"/>
        <v>1</v>
      </c>
      <c r="HQ262">
        <f t="shared" si="123"/>
        <v>0</v>
      </c>
      <c r="HR262">
        <f t="shared" si="102"/>
        <v>1</v>
      </c>
      <c r="HS262">
        <f t="shared" si="116"/>
        <v>0</v>
      </c>
      <c r="HT262">
        <f t="shared" si="103"/>
        <v>1</v>
      </c>
      <c r="HU262">
        <f t="shared" si="117"/>
        <v>6</v>
      </c>
      <c r="HV262" s="38">
        <f t="shared" si="124"/>
        <v>3</v>
      </c>
      <c r="HW262" s="9">
        <f t="shared" si="118"/>
        <v>0</v>
      </c>
      <c r="HX262" s="27">
        <f t="shared" si="104"/>
        <v>1</v>
      </c>
      <c r="HY262" s="9">
        <f t="shared" si="119"/>
        <v>0</v>
      </c>
      <c r="HZ262" s="45"/>
      <c r="IA262">
        <f>COUNT(AX262:BA262,BH262,BJ262:BM262:BQ262,CB262,CD262,CO262:CP262,DB262,EX262,FD262,FL262,HE262,HI262)</f>
        <v>0</v>
      </c>
      <c r="IB262" s="120">
        <f t="shared" si="99"/>
        <v>1</v>
      </c>
      <c r="IC262" s="27">
        <v>9</v>
      </c>
      <c r="ID262" s="38"/>
      <c r="IE262" s="9">
        <v>29.347826086956523</v>
      </c>
      <c r="IF262" s="45"/>
      <c r="IG262" s="38">
        <f t="shared" si="130"/>
        <v>0</v>
      </c>
      <c r="IH262" s="38"/>
      <c r="II262">
        <f t="shared" si="125"/>
        <v>1</v>
      </c>
      <c r="IJ262" t="str">
        <f t="shared" si="105"/>
        <v/>
      </c>
      <c r="IK262" s="9">
        <f t="shared" si="120"/>
        <v>59.782608695652172</v>
      </c>
      <c r="IL262" s="27">
        <f t="shared" si="106"/>
        <v>3</v>
      </c>
      <c r="IM262" s="9">
        <f t="shared" si="126"/>
        <v>0</v>
      </c>
      <c r="IN262" s="48">
        <f t="shared" si="107"/>
        <v>1</v>
      </c>
      <c r="IO262" s="9">
        <f t="shared" si="121"/>
        <v>84.782608695652172</v>
      </c>
      <c r="IP262" s="49">
        <f t="shared" si="108"/>
        <v>1</v>
      </c>
      <c r="IQ262" s="9">
        <f t="shared" si="122"/>
        <v>8.695652173913043</v>
      </c>
      <c r="IR262" s="49">
        <f t="shared" si="109"/>
        <v>5</v>
      </c>
      <c r="IS262" s="9">
        <f t="shared" si="128"/>
        <v>1.3333333333333333</v>
      </c>
      <c r="IT262" s="9" t="str">
        <f t="shared" si="111"/>
        <v>very poor</v>
      </c>
      <c r="IU262" s="9">
        <f t="shared" si="129"/>
        <v>52.083333333333329</v>
      </c>
      <c r="IV262" t="str">
        <f t="shared" si="113"/>
        <v>improvement needed</v>
      </c>
    </row>
    <row r="263" spans="1:256" x14ac:dyDescent="0.2">
      <c r="A263" s="26">
        <v>1659</v>
      </c>
      <c r="B263" s="40" t="s">
        <v>505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P263">
        <v>367</v>
      </c>
      <c r="AH263">
        <v>267</v>
      </c>
      <c r="EE263">
        <v>33</v>
      </c>
      <c r="EQ263">
        <v>1900</v>
      </c>
      <c r="ET263">
        <v>200</v>
      </c>
      <c r="FG263">
        <v>33</v>
      </c>
      <c r="FI263">
        <v>600</v>
      </c>
      <c r="FU263">
        <v>33</v>
      </c>
      <c r="GI263">
        <v>67</v>
      </c>
      <c r="GN263">
        <v>33</v>
      </c>
      <c r="HG263">
        <v>33</v>
      </c>
      <c r="HN263" s="27">
        <f t="shared" si="114"/>
        <v>3566</v>
      </c>
      <c r="HO263">
        <f t="shared" si="115"/>
        <v>11</v>
      </c>
      <c r="HP263">
        <f t="shared" si="101"/>
        <v>1</v>
      </c>
      <c r="HQ263">
        <f t="shared" si="123"/>
        <v>0</v>
      </c>
      <c r="HR263">
        <f t="shared" si="102"/>
        <v>1</v>
      </c>
      <c r="HS263">
        <f t="shared" si="116"/>
        <v>0</v>
      </c>
      <c r="HT263">
        <f t="shared" si="103"/>
        <v>1</v>
      </c>
      <c r="HU263">
        <f t="shared" si="117"/>
        <v>9</v>
      </c>
      <c r="HV263" s="38">
        <f t="shared" si="124"/>
        <v>3</v>
      </c>
      <c r="HW263" s="9">
        <f t="shared" si="118"/>
        <v>0</v>
      </c>
      <c r="HX263" s="27">
        <f t="shared" si="104"/>
        <v>1</v>
      </c>
      <c r="HY263" s="9">
        <f t="shared" si="119"/>
        <v>0</v>
      </c>
      <c r="HZ263" s="45"/>
      <c r="IA263">
        <f>COUNT(AX263:BA263,BH263,BJ263:BM263:BQ263,CB263,CD263,CO263:CP263,DB263,EX263,FD263,FL263,HE263,HI263)</f>
        <v>0</v>
      </c>
      <c r="IB263" s="120">
        <f t="shared" si="99"/>
        <v>1</v>
      </c>
      <c r="IC263" s="27">
        <v>8</v>
      </c>
      <c r="ID263" s="38"/>
      <c r="IE263" s="9">
        <v>33.65114974761638</v>
      </c>
      <c r="IF263" s="45"/>
      <c r="IG263" s="38">
        <f t="shared" si="130"/>
        <v>0</v>
      </c>
      <c r="IH263" s="38"/>
      <c r="II263">
        <f t="shared" si="125"/>
        <v>1</v>
      </c>
      <c r="IJ263" t="str">
        <f t="shared" si="105"/>
        <v/>
      </c>
      <c r="IK263" s="9">
        <f t="shared" si="120"/>
        <v>54.206393718452048</v>
      </c>
      <c r="IL263" s="27">
        <f t="shared" si="106"/>
        <v>3</v>
      </c>
      <c r="IM263" s="9">
        <f t="shared" si="126"/>
        <v>0.92540661805945024</v>
      </c>
      <c r="IN263" s="48">
        <f t="shared" si="107"/>
        <v>1</v>
      </c>
      <c r="IO263" s="9">
        <f t="shared" si="121"/>
        <v>81.295569265283234</v>
      </c>
      <c r="IP263" s="49">
        <f t="shared" si="108"/>
        <v>1</v>
      </c>
      <c r="IQ263" s="9">
        <f t="shared" si="122"/>
        <v>7.4873808188446436</v>
      </c>
      <c r="IR263" s="49">
        <f t="shared" si="109"/>
        <v>3</v>
      </c>
      <c r="IS263" s="9">
        <f t="shared" si="128"/>
        <v>1.3333333333333333</v>
      </c>
      <c r="IT263" s="9" t="str">
        <f t="shared" si="111"/>
        <v>very poor</v>
      </c>
      <c r="IU263" s="9">
        <f t="shared" si="129"/>
        <v>52.083333333333329</v>
      </c>
      <c r="IV263" t="str">
        <f t="shared" si="113"/>
        <v>improvement needed</v>
      </c>
    </row>
    <row r="264" spans="1:256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P264">
        <v>1260</v>
      </c>
      <c r="BY264">
        <v>20</v>
      </c>
      <c r="EQ264">
        <v>640</v>
      </c>
      <c r="ET264">
        <v>280</v>
      </c>
      <c r="FI264">
        <v>160</v>
      </c>
      <c r="FQ264">
        <v>660</v>
      </c>
      <c r="GI264">
        <v>20</v>
      </c>
      <c r="HN264" s="27">
        <f t="shared" si="114"/>
        <v>3040</v>
      </c>
      <c r="HO264">
        <f t="shared" si="115"/>
        <v>7</v>
      </c>
      <c r="HP264">
        <f t="shared" si="101"/>
        <v>1</v>
      </c>
      <c r="HQ264">
        <f t="shared" si="123"/>
        <v>0</v>
      </c>
      <c r="HR264">
        <f t="shared" si="102"/>
        <v>1</v>
      </c>
      <c r="HS264">
        <f t="shared" si="116"/>
        <v>0</v>
      </c>
      <c r="HT264">
        <f t="shared" si="103"/>
        <v>1</v>
      </c>
      <c r="HU264">
        <f t="shared" si="117"/>
        <v>5</v>
      </c>
      <c r="HV264" s="38" t="str">
        <f t="shared" si="124"/>
        <v/>
      </c>
      <c r="HW264" s="9">
        <f t="shared" si="118"/>
        <v>0</v>
      </c>
      <c r="HX264" s="27">
        <f t="shared" si="104"/>
        <v>1</v>
      </c>
      <c r="HY264" s="9">
        <f t="shared" si="119"/>
        <v>37.5</v>
      </c>
      <c r="HZ264" s="45"/>
      <c r="IA264">
        <f>COUNT(AX264:BA264,BH264,BJ264:BM264:BQ264,CB264,CD264,CO264:CP264,DB264,EX264,FD264,FL264,HE264,HI264)</f>
        <v>0</v>
      </c>
      <c r="IB264" s="120" t="str">
        <f t="shared" si="99"/>
        <v/>
      </c>
      <c r="IC264" s="27">
        <v>7</v>
      </c>
      <c r="ID264" s="38"/>
      <c r="IE264" s="9">
        <v>77.631578947368425</v>
      </c>
      <c r="IF264" s="45"/>
      <c r="IG264" s="38">
        <f t="shared" si="130"/>
        <v>0</v>
      </c>
      <c r="IH264" s="38"/>
      <c r="II264">
        <f t="shared" si="125"/>
        <v>0</v>
      </c>
      <c r="IJ264">
        <f t="shared" si="105"/>
        <v>1</v>
      </c>
      <c r="IK264" s="9">
        <f t="shared" si="120"/>
        <v>21.052631578947366</v>
      </c>
      <c r="IL264" s="27" t="str">
        <f t="shared" si="106"/>
        <v/>
      </c>
      <c r="IM264" s="9">
        <f t="shared" si="126"/>
        <v>0</v>
      </c>
      <c r="IN264" s="48">
        <f t="shared" si="107"/>
        <v>1</v>
      </c>
      <c r="IO264" s="9">
        <f t="shared" si="121"/>
        <v>57.894736842105267</v>
      </c>
      <c r="IP264" s="49">
        <f t="shared" si="108"/>
        <v>3</v>
      </c>
      <c r="IQ264" s="9">
        <f t="shared" si="122"/>
        <v>0.6578947368421052</v>
      </c>
      <c r="IR264" s="49">
        <f t="shared" si="109"/>
        <v>1</v>
      </c>
      <c r="IS264" s="9">
        <f t="shared" si="128"/>
        <v>1</v>
      </c>
      <c r="IT264" s="9" t="str">
        <f t="shared" si="111"/>
        <v>very poor</v>
      </c>
      <c r="IU264" s="9">
        <f t="shared" si="129"/>
        <v>39.0625</v>
      </c>
      <c r="IV264" t="str">
        <f t="shared" si="113"/>
        <v>improvement needed</v>
      </c>
    </row>
    <row r="265" spans="1:256" ht="15" x14ac:dyDescent="0.25">
      <c r="A265" s="1" t="s">
        <v>315</v>
      </c>
      <c r="B265" s="40" t="s">
        <v>307</v>
      </c>
      <c r="C265" s="40" t="s">
        <v>308</v>
      </c>
      <c r="D265" s="36">
        <v>39981</v>
      </c>
      <c r="E265" s="138">
        <v>39.320079999999997</v>
      </c>
      <c r="F265" s="138">
        <v>-76.537520000000001</v>
      </c>
      <c r="G265" s="39">
        <v>39.320120000000003</v>
      </c>
      <c r="H265" s="39">
        <v>-76.537670000000006</v>
      </c>
      <c r="P265">
        <v>5</v>
      </c>
      <c r="BH265">
        <v>21</v>
      </c>
      <c r="BJ265">
        <v>13</v>
      </c>
      <c r="BK265">
        <v>5</v>
      </c>
      <c r="BS265">
        <v>2</v>
      </c>
      <c r="CF265">
        <v>1</v>
      </c>
      <c r="CI265">
        <v>1</v>
      </c>
      <c r="DH265">
        <v>3</v>
      </c>
      <c r="DI265">
        <v>1</v>
      </c>
      <c r="DS265">
        <v>4</v>
      </c>
      <c r="DV265">
        <v>28</v>
      </c>
      <c r="EN265">
        <v>4</v>
      </c>
      <c r="GL265">
        <v>2</v>
      </c>
      <c r="GP265">
        <v>64</v>
      </c>
      <c r="HN265" s="27">
        <f t="shared" si="114"/>
        <v>154</v>
      </c>
      <c r="HO265">
        <f t="shared" si="115"/>
        <v>14</v>
      </c>
      <c r="HP265">
        <f t="shared" si="101"/>
        <v>3</v>
      </c>
      <c r="HQ265">
        <f t="shared" si="123"/>
        <v>3</v>
      </c>
      <c r="HR265">
        <f t="shared" si="102"/>
        <v>3</v>
      </c>
      <c r="HS265">
        <f t="shared" si="116"/>
        <v>3</v>
      </c>
      <c r="HT265">
        <f t="shared" si="103"/>
        <v>5</v>
      </c>
      <c r="HU265">
        <f t="shared" si="117"/>
        <v>3</v>
      </c>
      <c r="HV265" s="38" t="str">
        <f t="shared" si="124"/>
        <v/>
      </c>
      <c r="HW265" s="9">
        <f t="shared" si="118"/>
        <v>25.324675324675322</v>
      </c>
      <c r="HX265" s="27">
        <f t="shared" si="104"/>
        <v>5</v>
      </c>
      <c r="HY265" s="9">
        <f t="shared" si="119"/>
        <v>0</v>
      </c>
      <c r="HZ265" s="45"/>
      <c r="IA265">
        <f>COUNT(AX265:BA265,BH265,BJ265:BM265:BQ265,CB265,CD265,CO265:CP265,DB265,EX265,FD265,FL265,HE265,HI265)</f>
        <v>3</v>
      </c>
      <c r="IB265" s="120" t="str">
        <f t="shared" si="99"/>
        <v/>
      </c>
      <c r="IC265" s="27">
        <v>3</v>
      </c>
      <c r="ID265" s="38"/>
      <c r="IE265" s="9">
        <v>76.623376623376629</v>
      </c>
      <c r="IF265" s="45"/>
      <c r="IG265" s="38">
        <f t="shared" si="130"/>
        <v>3</v>
      </c>
      <c r="IH265" s="38"/>
      <c r="II265">
        <f t="shared" si="125"/>
        <v>1</v>
      </c>
      <c r="IJ265">
        <f t="shared" si="105"/>
        <v>3</v>
      </c>
      <c r="IK265" s="9">
        <f t="shared" si="120"/>
        <v>0</v>
      </c>
      <c r="IL265" s="27" t="str">
        <f t="shared" si="106"/>
        <v/>
      </c>
      <c r="IM265" s="9">
        <f t="shared" si="126"/>
        <v>25.324675324675322</v>
      </c>
      <c r="IN265" s="48">
        <f t="shared" si="107"/>
        <v>3</v>
      </c>
      <c r="IO265" s="9">
        <f t="shared" si="121"/>
        <v>3.8961038961038961</v>
      </c>
      <c r="IP265" s="49">
        <f t="shared" si="108"/>
        <v>5</v>
      </c>
      <c r="IQ265" s="9">
        <f t="shared" si="122"/>
        <v>22.077922077922079</v>
      </c>
      <c r="IR265" s="49">
        <f t="shared" si="109"/>
        <v>5</v>
      </c>
      <c r="IS265" s="9">
        <f t="shared" si="110"/>
        <v>3.8571428571428572</v>
      </c>
      <c r="IT265" s="9" t="str">
        <f t="shared" si="111"/>
        <v>fair</v>
      </c>
      <c r="IU265" s="9">
        <f t="shared" si="112"/>
        <v>150.66964285714286</v>
      </c>
      <c r="IV265" t="str">
        <f t="shared" si="113"/>
        <v>approaching attainable community</v>
      </c>
    </row>
    <row r="266" spans="1:256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P266">
        <v>333</v>
      </c>
      <c r="AL266">
        <v>67</v>
      </c>
      <c r="CU266">
        <v>33</v>
      </c>
      <c r="EN266">
        <v>133</v>
      </c>
      <c r="EQ266">
        <v>2487</v>
      </c>
      <c r="FB266">
        <v>178</v>
      </c>
      <c r="FI266">
        <v>533</v>
      </c>
      <c r="FQ266">
        <v>67</v>
      </c>
      <c r="FT266">
        <v>267</v>
      </c>
      <c r="GT266">
        <v>67</v>
      </c>
      <c r="GX266">
        <v>33</v>
      </c>
      <c r="HB266">
        <v>33</v>
      </c>
      <c r="HC266">
        <v>33</v>
      </c>
      <c r="HN266" s="27">
        <f t="shared" ref="HN266:HN317" si="131">SUM(J266:HM266)</f>
        <v>4264</v>
      </c>
      <c r="HO266">
        <f t="shared" ref="HO266:HO316" si="132">COUNT(J266:HM266)</f>
        <v>13</v>
      </c>
      <c r="HP266">
        <f t="shared" si="101"/>
        <v>1</v>
      </c>
      <c r="HQ266">
        <f t="shared" si="123"/>
        <v>1</v>
      </c>
      <c r="HR266">
        <f t="shared" si="102"/>
        <v>1</v>
      </c>
      <c r="HS266">
        <f t="shared" ref="HS266:HS307" si="133">COUNT(BG266:BR266)</f>
        <v>0</v>
      </c>
      <c r="HT266">
        <f t="shared" si="103"/>
        <v>1</v>
      </c>
      <c r="HU266">
        <f t="shared" ref="HU266:HU316" si="134">COUNT(DX266:HM266)</f>
        <v>10</v>
      </c>
      <c r="HV266" s="38">
        <f t="shared" si="124"/>
        <v>5</v>
      </c>
      <c r="HW266" s="9">
        <f t="shared" ref="HW266:HW315" si="135">SUM(BG266:BR266)/HN266*100</f>
        <v>0</v>
      </c>
      <c r="HX266" s="27">
        <f t="shared" si="104"/>
        <v>1</v>
      </c>
      <c r="HY266" s="9">
        <f t="shared" ref="HY266:HY316" si="136">IF(SUM(EB266:GN266)=0,0,SUM(FD266,FQ266,GB266,GF266)/SUM(EB266:GN266)*100)</f>
        <v>1.8281036834924966</v>
      </c>
      <c r="HZ266" s="45"/>
      <c r="IA266">
        <f>COUNT(AX266:BA266,BH266,BJ266:BM266:BQ266,CB266,CD266,CO266:CP266,DB266,EX266,FD266,FL266,HE266,HI266)</f>
        <v>0</v>
      </c>
      <c r="IB266" s="120">
        <f t="shared" si="99"/>
        <v>1</v>
      </c>
      <c r="IC266" s="27">
        <v>8</v>
      </c>
      <c r="ID266" s="38"/>
      <c r="IE266" s="9">
        <v>29.948405253283301</v>
      </c>
      <c r="IF266" s="45"/>
      <c r="IG266" s="38">
        <f t="shared" si="130"/>
        <v>1</v>
      </c>
      <c r="IH266" s="38"/>
      <c r="II266">
        <f t="shared" si="125"/>
        <v>1</v>
      </c>
      <c r="IJ266" t="str">
        <f t="shared" si="105"/>
        <v/>
      </c>
      <c r="IK266" s="9">
        <f t="shared" ref="IK266:IK329" si="137">SUM(T266,BN266:BR266,BX266,CO266,CQ266,CS266:CY266,CX266,DA266,DB266,DD266,DJ266:DO266,DT266,DU266,EQ266,EV266,FE266, FR266,GB266,GY266:HC266,HG266)/HN266*100</f>
        <v>60.647279549718569</v>
      </c>
      <c r="IL266" s="27">
        <f t="shared" si="106"/>
        <v>3</v>
      </c>
      <c r="IM266" s="9">
        <f t="shared" si="126"/>
        <v>0.773921200750469</v>
      </c>
      <c r="IN266" s="48">
        <f t="shared" si="107"/>
        <v>1</v>
      </c>
      <c r="IO266" s="9">
        <f t="shared" ref="IO266:IO316" si="138">SUM(EB266:GN266)/HN266*100</f>
        <v>85.952157598499056</v>
      </c>
      <c r="IP266" s="49">
        <f t="shared" si="108"/>
        <v>1</v>
      </c>
      <c r="IQ266" s="9">
        <f t="shared" ref="IQ266:IQ315" si="139">SUM(AE266:AN266,BU266:BW266,BS266,BY266:CA266,CM266,DP266,DR266:DS266,DV266,FD266,FT266,GF266)/HN266*100</f>
        <v>7.8330206378986871</v>
      </c>
      <c r="IR266" s="49">
        <f t="shared" si="109"/>
        <v>3</v>
      </c>
      <c r="IS266" s="9">
        <f t="shared" ref="IS266:IS288" si="140">IF($C266="NCP",(SUM(HP266,HR266,HT266,IN266,IL266,IP266)/6),IF($C266="CP",(SUM(HP266,HR266,HT266,HX266,IJ266,IN266,IR266)/7),""))</f>
        <v>1.3333333333333333</v>
      </c>
      <c r="IT266" s="9" t="str">
        <f t="shared" si="111"/>
        <v>very poor</v>
      </c>
      <c r="IU266" s="9">
        <f t="shared" ref="IU266:IU288" si="141">IS266/2.56*100</f>
        <v>52.083333333333329</v>
      </c>
      <c r="IV266" t="str">
        <f t="shared" si="113"/>
        <v>improvement needed</v>
      </c>
    </row>
    <row r="267" spans="1:256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P267">
        <v>150</v>
      </c>
      <c r="BG267">
        <v>50</v>
      </c>
      <c r="CK267">
        <v>50</v>
      </c>
      <c r="EQ267">
        <v>200</v>
      </c>
      <c r="ET267">
        <v>50</v>
      </c>
      <c r="EW267">
        <v>250</v>
      </c>
      <c r="FC267">
        <v>50</v>
      </c>
      <c r="FI267">
        <v>550</v>
      </c>
      <c r="GI267">
        <v>50</v>
      </c>
      <c r="HB267">
        <v>4950</v>
      </c>
      <c r="HN267" s="27">
        <f t="shared" si="131"/>
        <v>6350</v>
      </c>
      <c r="HO267">
        <f t="shared" si="132"/>
        <v>10</v>
      </c>
      <c r="HP267">
        <f t="shared" ref="HP267:HP316" si="142">IF(AND($C267="NCP",HO267&gt;=25),5,IF(AND($C267="NCP",HO267&gt;=15),3,IF(AND($C267="CP",HO267&gt;=22),5,IF(AND($C267="CP",HO267&gt;=14),3,1))))</f>
        <v>1</v>
      </c>
      <c r="HQ267">
        <f t="shared" ref="HQ267:HQ316" si="143">COUNT(BG267:BR267,CD267,CQ267:DB267)</f>
        <v>1</v>
      </c>
      <c r="HR267">
        <f t="shared" ref="HR267:HR316" si="144">IF(AND($C267="NCP",HQ267&gt;=11),5,IF(AND($C267="NCP",HQ267&gt;=5),3,IF(AND($C267="CP",HQ267&gt;=5),5,IF(AND($C267="CP",HQ267&gt;=2),3,1))))</f>
        <v>1</v>
      </c>
      <c r="HS267">
        <f t="shared" si="133"/>
        <v>1</v>
      </c>
      <c r="HT267">
        <f t="shared" ref="HT267:HT316" si="145">IF(AND($C267="NCP",HS267&gt;=4),5,IF(AND($C267="NCP",HS267&gt;=2),3,IF(AND($C267="CP",HS267&gt;=2),5,IF(AND($C267="CP",HS267=1),3,1))))</f>
        <v>1</v>
      </c>
      <c r="HU267">
        <f t="shared" si="134"/>
        <v>7</v>
      </c>
      <c r="HV267" s="38">
        <f t="shared" ref="HV267:HV330" si="146">IF(AND($C267="NCP",HU267&gt;9),5,IF(AND($C267="NCP",HU267&gt;=6),3,IF(AND($C267="NCP",HU267&lt;6),1,"")))</f>
        <v>3</v>
      </c>
      <c r="HW267" s="9">
        <f t="shared" si="135"/>
        <v>0.78740157480314954</v>
      </c>
      <c r="HX267" s="27">
        <f t="shared" ref="HX267:HX316" si="147">IF(HW267&gt;=11,5,IF(HW267&gt;=0.8,3,1))</f>
        <v>1</v>
      </c>
      <c r="HY267" s="9">
        <f t="shared" si="136"/>
        <v>0</v>
      </c>
      <c r="HZ267" s="45"/>
      <c r="IA267">
        <f>COUNT(AX267:BA267,BH267,BJ267:BM267:BQ267,CB267,CD267,CO267:CP267,DB267,EX267,FD267,FL267,HE267,HI267)</f>
        <v>0</v>
      </c>
      <c r="IB267" s="120">
        <f t="shared" ref="IB267:IB330" si="148">IF(AND($C267="NCP",IA267&gt;8),5,IF(AND($C267="NCP",IA267&gt;=3),3,IF(AND($C267="NCP",IA267&lt;3),1,"")))</f>
        <v>1</v>
      </c>
      <c r="IC267" s="27">
        <v>5</v>
      </c>
      <c r="ID267" s="38"/>
      <c r="IE267" s="9">
        <v>16.535433070866144</v>
      </c>
      <c r="IF267" s="45"/>
      <c r="IG267" s="38">
        <f t="shared" si="130"/>
        <v>0</v>
      </c>
      <c r="IH267" s="38"/>
      <c r="II267">
        <f t="shared" ref="II267:II316" si="149">COUNT(AE267:AF267, AH267:AN267,BN267:BP267,BR267,CW267:CY267,DD267,DK267:DO267,DT267,DV267,EY267)</f>
        <v>0</v>
      </c>
      <c r="IJ267" t="str">
        <f t="shared" ref="IJ267:IJ316" si="150">IF(AND($C267="CP",II267&gt;=2),5,IF(AND($C267="CP",II267=1),3,IF(AND($C267="CP",II267&lt;1),1,"")))</f>
        <v/>
      </c>
      <c r="IK267" s="9">
        <f t="shared" si="137"/>
        <v>81.102362204724415</v>
      </c>
      <c r="IL267" s="27">
        <f t="shared" ref="IL267:IL316" si="151">IF(AND($C267="NCP",IK267&gt;=74),5,IF(AND($C267="NCP",IK267&gt;=31),3,IF(AND($C267="NCP",IK267&lt;31),1,"")))</f>
        <v>5</v>
      </c>
      <c r="IM267" s="9">
        <f t="shared" ref="IM267:IM316" si="152">SUM(AX267:AY267,BA267,BG267:BH267,BJ267:BQ267,CB267,CD267,CO267:CP267,CT267,DB267,EX267,FD267,FL267,FU267,HA267,HC267,HE267,HI267)/HN267*100</f>
        <v>0.78740157480314954</v>
      </c>
      <c r="IN267" s="48">
        <f t="shared" ref="IN267:IN316" si="153">IF(AND($C267="NCP",IM267&gt;=51),5,IF(AND($C267="NCP",IM267&gt;=12),3,IF(AND($C267="CP",IM267&gt;=28),5,IF(AND($C267="CP",IM267&gt;=10),3,1))))</f>
        <v>1</v>
      </c>
      <c r="IO267" s="9">
        <f t="shared" si="138"/>
        <v>18.110236220472441</v>
      </c>
      <c r="IP267" s="49">
        <f t="shared" ref="IP267:IP316" si="154">IF(IO267&lt;=4.6,5,IF(IO267&lt;=63,3,1))</f>
        <v>3</v>
      </c>
      <c r="IQ267" s="9">
        <f t="shared" si="139"/>
        <v>0</v>
      </c>
      <c r="IR267" s="49">
        <f t="shared" ref="IR267:IR316" si="155">IF(IQ267&gt;=8,5,IF(IQ267&gt;=0.9,3,1))</f>
        <v>1</v>
      </c>
      <c r="IS267" s="9">
        <f t="shared" si="140"/>
        <v>2</v>
      </c>
      <c r="IT267" s="9" t="str">
        <f t="shared" ref="IT267:IT316" si="156">IF(IS267&gt;=4,"good",IF(IS267&gt;=3,"fair",IF(IS267&gt;=2,"poor",IF(IS267&gt;=1,"very poor",""))))</f>
        <v>poor</v>
      </c>
      <c r="IU267" s="9">
        <f t="shared" si="141"/>
        <v>78.125</v>
      </c>
      <c r="IV267" t="str">
        <f t="shared" ref="IV267:IV316" si="157">IF(IU267&gt;=78,"approaching attainable community","improvement needed")</f>
        <v>approaching attainable community</v>
      </c>
    </row>
    <row r="268" spans="1:256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N268">
        <v>9</v>
      </c>
      <c r="P268">
        <v>91</v>
      </c>
      <c r="AH268">
        <v>9</v>
      </c>
      <c r="AT268">
        <v>73</v>
      </c>
      <c r="BA268">
        <v>9</v>
      </c>
      <c r="BG268">
        <v>27</v>
      </c>
      <c r="BH268">
        <v>18</v>
      </c>
      <c r="BI268">
        <v>27</v>
      </c>
      <c r="CK268">
        <v>9</v>
      </c>
      <c r="EL268">
        <v>38</v>
      </c>
      <c r="EN268">
        <v>14</v>
      </c>
      <c r="EQ268">
        <v>57</v>
      </c>
      <c r="FD268">
        <v>14</v>
      </c>
      <c r="FI268">
        <v>132</v>
      </c>
      <c r="FQ268">
        <v>27</v>
      </c>
      <c r="GI268">
        <v>109</v>
      </c>
      <c r="GN268">
        <v>109</v>
      </c>
      <c r="HB268">
        <v>109</v>
      </c>
      <c r="HK268">
        <v>27</v>
      </c>
      <c r="HN268" s="27">
        <f t="shared" si="131"/>
        <v>908</v>
      </c>
      <c r="HO268">
        <f t="shared" si="132"/>
        <v>19</v>
      </c>
      <c r="HP268">
        <f t="shared" si="142"/>
        <v>3</v>
      </c>
      <c r="HQ268">
        <f t="shared" si="143"/>
        <v>3</v>
      </c>
      <c r="HR268">
        <f t="shared" si="144"/>
        <v>1</v>
      </c>
      <c r="HS268">
        <f t="shared" si="133"/>
        <v>3</v>
      </c>
      <c r="HT268">
        <f t="shared" si="145"/>
        <v>3</v>
      </c>
      <c r="HU268">
        <f t="shared" si="134"/>
        <v>10</v>
      </c>
      <c r="HV268" s="38">
        <f t="shared" si="146"/>
        <v>5</v>
      </c>
      <c r="HW268" s="9">
        <f t="shared" si="135"/>
        <v>7.929515418502203</v>
      </c>
      <c r="HX268" s="27">
        <f t="shared" si="147"/>
        <v>3</v>
      </c>
      <c r="HY268" s="9">
        <f t="shared" si="136"/>
        <v>8.2000000000000011</v>
      </c>
      <c r="HZ268" s="45"/>
      <c r="IA268">
        <f>COUNT(AX268:BA268,BH268,BJ268:BM268:BQ268,CB268,CD268,CO268:CP268,DB268,EX268,FD268,FL268,HE268,HI268)</f>
        <v>3</v>
      </c>
      <c r="IB268" s="120">
        <f t="shared" si="148"/>
        <v>3</v>
      </c>
      <c r="IC268" s="27">
        <v>8</v>
      </c>
      <c r="ID268" s="38"/>
      <c r="IE268" s="9">
        <v>47.577092511013213</v>
      </c>
      <c r="IF268" s="45"/>
      <c r="IG268" s="38">
        <f t="shared" si="130"/>
        <v>4</v>
      </c>
      <c r="IH268" s="38"/>
      <c r="II268">
        <f t="shared" si="149"/>
        <v>1</v>
      </c>
      <c r="IJ268" t="str">
        <f t="shared" si="150"/>
        <v/>
      </c>
      <c r="IK268" s="9">
        <f t="shared" si="137"/>
        <v>18.281938325991192</v>
      </c>
      <c r="IL268" s="27">
        <f t="shared" si="151"/>
        <v>1</v>
      </c>
      <c r="IM268" s="9">
        <f t="shared" si="152"/>
        <v>7.4889867841409687</v>
      </c>
      <c r="IN268" s="48">
        <f t="shared" si="153"/>
        <v>1</v>
      </c>
      <c r="IO268" s="9">
        <f t="shared" si="138"/>
        <v>55.066079295154182</v>
      </c>
      <c r="IP268" s="49">
        <f t="shared" si="154"/>
        <v>3</v>
      </c>
      <c r="IQ268" s="9">
        <f t="shared" si="139"/>
        <v>2.5330396475770924</v>
      </c>
      <c r="IR268" s="49">
        <f t="shared" si="155"/>
        <v>3</v>
      </c>
      <c r="IS268" s="9">
        <f t="shared" si="140"/>
        <v>2</v>
      </c>
      <c r="IT268" s="9" t="str">
        <f t="shared" si="156"/>
        <v>poor</v>
      </c>
      <c r="IU268" s="9">
        <f t="shared" si="141"/>
        <v>78.125</v>
      </c>
      <c r="IV268" t="str">
        <f t="shared" si="157"/>
        <v>approaching attainable community</v>
      </c>
    </row>
    <row r="269" spans="1:256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N269">
        <v>10</v>
      </c>
      <c r="P269">
        <v>40</v>
      </c>
      <c r="AF269">
        <v>10</v>
      </c>
      <c r="BG269">
        <v>30</v>
      </c>
      <c r="BI269">
        <v>120</v>
      </c>
      <c r="CW269">
        <v>10</v>
      </c>
      <c r="EE269">
        <v>10</v>
      </c>
      <c r="EL269">
        <v>514</v>
      </c>
      <c r="EQ269">
        <v>234</v>
      </c>
      <c r="ET269">
        <v>10</v>
      </c>
      <c r="FI269">
        <v>93</v>
      </c>
      <c r="FQ269">
        <v>50</v>
      </c>
      <c r="GI269">
        <v>10</v>
      </c>
      <c r="GN269">
        <v>10</v>
      </c>
      <c r="GT269">
        <v>10</v>
      </c>
      <c r="GX269">
        <v>20</v>
      </c>
      <c r="HB269">
        <v>110</v>
      </c>
      <c r="HK269">
        <v>20</v>
      </c>
      <c r="HN269" s="27">
        <f t="shared" si="131"/>
        <v>1311</v>
      </c>
      <c r="HO269">
        <f t="shared" si="132"/>
        <v>18</v>
      </c>
      <c r="HP269">
        <f t="shared" si="142"/>
        <v>3</v>
      </c>
      <c r="HQ269">
        <f t="shared" si="143"/>
        <v>3</v>
      </c>
      <c r="HR269">
        <f t="shared" si="144"/>
        <v>1</v>
      </c>
      <c r="HS269">
        <f t="shared" si="133"/>
        <v>2</v>
      </c>
      <c r="HT269">
        <f t="shared" si="145"/>
        <v>3</v>
      </c>
      <c r="HU269">
        <f t="shared" si="134"/>
        <v>12</v>
      </c>
      <c r="HV269" s="38">
        <f t="shared" si="146"/>
        <v>5</v>
      </c>
      <c r="HW269" s="9">
        <f t="shared" si="135"/>
        <v>11.441647597254006</v>
      </c>
      <c r="HX269" s="27">
        <f t="shared" si="147"/>
        <v>5</v>
      </c>
      <c r="HY269" s="9">
        <f t="shared" si="136"/>
        <v>5.3705692803437159</v>
      </c>
      <c r="HZ269" s="45"/>
      <c r="IA269">
        <f>COUNT(AX269:BA269,BH269,BJ269:BM269:BQ269,CB269,CD269,CO269:CP269,DB269,EX269,FD269,FL269,HE269,HI269)</f>
        <v>0</v>
      </c>
      <c r="IB269" s="120">
        <f t="shared" si="148"/>
        <v>1</v>
      </c>
      <c r="IC269" s="27">
        <v>10</v>
      </c>
      <c r="ID269" s="38"/>
      <c r="IE269" s="9">
        <v>27.688787185354691</v>
      </c>
      <c r="IF269" s="45"/>
      <c r="IG269" s="38">
        <f t="shared" si="130"/>
        <v>2</v>
      </c>
      <c r="IH269" s="38"/>
      <c r="II269">
        <f t="shared" si="149"/>
        <v>2</v>
      </c>
      <c r="IJ269" t="str">
        <f t="shared" si="150"/>
        <v/>
      </c>
      <c r="IK269" s="9">
        <f t="shared" si="137"/>
        <v>27.002288329519452</v>
      </c>
      <c r="IL269" s="27">
        <f t="shared" si="151"/>
        <v>1</v>
      </c>
      <c r="IM269" s="9">
        <f t="shared" si="152"/>
        <v>2.2883295194508007</v>
      </c>
      <c r="IN269" s="48">
        <f t="shared" si="153"/>
        <v>1</v>
      </c>
      <c r="IO269" s="9">
        <f t="shared" si="138"/>
        <v>71.014492753623188</v>
      </c>
      <c r="IP269" s="49">
        <f t="shared" si="154"/>
        <v>1</v>
      </c>
      <c r="IQ269" s="9">
        <f t="shared" si="139"/>
        <v>0.76277650648360029</v>
      </c>
      <c r="IR269" s="49">
        <f t="shared" si="155"/>
        <v>1</v>
      </c>
      <c r="IS269" s="9">
        <f t="shared" si="140"/>
        <v>1.6666666666666667</v>
      </c>
      <c r="IT269" s="9" t="str">
        <f t="shared" si="156"/>
        <v>very poor</v>
      </c>
      <c r="IU269" s="9">
        <f t="shared" si="141"/>
        <v>65.104166666666657</v>
      </c>
      <c r="IV269" t="str">
        <f t="shared" si="157"/>
        <v>improvement needed</v>
      </c>
    </row>
    <row r="270" spans="1:256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P270">
        <v>175</v>
      </c>
      <c r="AV270">
        <v>325</v>
      </c>
      <c r="BG270">
        <v>100</v>
      </c>
      <c r="BH270">
        <v>125</v>
      </c>
      <c r="BI270">
        <v>125</v>
      </c>
      <c r="EL270">
        <v>875</v>
      </c>
      <c r="EQ270">
        <v>1000</v>
      </c>
      <c r="ET270">
        <v>25</v>
      </c>
      <c r="FI270">
        <v>1125</v>
      </c>
      <c r="FQ270">
        <v>25</v>
      </c>
      <c r="GN270">
        <v>25</v>
      </c>
      <c r="HB270">
        <v>50</v>
      </c>
      <c r="HN270" s="27">
        <f t="shared" si="131"/>
        <v>3975</v>
      </c>
      <c r="HO270">
        <f t="shared" si="132"/>
        <v>12</v>
      </c>
      <c r="HP270">
        <f t="shared" si="142"/>
        <v>1</v>
      </c>
      <c r="HQ270">
        <f t="shared" si="143"/>
        <v>3</v>
      </c>
      <c r="HR270">
        <f t="shared" si="144"/>
        <v>3</v>
      </c>
      <c r="HS270">
        <f t="shared" si="133"/>
        <v>3</v>
      </c>
      <c r="HT270">
        <f t="shared" si="145"/>
        <v>5</v>
      </c>
      <c r="HU270">
        <f t="shared" si="134"/>
        <v>7</v>
      </c>
      <c r="HV270" s="38" t="str">
        <f t="shared" si="146"/>
        <v/>
      </c>
      <c r="HW270" s="9">
        <f t="shared" si="135"/>
        <v>8.8050314465408803</v>
      </c>
      <c r="HX270" s="27">
        <f t="shared" si="147"/>
        <v>3</v>
      </c>
      <c r="HY270" s="9">
        <f t="shared" si="136"/>
        <v>0.81300813008130091</v>
      </c>
      <c r="HZ270" s="45"/>
      <c r="IA270">
        <f>COUNT(AX270:BA270,BH270,BJ270:BM270:BQ270,CB270,CD270,CO270:CP270,DB270,EX270,FD270,FL270,HE270,HI270)</f>
        <v>1</v>
      </c>
      <c r="IB270" s="120" t="str">
        <f t="shared" si="148"/>
        <v/>
      </c>
      <c r="IC270" s="27">
        <v>6</v>
      </c>
      <c r="ID270" s="38"/>
      <c r="IE270" s="9">
        <v>42.767295597484278</v>
      </c>
      <c r="IF270" s="45"/>
      <c r="IG270" s="38">
        <f t="shared" si="130"/>
        <v>2</v>
      </c>
      <c r="IH270" s="38"/>
      <c r="II270">
        <f t="shared" si="149"/>
        <v>0</v>
      </c>
      <c r="IJ270">
        <f t="shared" si="150"/>
        <v>1</v>
      </c>
      <c r="IK270" s="9">
        <f t="shared" si="137"/>
        <v>26.415094339622641</v>
      </c>
      <c r="IL270" s="27" t="str">
        <f t="shared" si="151"/>
        <v/>
      </c>
      <c r="IM270" s="9">
        <f t="shared" si="152"/>
        <v>5.6603773584905666</v>
      </c>
      <c r="IN270" s="48">
        <f t="shared" si="153"/>
        <v>1</v>
      </c>
      <c r="IO270" s="9">
        <f t="shared" si="138"/>
        <v>77.358490566037744</v>
      </c>
      <c r="IP270" s="49">
        <f t="shared" si="154"/>
        <v>1</v>
      </c>
      <c r="IQ270" s="9">
        <f t="shared" si="139"/>
        <v>0</v>
      </c>
      <c r="IR270" s="49">
        <f t="shared" si="155"/>
        <v>1</v>
      </c>
      <c r="IS270" s="9">
        <f t="shared" si="140"/>
        <v>2.1428571428571428</v>
      </c>
      <c r="IT270" s="9" t="str">
        <f t="shared" si="156"/>
        <v>poor</v>
      </c>
      <c r="IU270" s="9">
        <f t="shared" si="141"/>
        <v>83.705357142857139</v>
      </c>
      <c r="IV270" t="str">
        <f t="shared" si="157"/>
        <v>approaching attainable community</v>
      </c>
    </row>
    <row r="271" spans="1:256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N271">
        <v>9</v>
      </c>
      <c r="P271">
        <v>55</v>
      </c>
      <c r="AT271">
        <v>55</v>
      </c>
      <c r="BG271">
        <v>200</v>
      </c>
      <c r="BH271">
        <v>82</v>
      </c>
      <c r="BK271">
        <v>18</v>
      </c>
      <c r="BX271">
        <v>9</v>
      </c>
      <c r="BY271">
        <v>9</v>
      </c>
      <c r="CU271">
        <v>55</v>
      </c>
      <c r="EL271">
        <v>348</v>
      </c>
      <c r="EQ271">
        <v>100</v>
      </c>
      <c r="ET271">
        <v>18</v>
      </c>
      <c r="FI271">
        <v>25</v>
      </c>
      <c r="FQ271">
        <v>18</v>
      </c>
      <c r="GN271">
        <v>18</v>
      </c>
      <c r="HB271">
        <v>9</v>
      </c>
      <c r="HG271">
        <v>9</v>
      </c>
      <c r="HN271" s="27">
        <f t="shared" si="131"/>
        <v>1037</v>
      </c>
      <c r="HO271">
        <f t="shared" si="132"/>
        <v>17</v>
      </c>
      <c r="HP271">
        <f t="shared" si="142"/>
        <v>3</v>
      </c>
      <c r="HQ271">
        <f t="shared" si="143"/>
        <v>4</v>
      </c>
      <c r="HR271">
        <f t="shared" si="144"/>
        <v>1</v>
      </c>
      <c r="HS271">
        <f t="shared" si="133"/>
        <v>3</v>
      </c>
      <c r="HT271">
        <f t="shared" si="145"/>
        <v>3</v>
      </c>
      <c r="HU271">
        <f t="shared" si="134"/>
        <v>8</v>
      </c>
      <c r="HV271" s="38">
        <f t="shared" si="146"/>
        <v>3</v>
      </c>
      <c r="HW271" s="9">
        <f t="shared" si="135"/>
        <v>28.929604628736737</v>
      </c>
      <c r="HX271" s="27">
        <f t="shared" si="147"/>
        <v>5</v>
      </c>
      <c r="HY271" s="9">
        <f t="shared" si="136"/>
        <v>3.4155597722960152</v>
      </c>
      <c r="HZ271" s="45"/>
      <c r="IA271">
        <f>COUNT(AX271:BA271,BH271,BJ271:BM271:BQ271,CB271,CD271,CO271:CP271,DB271,EX271,FD271,FL271,HE271,HI271)</f>
        <v>2</v>
      </c>
      <c r="IB271" s="120">
        <f t="shared" si="148"/>
        <v>1</v>
      </c>
      <c r="IC271" s="27">
        <v>11</v>
      </c>
      <c r="ID271" s="38"/>
      <c r="IE271" s="9">
        <v>46.287367405978785</v>
      </c>
      <c r="IF271" s="45"/>
      <c r="IG271" s="38">
        <f t="shared" si="130"/>
        <v>2</v>
      </c>
      <c r="IH271" s="38"/>
      <c r="II271">
        <f t="shared" si="149"/>
        <v>0</v>
      </c>
      <c r="IJ271" t="str">
        <f t="shared" si="150"/>
        <v/>
      </c>
      <c r="IK271" s="9">
        <f t="shared" si="137"/>
        <v>17.55062680810029</v>
      </c>
      <c r="IL271" s="27">
        <f t="shared" si="151"/>
        <v>1</v>
      </c>
      <c r="IM271" s="9">
        <f t="shared" si="152"/>
        <v>28.929604628736737</v>
      </c>
      <c r="IN271" s="48">
        <f t="shared" si="153"/>
        <v>3</v>
      </c>
      <c r="IO271" s="9">
        <f t="shared" si="138"/>
        <v>50.819672131147541</v>
      </c>
      <c r="IP271" s="49">
        <f t="shared" si="154"/>
        <v>3</v>
      </c>
      <c r="IQ271" s="9">
        <f t="shared" si="139"/>
        <v>0.86788813886210214</v>
      </c>
      <c r="IR271" s="49">
        <f t="shared" si="155"/>
        <v>1</v>
      </c>
      <c r="IS271" s="9">
        <f t="shared" si="140"/>
        <v>2.3333333333333335</v>
      </c>
      <c r="IT271" s="9" t="str">
        <f t="shared" si="156"/>
        <v>poor</v>
      </c>
      <c r="IU271" s="9">
        <f t="shared" si="141"/>
        <v>91.145833333333343</v>
      </c>
      <c r="IV271" t="str">
        <f t="shared" si="157"/>
        <v>approaching attainable community</v>
      </c>
    </row>
    <row r="272" spans="1:256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P272">
        <v>200</v>
      </c>
      <c r="AB272">
        <v>13</v>
      </c>
      <c r="AH272">
        <v>13</v>
      </c>
      <c r="AL272">
        <v>13</v>
      </c>
      <c r="AT272">
        <v>25</v>
      </c>
      <c r="BI272">
        <v>363</v>
      </c>
      <c r="BY272">
        <v>13</v>
      </c>
      <c r="CW272">
        <v>13</v>
      </c>
      <c r="DE272">
        <v>13</v>
      </c>
      <c r="EL272">
        <v>154</v>
      </c>
      <c r="EQ272">
        <v>308</v>
      </c>
      <c r="ET272">
        <v>255</v>
      </c>
      <c r="FA272">
        <v>13</v>
      </c>
      <c r="FI272">
        <v>51</v>
      </c>
      <c r="FQ272">
        <v>170</v>
      </c>
      <c r="GI272">
        <v>25</v>
      </c>
      <c r="GN272">
        <v>13</v>
      </c>
      <c r="HM272">
        <v>13</v>
      </c>
      <c r="HN272" s="27">
        <f t="shared" si="131"/>
        <v>1668</v>
      </c>
      <c r="HO272">
        <f t="shared" si="132"/>
        <v>18</v>
      </c>
      <c r="HP272">
        <f t="shared" si="142"/>
        <v>3</v>
      </c>
      <c r="HQ272">
        <f t="shared" si="143"/>
        <v>2</v>
      </c>
      <c r="HR272">
        <f t="shared" si="144"/>
        <v>1</v>
      </c>
      <c r="HS272">
        <f t="shared" si="133"/>
        <v>1</v>
      </c>
      <c r="HT272">
        <f t="shared" si="145"/>
        <v>1</v>
      </c>
      <c r="HU272">
        <f t="shared" si="134"/>
        <v>9</v>
      </c>
      <c r="HV272" s="38">
        <f t="shared" si="146"/>
        <v>3</v>
      </c>
      <c r="HW272" s="9">
        <f t="shared" si="135"/>
        <v>21.762589928057555</v>
      </c>
      <c r="HX272" s="27">
        <f t="shared" si="147"/>
        <v>5</v>
      </c>
      <c r="HY272" s="9">
        <f t="shared" si="136"/>
        <v>17.189079878665321</v>
      </c>
      <c r="HZ272" s="45"/>
      <c r="IA272">
        <f>COUNT(AX272:BA272,BH272,BJ272:BM272:BQ272,CB272,CD272,CO272:CP272,DB272,EX272,FD272,FL272,HE272,HI272)</f>
        <v>0</v>
      </c>
      <c r="IB272" s="120">
        <f t="shared" si="148"/>
        <v>1</v>
      </c>
      <c r="IC272" s="27">
        <v>11</v>
      </c>
      <c r="ID272" s="38"/>
      <c r="IE272" s="9">
        <v>63.788968824940049</v>
      </c>
      <c r="IF272" s="45"/>
      <c r="IG272" s="38">
        <f t="shared" si="130"/>
        <v>1</v>
      </c>
      <c r="IH272" s="38"/>
      <c r="II272">
        <f t="shared" si="149"/>
        <v>3</v>
      </c>
      <c r="IJ272" t="str">
        <f t="shared" si="150"/>
        <v/>
      </c>
      <c r="IK272" s="9">
        <f t="shared" si="137"/>
        <v>19.244604316546763</v>
      </c>
      <c r="IL272" s="27">
        <f t="shared" si="151"/>
        <v>1</v>
      </c>
      <c r="IM272" s="9">
        <f t="shared" si="152"/>
        <v>0</v>
      </c>
      <c r="IN272" s="48">
        <f t="shared" si="153"/>
        <v>1</v>
      </c>
      <c r="IO272" s="9">
        <f t="shared" si="138"/>
        <v>59.292565947242203</v>
      </c>
      <c r="IP272" s="49">
        <f t="shared" si="154"/>
        <v>3</v>
      </c>
      <c r="IQ272" s="9">
        <f t="shared" si="139"/>
        <v>2.3381294964028778</v>
      </c>
      <c r="IR272" s="49">
        <f t="shared" si="155"/>
        <v>3</v>
      </c>
      <c r="IS272" s="9">
        <f t="shared" si="140"/>
        <v>1.6666666666666667</v>
      </c>
      <c r="IT272" s="9" t="str">
        <f t="shared" si="156"/>
        <v>very poor</v>
      </c>
      <c r="IU272" s="9">
        <f t="shared" si="141"/>
        <v>65.104166666666657</v>
      </c>
      <c r="IV272" t="str">
        <f t="shared" si="157"/>
        <v>improvement needed</v>
      </c>
    </row>
    <row r="273" spans="1:256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P273">
        <v>317</v>
      </c>
      <c r="AH273">
        <v>83</v>
      </c>
      <c r="AI273">
        <v>17</v>
      </c>
      <c r="AQ273">
        <v>17</v>
      </c>
      <c r="BG273">
        <v>50</v>
      </c>
      <c r="EL273">
        <v>33</v>
      </c>
      <c r="EM273">
        <v>17</v>
      </c>
      <c r="EN273">
        <v>33</v>
      </c>
      <c r="EQ273">
        <v>167</v>
      </c>
      <c r="ET273">
        <v>50</v>
      </c>
      <c r="FF273">
        <v>17</v>
      </c>
      <c r="FI273">
        <v>100</v>
      </c>
      <c r="FQ273">
        <v>83</v>
      </c>
      <c r="FT273">
        <v>17</v>
      </c>
      <c r="HG273">
        <v>17</v>
      </c>
      <c r="HN273" s="27">
        <f t="shared" si="131"/>
        <v>1018</v>
      </c>
      <c r="HO273">
        <f t="shared" si="132"/>
        <v>15</v>
      </c>
      <c r="HP273">
        <f t="shared" si="142"/>
        <v>3</v>
      </c>
      <c r="HQ273">
        <f t="shared" si="143"/>
        <v>1</v>
      </c>
      <c r="HR273">
        <f t="shared" si="144"/>
        <v>1</v>
      </c>
      <c r="HS273">
        <f t="shared" si="133"/>
        <v>1</v>
      </c>
      <c r="HT273">
        <f t="shared" si="145"/>
        <v>1</v>
      </c>
      <c r="HU273">
        <f t="shared" si="134"/>
        <v>10</v>
      </c>
      <c r="HV273" s="38">
        <f t="shared" si="146"/>
        <v>5</v>
      </c>
      <c r="HW273" s="9">
        <f t="shared" si="135"/>
        <v>4.9115913555992137</v>
      </c>
      <c r="HX273" s="27">
        <f t="shared" si="147"/>
        <v>3</v>
      </c>
      <c r="HY273" s="9">
        <f t="shared" si="136"/>
        <v>16.054158607350097</v>
      </c>
      <c r="HZ273" s="45"/>
      <c r="IA273">
        <f>COUNT(AX273:BA273,BH273,BJ273:BM273:BQ273,CB273,CD273,CO273:CP273,DB273,EX273,FD273,FL273,HE273,HI273)</f>
        <v>0</v>
      </c>
      <c r="IB273" s="120">
        <f t="shared" si="148"/>
        <v>1</v>
      </c>
      <c r="IC273" s="27">
        <v>11</v>
      </c>
      <c r="ID273" s="38"/>
      <c r="IE273" s="9">
        <v>67.190569744597255</v>
      </c>
      <c r="IF273" s="45"/>
      <c r="IG273" s="38">
        <f t="shared" si="130"/>
        <v>0</v>
      </c>
      <c r="IH273" s="38"/>
      <c r="II273">
        <f t="shared" si="149"/>
        <v>2</v>
      </c>
      <c r="IJ273" t="str">
        <f t="shared" si="150"/>
        <v/>
      </c>
      <c r="IK273" s="9">
        <f t="shared" si="137"/>
        <v>18.074656188605111</v>
      </c>
      <c r="IL273" s="27">
        <f t="shared" si="151"/>
        <v>1</v>
      </c>
      <c r="IM273" s="9">
        <f t="shared" si="152"/>
        <v>4.9115913555992137</v>
      </c>
      <c r="IN273" s="48">
        <f t="shared" si="153"/>
        <v>1</v>
      </c>
      <c r="IO273" s="9">
        <f t="shared" si="138"/>
        <v>50.785854616895875</v>
      </c>
      <c r="IP273" s="49">
        <f t="shared" si="154"/>
        <v>3</v>
      </c>
      <c r="IQ273" s="9">
        <f t="shared" si="139"/>
        <v>11.493123772102161</v>
      </c>
      <c r="IR273" s="49">
        <f t="shared" si="155"/>
        <v>5</v>
      </c>
      <c r="IS273" s="9">
        <f t="shared" si="140"/>
        <v>1.6666666666666667</v>
      </c>
      <c r="IT273" s="9" t="str">
        <f t="shared" si="156"/>
        <v>very poor</v>
      </c>
      <c r="IU273" s="9">
        <f t="shared" si="141"/>
        <v>65.104166666666657</v>
      </c>
      <c r="IV273" t="str">
        <f t="shared" si="157"/>
        <v>improvement needed</v>
      </c>
    </row>
    <row r="274" spans="1:256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P274">
        <v>38</v>
      </c>
      <c r="AH274">
        <v>6</v>
      </c>
      <c r="AV274">
        <v>69</v>
      </c>
      <c r="BA274">
        <v>19</v>
      </c>
      <c r="BG274">
        <v>56</v>
      </c>
      <c r="BH274">
        <v>44</v>
      </c>
      <c r="BI274">
        <v>44</v>
      </c>
      <c r="BY274">
        <v>6</v>
      </c>
      <c r="CU274">
        <v>19</v>
      </c>
      <c r="EL274">
        <v>247</v>
      </c>
      <c r="EN274">
        <v>6</v>
      </c>
      <c r="EQ274">
        <v>106</v>
      </c>
      <c r="ET274">
        <v>19</v>
      </c>
      <c r="FD274">
        <v>6</v>
      </c>
      <c r="FI274">
        <v>35</v>
      </c>
      <c r="GN274">
        <v>6</v>
      </c>
      <c r="GT274">
        <v>13</v>
      </c>
      <c r="HB274">
        <v>6</v>
      </c>
      <c r="HN274" s="27">
        <f t="shared" si="131"/>
        <v>745</v>
      </c>
      <c r="HO274">
        <f t="shared" si="132"/>
        <v>18</v>
      </c>
      <c r="HP274">
        <f t="shared" si="142"/>
        <v>3</v>
      </c>
      <c r="HQ274">
        <f t="shared" si="143"/>
        <v>4</v>
      </c>
      <c r="HR274">
        <f t="shared" si="144"/>
        <v>1</v>
      </c>
      <c r="HS274">
        <f t="shared" si="133"/>
        <v>3</v>
      </c>
      <c r="HT274">
        <f t="shared" si="145"/>
        <v>3</v>
      </c>
      <c r="HU274">
        <f t="shared" si="134"/>
        <v>9</v>
      </c>
      <c r="HV274" s="38">
        <f t="shared" si="146"/>
        <v>3</v>
      </c>
      <c r="HW274" s="9">
        <f t="shared" si="135"/>
        <v>19.328859060402685</v>
      </c>
      <c r="HX274" s="27">
        <f t="shared" si="147"/>
        <v>5</v>
      </c>
      <c r="HY274" s="9">
        <f t="shared" si="136"/>
        <v>1.411764705882353</v>
      </c>
      <c r="HZ274" s="45"/>
      <c r="IA274">
        <f>COUNT(AX274:BA274,BH274,BJ274:BM274:BQ274,CB274,CD274,CO274:CP274,DB274,EX274,FD274,FL274,HE274,HI274)</f>
        <v>3</v>
      </c>
      <c r="IB274" s="120">
        <f t="shared" si="148"/>
        <v>3</v>
      </c>
      <c r="IC274" s="27">
        <v>9</v>
      </c>
      <c r="ID274" s="38"/>
      <c r="IE274" s="9">
        <v>35.838926174496642</v>
      </c>
      <c r="IF274" s="45"/>
      <c r="IG274" s="38">
        <f t="shared" si="130"/>
        <v>4</v>
      </c>
      <c r="IH274" s="38"/>
      <c r="II274">
        <f t="shared" si="149"/>
        <v>1</v>
      </c>
      <c r="IJ274" t="str">
        <f t="shared" si="150"/>
        <v/>
      </c>
      <c r="IK274" s="9">
        <f t="shared" si="137"/>
        <v>17.583892617449663</v>
      </c>
      <c r="IL274" s="27">
        <f t="shared" si="151"/>
        <v>1</v>
      </c>
      <c r="IM274" s="9">
        <f t="shared" si="152"/>
        <v>16.778523489932887</v>
      </c>
      <c r="IN274" s="48">
        <f t="shared" si="153"/>
        <v>3</v>
      </c>
      <c r="IO274" s="9">
        <f t="shared" si="138"/>
        <v>57.04697986577181</v>
      </c>
      <c r="IP274" s="49">
        <f t="shared" si="154"/>
        <v>3</v>
      </c>
      <c r="IQ274" s="9">
        <f t="shared" si="139"/>
        <v>2.4161073825503356</v>
      </c>
      <c r="IR274" s="49">
        <f t="shared" si="155"/>
        <v>3</v>
      </c>
      <c r="IS274" s="9">
        <f t="shared" si="140"/>
        <v>2.3333333333333335</v>
      </c>
      <c r="IT274" s="9" t="str">
        <f t="shared" si="156"/>
        <v>poor</v>
      </c>
      <c r="IU274" s="9">
        <f t="shared" si="141"/>
        <v>91.145833333333343</v>
      </c>
      <c r="IV274" t="str">
        <f t="shared" si="157"/>
        <v>approaching attainable community</v>
      </c>
    </row>
    <row r="275" spans="1:256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P275">
        <v>117</v>
      </c>
      <c r="AV275">
        <v>667</v>
      </c>
      <c r="BA275">
        <v>550</v>
      </c>
      <c r="BG275">
        <v>100</v>
      </c>
      <c r="BH275">
        <v>150</v>
      </c>
      <c r="BI275">
        <v>33</v>
      </c>
      <c r="BY275">
        <v>67</v>
      </c>
      <c r="DO275">
        <v>17</v>
      </c>
      <c r="EL275">
        <v>175</v>
      </c>
      <c r="EQ275">
        <v>292</v>
      </c>
      <c r="ET275">
        <v>17</v>
      </c>
      <c r="FC275">
        <v>17</v>
      </c>
      <c r="FI275">
        <v>117</v>
      </c>
      <c r="GI275">
        <v>17</v>
      </c>
      <c r="HN275" s="27">
        <f t="shared" si="131"/>
        <v>2336</v>
      </c>
      <c r="HO275">
        <f t="shared" si="132"/>
        <v>14</v>
      </c>
      <c r="HP275">
        <f t="shared" si="142"/>
        <v>3</v>
      </c>
      <c r="HQ275">
        <f t="shared" si="143"/>
        <v>3</v>
      </c>
      <c r="HR275">
        <f t="shared" si="144"/>
        <v>3</v>
      </c>
      <c r="HS275">
        <f t="shared" si="133"/>
        <v>3</v>
      </c>
      <c r="HT275">
        <f t="shared" si="145"/>
        <v>5</v>
      </c>
      <c r="HU275">
        <f t="shared" si="134"/>
        <v>6</v>
      </c>
      <c r="HV275" s="38" t="str">
        <f t="shared" si="146"/>
        <v/>
      </c>
      <c r="HW275" s="9">
        <f t="shared" si="135"/>
        <v>12.114726027397261</v>
      </c>
      <c r="HX275" s="27">
        <f t="shared" si="147"/>
        <v>5</v>
      </c>
      <c r="HY275" s="9">
        <f t="shared" si="136"/>
        <v>0</v>
      </c>
      <c r="HZ275" s="45"/>
      <c r="IA275">
        <f>COUNT(AX275:BA275,BH275,BJ275:BM275:BQ275,CB275,CD275,CO275:CP275,DB275,EX275,FD275,FL275,HE275,HI275)</f>
        <v>2</v>
      </c>
      <c r="IB275" s="120" t="str">
        <f t="shared" si="148"/>
        <v/>
      </c>
      <c r="IC275" s="27">
        <v>8</v>
      </c>
      <c r="ID275" s="38"/>
      <c r="IE275" s="9">
        <v>46.404109589041099</v>
      </c>
      <c r="IF275" s="45"/>
      <c r="IG275" s="38">
        <f t="shared" si="130"/>
        <v>3</v>
      </c>
      <c r="IH275" s="38"/>
      <c r="II275">
        <f t="shared" si="149"/>
        <v>1</v>
      </c>
      <c r="IJ275">
        <f t="shared" si="150"/>
        <v>3</v>
      </c>
      <c r="IK275" s="9">
        <f t="shared" si="137"/>
        <v>13.227739726027396</v>
      </c>
      <c r="IL275" s="27" t="str">
        <f t="shared" si="151"/>
        <v/>
      </c>
      <c r="IM275" s="9">
        <f t="shared" si="152"/>
        <v>34.246575342465754</v>
      </c>
      <c r="IN275" s="48">
        <f t="shared" si="153"/>
        <v>5</v>
      </c>
      <c r="IO275" s="9">
        <f t="shared" si="138"/>
        <v>27.18321917808219</v>
      </c>
      <c r="IP275" s="49">
        <f t="shared" si="154"/>
        <v>3</v>
      </c>
      <c r="IQ275" s="9">
        <f t="shared" si="139"/>
        <v>2.868150684931507</v>
      </c>
      <c r="IR275" s="49">
        <f t="shared" si="155"/>
        <v>3</v>
      </c>
      <c r="IS275" s="9">
        <f t="shared" si="140"/>
        <v>3.8571428571428572</v>
      </c>
      <c r="IT275" s="9" t="str">
        <f t="shared" si="156"/>
        <v>fair</v>
      </c>
      <c r="IU275" s="9">
        <f t="shared" si="141"/>
        <v>150.66964285714286</v>
      </c>
      <c r="IV275" t="str">
        <f t="shared" si="157"/>
        <v>approaching attainable community</v>
      </c>
    </row>
    <row r="276" spans="1:256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P276">
        <v>83</v>
      </c>
      <c r="AL276">
        <v>17</v>
      </c>
      <c r="AV276">
        <v>883</v>
      </c>
      <c r="BA276">
        <v>283</v>
      </c>
      <c r="BG276">
        <v>50</v>
      </c>
      <c r="BH276">
        <v>33</v>
      </c>
      <c r="BI276">
        <v>17</v>
      </c>
      <c r="BX276">
        <v>33</v>
      </c>
      <c r="BY276">
        <v>150</v>
      </c>
      <c r="CW276">
        <v>17</v>
      </c>
      <c r="DE276">
        <v>17</v>
      </c>
      <c r="EN276">
        <v>33</v>
      </c>
      <c r="EQ276">
        <v>500</v>
      </c>
      <c r="ET276">
        <v>250</v>
      </c>
      <c r="FB276">
        <v>67</v>
      </c>
      <c r="FD276">
        <v>17</v>
      </c>
      <c r="FI276">
        <v>67</v>
      </c>
      <c r="FO276">
        <v>33</v>
      </c>
      <c r="GI276">
        <v>17</v>
      </c>
      <c r="GN276">
        <v>117</v>
      </c>
      <c r="GW276">
        <v>17</v>
      </c>
      <c r="HN276" s="27">
        <f t="shared" si="131"/>
        <v>2701</v>
      </c>
      <c r="HO276">
        <f t="shared" si="132"/>
        <v>21</v>
      </c>
      <c r="HP276">
        <f t="shared" si="142"/>
        <v>3</v>
      </c>
      <c r="HQ276">
        <f t="shared" si="143"/>
        <v>4</v>
      </c>
      <c r="HR276">
        <f t="shared" si="144"/>
        <v>1</v>
      </c>
      <c r="HS276">
        <f t="shared" si="133"/>
        <v>3</v>
      </c>
      <c r="HT276">
        <f t="shared" si="145"/>
        <v>3</v>
      </c>
      <c r="HU276">
        <f t="shared" si="134"/>
        <v>10</v>
      </c>
      <c r="HV276" s="38">
        <f t="shared" si="146"/>
        <v>5</v>
      </c>
      <c r="HW276" s="9">
        <f t="shared" si="135"/>
        <v>3.7023324694557576</v>
      </c>
      <c r="HX276" s="27">
        <f t="shared" si="147"/>
        <v>3</v>
      </c>
      <c r="HY276" s="9">
        <f t="shared" si="136"/>
        <v>1.5440508628519529</v>
      </c>
      <c r="HZ276" s="45"/>
      <c r="IA276">
        <f>COUNT(AX276:BA276,BH276,BJ276:BM276:BQ276,CB276,CD276,CO276:CP276,DB276,EX276,FD276,FL276,HE276,HI276)</f>
        <v>3</v>
      </c>
      <c r="IB276" s="120">
        <f t="shared" si="148"/>
        <v>3</v>
      </c>
      <c r="IC276" s="27">
        <v>9</v>
      </c>
      <c r="ID276" s="38"/>
      <c r="IE276" s="9">
        <v>35.172158459829696</v>
      </c>
      <c r="IF276" s="45"/>
      <c r="IG276" s="38">
        <f t="shared" si="130"/>
        <v>6</v>
      </c>
      <c r="IH276" s="38"/>
      <c r="II276">
        <f t="shared" si="149"/>
        <v>2</v>
      </c>
      <c r="IJ276" t="str">
        <f t="shared" si="150"/>
        <v/>
      </c>
      <c r="IK276" s="9">
        <f t="shared" si="137"/>
        <v>20.362828582006664</v>
      </c>
      <c r="IL276" s="27">
        <f t="shared" si="151"/>
        <v>1</v>
      </c>
      <c r="IM276" s="9">
        <f t="shared" si="152"/>
        <v>14.17993335801555</v>
      </c>
      <c r="IN276" s="48">
        <f t="shared" si="153"/>
        <v>3</v>
      </c>
      <c r="IO276" s="9">
        <f t="shared" si="138"/>
        <v>40.762680488707886</v>
      </c>
      <c r="IP276" s="49">
        <f t="shared" si="154"/>
        <v>3</v>
      </c>
      <c r="IQ276" s="9">
        <f t="shared" si="139"/>
        <v>6.8122917437985926</v>
      </c>
      <c r="IR276" s="49">
        <f t="shared" si="155"/>
        <v>3</v>
      </c>
      <c r="IS276" s="9">
        <f t="shared" si="140"/>
        <v>2.3333333333333335</v>
      </c>
      <c r="IT276" s="9" t="str">
        <f t="shared" si="156"/>
        <v>poor</v>
      </c>
      <c r="IU276" s="9">
        <f t="shared" si="141"/>
        <v>91.145833333333343</v>
      </c>
      <c r="IV276" t="str">
        <f t="shared" si="157"/>
        <v>approaching attainable community</v>
      </c>
    </row>
    <row r="277" spans="1:256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P277">
        <v>350</v>
      </c>
      <c r="BG277">
        <v>375</v>
      </c>
      <c r="BH277">
        <v>175</v>
      </c>
      <c r="BX277">
        <v>25</v>
      </c>
      <c r="BY277">
        <v>75</v>
      </c>
      <c r="EL277">
        <v>133</v>
      </c>
      <c r="EN277">
        <v>25</v>
      </c>
      <c r="EQ277">
        <v>1196</v>
      </c>
      <c r="ET277">
        <v>25</v>
      </c>
      <c r="FD277">
        <v>25</v>
      </c>
      <c r="FI277">
        <v>1196</v>
      </c>
      <c r="FQ277">
        <v>25</v>
      </c>
      <c r="FT277">
        <v>75</v>
      </c>
      <c r="GB277">
        <v>150</v>
      </c>
      <c r="HB277">
        <v>25</v>
      </c>
      <c r="HN277" s="27">
        <f t="shared" si="131"/>
        <v>3875</v>
      </c>
      <c r="HO277">
        <f t="shared" si="132"/>
        <v>15</v>
      </c>
      <c r="HP277">
        <f t="shared" si="142"/>
        <v>3</v>
      </c>
      <c r="HQ277">
        <f t="shared" si="143"/>
        <v>2</v>
      </c>
      <c r="HR277">
        <f t="shared" si="144"/>
        <v>3</v>
      </c>
      <c r="HS277">
        <f t="shared" si="133"/>
        <v>2</v>
      </c>
      <c r="HT277">
        <f t="shared" si="145"/>
        <v>5</v>
      </c>
      <c r="HU277">
        <f t="shared" si="134"/>
        <v>10</v>
      </c>
      <c r="HV277" s="38" t="str">
        <f t="shared" si="146"/>
        <v/>
      </c>
      <c r="HW277" s="9">
        <f t="shared" si="135"/>
        <v>14.193548387096774</v>
      </c>
      <c r="HX277" s="27">
        <f t="shared" si="147"/>
        <v>5</v>
      </c>
      <c r="HY277" s="9">
        <f t="shared" si="136"/>
        <v>7.0175438596491224</v>
      </c>
      <c r="HZ277" s="45"/>
      <c r="IA277">
        <f>COUNT(AX277:BA277,BH277,BJ277:BM277:BQ277,CB277,CD277,CO277:CP277,DB277,EX277,FD277,FL277,HE277,HI277)</f>
        <v>2</v>
      </c>
      <c r="IB277" s="120" t="str">
        <f t="shared" si="148"/>
        <v/>
      </c>
      <c r="IC277" s="27">
        <v>9</v>
      </c>
      <c r="ID277" s="38"/>
      <c r="IE277" s="9">
        <v>56.670967741935485</v>
      </c>
      <c r="IF277" s="45"/>
      <c r="IG277" s="38">
        <f t="shared" si="130"/>
        <v>2</v>
      </c>
      <c r="IH277" s="38"/>
      <c r="II277">
        <f t="shared" si="149"/>
        <v>0</v>
      </c>
      <c r="IJ277">
        <f t="shared" si="150"/>
        <v>1</v>
      </c>
      <c r="IK277" s="9">
        <f t="shared" si="137"/>
        <v>36.025806451612901</v>
      </c>
      <c r="IL277" s="27" t="str">
        <f t="shared" si="151"/>
        <v/>
      </c>
      <c r="IM277" s="9">
        <f t="shared" si="152"/>
        <v>14.838709677419354</v>
      </c>
      <c r="IN277" s="48">
        <f t="shared" si="153"/>
        <v>3</v>
      </c>
      <c r="IO277" s="9">
        <f t="shared" si="138"/>
        <v>73.548387096774192</v>
      </c>
      <c r="IP277" s="49">
        <f t="shared" si="154"/>
        <v>1</v>
      </c>
      <c r="IQ277" s="9">
        <f t="shared" si="139"/>
        <v>4.5161290322580641</v>
      </c>
      <c r="IR277" s="49">
        <f t="shared" si="155"/>
        <v>3</v>
      </c>
      <c r="IS277" s="9">
        <f t="shared" si="140"/>
        <v>3.2857142857142856</v>
      </c>
      <c r="IT277" s="9" t="str">
        <f t="shared" si="156"/>
        <v>fair</v>
      </c>
      <c r="IU277" s="9">
        <f t="shared" si="141"/>
        <v>128.34821428571428</v>
      </c>
      <c r="IV277" t="str">
        <f t="shared" si="157"/>
        <v>approaching attainable community</v>
      </c>
    </row>
    <row r="278" spans="1:256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P278">
        <v>413</v>
      </c>
      <c r="AH278">
        <v>25</v>
      </c>
      <c r="BH278">
        <v>13</v>
      </c>
      <c r="BI278">
        <v>50</v>
      </c>
      <c r="CK278">
        <v>13</v>
      </c>
      <c r="EQ278">
        <v>893</v>
      </c>
      <c r="ET278">
        <v>13</v>
      </c>
      <c r="EW278">
        <v>60</v>
      </c>
      <c r="FD278">
        <v>13</v>
      </c>
      <c r="FI278">
        <v>298</v>
      </c>
      <c r="HB278">
        <v>75</v>
      </c>
      <c r="HN278" s="27">
        <f t="shared" si="131"/>
        <v>1866</v>
      </c>
      <c r="HO278">
        <f t="shared" si="132"/>
        <v>11</v>
      </c>
      <c r="HP278">
        <f t="shared" si="142"/>
        <v>1</v>
      </c>
      <c r="HQ278">
        <f t="shared" si="143"/>
        <v>2</v>
      </c>
      <c r="HR278">
        <f t="shared" si="144"/>
        <v>1</v>
      </c>
      <c r="HS278">
        <f t="shared" si="133"/>
        <v>2</v>
      </c>
      <c r="HT278">
        <f t="shared" si="145"/>
        <v>3</v>
      </c>
      <c r="HU278">
        <f t="shared" si="134"/>
        <v>6</v>
      </c>
      <c r="HV278" s="38">
        <f t="shared" si="146"/>
        <v>3</v>
      </c>
      <c r="HW278" s="9">
        <f t="shared" si="135"/>
        <v>3.3762057877813509</v>
      </c>
      <c r="HX278" s="27">
        <f t="shared" si="147"/>
        <v>3</v>
      </c>
      <c r="HY278" s="9">
        <f t="shared" si="136"/>
        <v>1.0180109631949883</v>
      </c>
      <c r="HZ278" s="45"/>
      <c r="IA278">
        <f>COUNT(AX278:BA278,BH278,BJ278:BM278:BQ278,CB278,CD278,CO278:CP278,DB278,EX278,FD278,FL278,HE278,HI278)</f>
        <v>2</v>
      </c>
      <c r="IB278" s="120">
        <f t="shared" si="148"/>
        <v>1</v>
      </c>
      <c r="IC278" s="27">
        <v>5</v>
      </c>
      <c r="ID278" s="38"/>
      <c r="IE278" s="9">
        <v>46.087888531618439</v>
      </c>
      <c r="IF278" s="45"/>
      <c r="IG278" s="38">
        <f t="shared" si="130"/>
        <v>3</v>
      </c>
      <c r="IH278" s="38"/>
      <c r="II278">
        <f t="shared" si="149"/>
        <v>1</v>
      </c>
      <c r="IJ278" t="str">
        <f t="shared" si="150"/>
        <v/>
      </c>
      <c r="IK278" s="9">
        <f t="shared" si="137"/>
        <v>51.875669882100752</v>
      </c>
      <c r="IL278" s="27">
        <f t="shared" si="151"/>
        <v>3</v>
      </c>
      <c r="IM278" s="9">
        <f t="shared" si="152"/>
        <v>1.3933547695605575</v>
      </c>
      <c r="IN278" s="48">
        <f t="shared" si="153"/>
        <v>1</v>
      </c>
      <c r="IO278" s="9">
        <f t="shared" si="138"/>
        <v>68.435155412647376</v>
      </c>
      <c r="IP278" s="49">
        <f t="shared" si="154"/>
        <v>1</v>
      </c>
      <c r="IQ278" s="9">
        <f t="shared" si="139"/>
        <v>2.0364415862808145</v>
      </c>
      <c r="IR278" s="49">
        <f t="shared" si="155"/>
        <v>3</v>
      </c>
      <c r="IS278" s="9">
        <f t="shared" si="140"/>
        <v>1.6666666666666667</v>
      </c>
      <c r="IT278" s="9" t="str">
        <f t="shared" si="156"/>
        <v>very poor</v>
      </c>
      <c r="IU278" s="9">
        <f t="shared" si="141"/>
        <v>65.104166666666657</v>
      </c>
      <c r="IV278" t="str">
        <f t="shared" si="157"/>
        <v>improvement needed</v>
      </c>
    </row>
    <row r="279" spans="1:256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P279">
        <v>1100</v>
      </c>
      <c r="AB279">
        <v>200</v>
      </c>
      <c r="AH279">
        <v>160</v>
      </c>
      <c r="AL279">
        <v>20</v>
      </c>
      <c r="AQ279">
        <v>20</v>
      </c>
      <c r="BI279">
        <v>200</v>
      </c>
      <c r="BX279">
        <v>100</v>
      </c>
      <c r="BY279">
        <v>300</v>
      </c>
      <c r="CK279">
        <v>200</v>
      </c>
      <c r="EN279">
        <v>60</v>
      </c>
      <c r="EQ279">
        <v>325</v>
      </c>
      <c r="FF279">
        <v>65</v>
      </c>
      <c r="FI279">
        <v>390</v>
      </c>
      <c r="FQ279">
        <v>20</v>
      </c>
      <c r="GX279">
        <v>20</v>
      </c>
      <c r="HN279" s="27">
        <f t="shared" si="131"/>
        <v>3180</v>
      </c>
      <c r="HO279">
        <f t="shared" si="132"/>
        <v>15</v>
      </c>
      <c r="HP279">
        <f t="shared" si="142"/>
        <v>3</v>
      </c>
      <c r="HQ279">
        <f t="shared" si="143"/>
        <v>1</v>
      </c>
      <c r="HR279">
        <f t="shared" si="144"/>
        <v>1</v>
      </c>
      <c r="HS279">
        <f t="shared" si="133"/>
        <v>1</v>
      </c>
      <c r="HT279">
        <f t="shared" si="145"/>
        <v>3</v>
      </c>
      <c r="HU279">
        <f t="shared" si="134"/>
        <v>6</v>
      </c>
      <c r="HV279" s="38" t="str">
        <f t="shared" si="146"/>
        <v/>
      </c>
      <c r="HW279" s="9">
        <f t="shared" si="135"/>
        <v>6.2893081761006293</v>
      </c>
      <c r="HX279" s="27">
        <f t="shared" si="147"/>
        <v>3</v>
      </c>
      <c r="HY279" s="9">
        <f t="shared" si="136"/>
        <v>2.3255813953488373</v>
      </c>
      <c r="HZ279" s="45"/>
      <c r="IA279">
        <f>COUNT(AX279:BA279,BH279,BJ279:BM279:BQ279,CB279,CD279,CO279:CP279,DB279,EX279,FD279,FL279,HE279,HI279)</f>
        <v>0</v>
      </c>
      <c r="IB279" s="120" t="str">
        <f t="shared" si="148"/>
        <v/>
      </c>
      <c r="IC279" s="27">
        <v>9</v>
      </c>
      <c r="ID279" s="38"/>
      <c r="IE279" s="9">
        <v>58.333333333333336</v>
      </c>
      <c r="IF279" s="45"/>
      <c r="IG279" s="38">
        <f t="shared" si="130"/>
        <v>2</v>
      </c>
      <c r="IH279" s="38"/>
      <c r="II279">
        <f t="shared" si="149"/>
        <v>2</v>
      </c>
      <c r="IJ279">
        <f t="shared" si="150"/>
        <v>5</v>
      </c>
      <c r="IK279" s="9">
        <f t="shared" si="137"/>
        <v>13.364779874213836</v>
      </c>
      <c r="IL279" s="27" t="str">
        <f t="shared" si="151"/>
        <v/>
      </c>
      <c r="IM279" s="9">
        <f t="shared" si="152"/>
        <v>0</v>
      </c>
      <c r="IN279" s="48">
        <f t="shared" si="153"/>
        <v>1</v>
      </c>
      <c r="IO279" s="9">
        <f t="shared" si="138"/>
        <v>27.044025157232703</v>
      </c>
      <c r="IP279" s="49">
        <f t="shared" si="154"/>
        <v>3</v>
      </c>
      <c r="IQ279" s="9">
        <f t="shared" si="139"/>
        <v>15.09433962264151</v>
      </c>
      <c r="IR279" s="49">
        <f t="shared" si="155"/>
        <v>5</v>
      </c>
      <c r="IS279" s="9">
        <f t="shared" si="140"/>
        <v>3</v>
      </c>
      <c r="IT279" s="9" t="str">
        <f t="shared" si="156"/>
        <v>fair</v>
      </c>
      <c r="IU279" s="9">
        <f t="shared" si="141"/>
        <v>117.1875</v>
      </c>
      <c r="IV279" t="str">
        <f t="shared" si="157"/>
        <v>approaching attainable community</v>
      </c>
    </row>
    <row r="280" spans="1:256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P280">
        <v>2550</v>
      </c>
      <c r="BG280">
        <v>650</v>
      </c>
      <c r="BI280">
        <v>150</v>
      </c>
      <c r="CW280">
        <v>350</v>
      </c>
      <c r="EL280">
        <v>1603</v>
      </c>
      <c r="EN280">
        <v>105</v>
      </c>
      <c r="ET280">
        <v>947</v>
      </c>
      <c r="FF280">
        <v>229</v>
      </c>
      <c r="FI280">
        <v>1603</v>
      </c>
      <c r="FQ280">
        <v>526</v>
      </c>
      <c r="FT280">
        <v>421</v>
      </c>
      <c r="GN280">
        <v>6</v>
      </c>
      <c r="GZ280">
        <v>50</v>
      </c>
      <c r="HG280">
        <v>50</v>
      </c>
      <c r="HN280" s="27">
        <f t="shared" si="131"/>
        <v>9240</v>
      </c>
      <c r="HO280">
        <f t="shared" si="132"/>
        <v>14</v>
      </c>
      <c r="HP280">
        <f t="shared" si="142"/>
        <v>1</v>
      </c>
      <c r="HQ280">
        <f t="shared" si="143"/>
        <v>3</v>
      </c>
      <c r="HR280">
        <f t="shared" si="144"/>
        <v>1</v>
      </c>
      <c r="HS280">
        <f t="shared" si="133"/>
        <v>2</v>
      </c>
      <c r="HT280">
        <f t="shared" si="145"/>
        <v>3</v>
      </c>
      <c r="HU280">
        <f t="shared" si="134"/>
        <v>10</v>
      </c>
      <c r="HV280" s="38">
        <f t="shared" si="146"/>
        <v>5</v>
      </c>
      <c r="HW280" s="9">
        <f t="shared" si="135"/>
        <v>8.6580086580086579</v>
      </c>
      <c r="HX280" s="27">
        <f t="shared" si="147"/>
        <v>3</v>
      </c>
      <c r="HY280" s="9">
        <f t="shared" si="136"/>
        <v>9.6691176470588243</v>
      </c>
      <c r="HZ280" s="45"/>
      <c r="IA280">
        <f>COUNT(AX280:BA280,BH280,BJ280:BM280:BQ280,CB280,CD280,CO280:CP280,DB280,EX280,FD280,FL280,HE280,HI280)</f>
        <v>0</v>
      </c>
      <c r="IB280" s="120">
        <f t="shared" si="148"/>
        <v>1</v>
      </c>
      <c r="IC280" s="27">
        <v>7</v>
      </c>
      <c r="ID280" s="38"/>
      <c r="IE280" s="9">
        <v>73.701298701298697</v>
      </c>
      <c r="IF280" s="45"/>
      <c r="IG280" s="38">
        <f t="shared" si="130"/>
        <v>2</v>
      </c>
      <c r="IH280" s="38"/>
      <c r="II280">
        <f t="shared" si="149"/>
        <v>1</v>
      </c>
      <c r="IJ280" t="str">
        <f t="shared" si="150"/>
        <v/>
      </c>
      <c r="IK280" s="9">
        <f t="shared" si="137"/>
        <v>4.8701298701298708</v>
      </c>
      <c r="IL280" s="27">
        <f t="shared" si="151"/>
        <v>1</v>
      </c>
      <c r="IM280" s="9">
        <f t="shared" si="152"/>
        <v>7.0346320346320352</v>
      </c>
      <c r="IN280" s="48">
        <f t="shared" si="153"/>
        <v>1</v>
      </c>
      <c r="IO280" s="9">
        <f t="shared" si="138"/>
        <v>58.874458874458881</v>
      </c>
      <c r="IP280" s="49">
        <f t="shared" si="154"/>
        <v>3</v>
      </c>
      <c r="IQ280" s="9">
        <f t="shared" si="139"/>
        <v>4.5562770562770565</v>
      </c>
      <c r="IR280" s="49">
        <f t="shared" si="155"/>
        <v>3</v>
      </c>
      <c r="IS280" s="9">
        <f t="shared" si="140"/>
        <v>1.6666666666666667</v>
      </c>
      <c r="IT280" s="9" t="str">
        <f t="shared" si="156"/>
        <v>very poor</v>
      </c>
      <c r="IU280" s="9">
        <f t="shared" si="141"/>
        <v>65.104166666666657</v>
      </c>
      <c r="IV280" t="str">
        <f t="shared" si="157"/>
        <v>improvement needed</v>
      </c>
    </row>
    <row r="281" spans="1:256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P281">
        <v>150</v>
      </c>
      <c r="AL281">
        <v>10</v>
      </c>
      <c r="BX281">
        <v>20</v>
      </c>
      <c r="BY281">
        <v>40</v>
      </c>
      <c r="EQ281">
        <v>60</v>
      </c>
      <c r="ET281">
        <v>10</v>
      </c>
      <c r="FI281">
        <v>30</v>
      </c>
      <c r="FT281">
        <v>10</v>
      </c>
      <c r="GI281">
        <v>10</v>
      </c>
      <c r="HN281" s="27">
        <f t="shared" si="131"/>
        <v>340</v>
      </c>
      <c r="HO281">
        <f t="shared" si="132"/>
        <v>9</v>
      </c>
      <c r="HP281">
        <f t="shared" si="142"/>
        <v>1</v>
      </c>
      <c r="HQ281">
        <f t="shared" si="143"/>
        <v>0</v>
      </c>
      <c r="HR281">
        <f t="shared" si="144"/>
        <v>1</v>
      </c>
      <c r="HS281">
        <f t="shared" si="133"/>
        <v>0</v>
      </c>
      <c r="HT281">
        <f t="shared" si="145"/>
        <v>1</v>
      </c>
      <c r="HU281">
        <f t="shared" si="134"/>
        <v>5</v>
      </c>
      <c r="HV281" s="38" t="str">
        <f t="shared" si="146"/>
        <v/>
      </c>
      <c r="HW281" s="9">
        <f t="shared" si="135"/>
        <v>0</v>
      </c>
      <c r="HX281" s="27">
        <f t="shared" si="147"/>
        <v>1</v>
      </c>
      <c r="HY281" s="9">
        <f t="shared" si="136"/>
        <v>0</v>
      </c>
      <c r="HZ281" s="45"/>
      <c r="IA281">
        <f>COUNT(AX281:BA281,BH281,BJ281:BM281:BQ281,CB281,CD281,CO281:CP281,DB281,EX281,FD281,FL281,HE281,HI281)</f>
        <v>0</v>
      </c>
      <c r="IB281" s="120" t="str">
        <f t="shared" si="148"/>
        <v/>
      </c>
      <c r="IC281" s="27">
        <v>8</v>
      </c>
      <c r="ID281" s="38"/>
      <c r="IE281" s="9">
        <v>55.882352941176471</v>
      </c>
      <c r="IF281" s="45"/>
      <c r="IG281" s="38">
        <f t="shared" si="130"/>
        <v>0</v>
      </c>
      <c r="IH281" s="38"/>
      <c r="II281">
        <f t="shared" si="149"/>
        <v>1</v>
      </c>
      <c r="IJ281">
        <f t="shared" si="150"/>
        <v>3</v>
      </c>
      <c r="IK281" s="9">
        <f t="shared" si="137"/>
        <v>23.52941176470588</v>
      </c>
      <c r="IL281" s="27" t="str">
        <f t="shared" si="151"/>
        <v/>
      </c>
      <c r="IM281" s="9">
        <f t="shared" si="152"/>
        <v>0</v>
      </c>
      <c r="IN281" s="48">
        <f t="shared" si="153"/>
        <v>1</v>
      </c>
      <c r="IO281" s="9">
        <f t="shared" si="138"/>
        <v>35.294117647058826</v>
      </c>
      <c r="IP281" s="49">
        <f t="shared" si="154"/>
        <v>3</v>
      </c>
      <c r="IQ281" s="9">
        <f t="shared" si="139"/>
        <v>17.647058823529413</v>
      </c>
      <c r="IR281" s="49">
        <f t="shared" si="155"/>
        <v>5</v>
      </c>
      <c r="IS281" s="9">
        <f t="shared" si="140"/>
        <v>1.8571428571428572</v>
      </c>
      <c r="IT281" s="9" t="str">
        <f t="shared" si="156"/>
        <v>very poor</v>
      </c>
      <c r="IU281" s="9">
        <f t="shared" si="141"/>
        <v>72.544642857142861</v>
      </c>
      <c r="IV281" t="str">
        <f t="shared" si="157"/>
        <v>improvement needed</v>
      </c>
    </row>
    <row r="282" spans="1:256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P282">
        <v>140</v>
      </c>
      <c r="BG282">
        <v>140</v>
      </c>
      <c r="BH282">
        <v>240</v>
      </c>
      <c r="CU282">
        <v>40</v>
      </c>
      <c r="CW282">
        <v>40</v>
      </c>
      <c r="EQ282">
        <v>858</v>
      </c>
      <c r="ES282">
        <v>858</v>
      </c>
      <c r="FI282">
        <v>1144</v>
      </c>
      <c r="HN282" s="27">
        <f t="shared" si="131"/>
        <v>3460</v>
      </c>
      <c r="HO282">
        <f t="shared" si="132"/>
        <v>8</v>
      </c>
      <c r="HP282">
        <f t="shared" si="142"/>
        <v>1</v>
      </c>
      <c r="HQ282">
        <f t="shared" si="143"/>
        <v>4</v>
      </c>
      <c r="HR282">
        <f t="shared" si="144"/>
        <v>1</v>
      </c>
      <c r="HS282">
        <f t="shared" si="133"/>
        <v>2</v>
      </c>
      <c r="HT282">
        <f t="shared" si="145"/>
        <v>3</v>
      </c>
      <c r="HU282">
        <f t="shared" si="134"/>
        <v>3</v>
      </c>
      <c r="HV282" s="38">
        <f t="shared" si="146"/>
        <v>1</v>
      </c>
      <c r="HW282" s="9">
        <f t="shared" si="135"/>
        <v>10.982658959537572</v>
      </c>
      <c r="HX282" s="27">
        <f t="shared" si="147"/>
        <v>3</v>
      </c>
      <c r="HY282" s="9">
        <f t="shared" si="136"/>
        <v>0</v>
      </c>
      <c r="HZ282" s="45"/>
      <c r="IA282">
        <f>COUNT(AX282:BA282,BH282,BJ282:BM282:BQ282,CB282,CD282,CO282:CP282,DB282,EX282,FD282,FL282,HE282,HI282)</f>
        <v>1</v>
      </c>
      <c r="IB282" s="120">
        <f t="shared" si="148"/>
        <v>1</v>
      </c>
      <c r="IC282" s="27">
        <v>5</v>
      </c>
      <c r="ID282" s="38"/>
      <c r="IE282" s="9">
        <v>72.890173410404628</v>
      </c>
      <c r="IF282" s="45"/>
      <c r="IG282" s="38">
        <f t="shared" si="130"/>
        <v>1</v>
      </c>
      <c r="IH282" s="38"/>
      <c r="II282">
        <f t="shared" si="149"/>
        <v>1</v>
      </c>
      <c r="IJ282" t="str">
        <f t="shared" si="150"/>
        <v/>
      </c>
      <c r="IK282" s="9">
        <f t="shared" si="137"/>
        <v>27.109826589595375</v>
      </c>
      <c r="IL282" s="27">
        <f t="shared" si="151"/>
        <v>1</v>
      </c>
      <c r="IM282" s="9">
        <f t="shared" si="152"/>
        <v>10.982658959537572</v>
      </c>
      <c r="IN282" s="48">
        <f t="shared" si="153"/>
        <v>1</v>
      </c>
      <c r="IO282" s="9">
        <f t="shared" si="138"/>
        <v>82.658959537572258</v>
      </c>
      <c r="IP282" s="49">
        <f t="shared" si="154"/>
        <v>1</v>
      </c>
      <c r="IQ282" s="9">
        <f t="shared" si="139"/>
        <v>0</v>
      </c>
      <c r="IR282" s="49">
        <f t="shared" si="155"/>
        <v>1</v>
      </c>
      <c r="IS282" s="9">
        <f t="shared" si="140"/>
        <v>1.3333333333333333</v>
      </c>
      <c r="IT282" s="9" t="str">
        <f t="shared" si="156"/>
        <v>very poor</v>
      </c>
      <c r="IU282" s="9">
        <f t="shared" si="141"/>
        <v>52.083333333333329</v>
      </c>
      <c r="IV282" t="str">
        <f t="shared" si="157"/>
        <v>improvement needed</v>
      </c>
    </row>
    <row r="283" spans="1:256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P283">
        <v>1200</v>
      </c>
      <c r="CU283">
        <v>200</v>
      </c>
      <c r="EQ283">
        <v>5944</v>
      </c>
      <c r="FI283">
        <v>15356</v>
      </c>
      <c r="FQ283">
        <v>500</v>
      </c>
      <c r="GT283">
        <v>100</v>
      </c>
      <c r="HN283" s="27">
        <f t="shared" si="131"/>
        <v>23300</v>
      </c>
      <c r="HO283">
        <f t="shared" si="132"/>
        <v>6</v>
      </c>
      <c r="HP283">
        <f t="shared" si="142"/>
        <v>1</v>
      </c>
      <c r="HQ283">
        <f t="shared" si="143"/>
        <v>1</v>
      </c>
      <c r="HR283">
        <f t="shared" si="144"/>
        <v>1</v>
      </c>
      <c r="HS283">
        <f t="shared" si="133"/>
        <v>0</v>
      </c>
      <c r="HT283">
        <f t="shared" si="145"/>
        <v>1</v>
      </c>
      <c r="HU283">
        <f t="shared" si="134"/>
        <v>4</v>
      </c>
      <c r="HV283" s="38">
        <f t="shared" si="146"/>
        <v>1</v>
      </c>
      <c r="HW283" s="9">
        <f t="shared" si="135"/>
        <v>0</v>
      </c>
      <c r="HX283" s="27">
        <f t="shared" si="147"/>
        <v>1</v>
      </c>
      <c r="HY283" s="9">
        <f t="shared" si="136"/>
        <v>2.2935779816513762</v>
      </c>
      <c r="HZ283" s="45"/>
      <c r="IA283">
        <f>COUNT(AX283:BA283,BH283,BJ283:BM283:BQ283,CB283,CD283,CO283:CP283,DB283,EX283,FD283,FL283,HE283,HI283)</f>
        <v>0</v>
      </c>
      <c r="IB283" s="120">
        <f t="shared" si="148"/>
        <v>1</v>
      </c>
      <c r="IC283" s="27">
        <v>6</v>
      </c>
      <c r="ID283" s="38"/>
      <c r="IE283" s="9">
        <v>73.201716738197419</v>
      </c>
      <c r="IF283" s="45"/>
      <c r="IG283" s="38">
        <f t="shared" si="130"/>
        <v>0</v>
      </c>
      <c r="IH283" s="38"/>
      <c r="II283">
        <f t="shared" si="149"/>
        <v>0</v>
      </c>
      <c r="IJ283" t="str">
        <f t="shared" si="150"/>
        <v/>
      </c>
      <c r="IK283" s="9">
        <f t="shared" si="137"/>
        <v>26.369098712446355</v>
      </c>
      <c r="IL283" s="27">
        <f t="shared" si="151"/>
        <v>1</v>
      </c>
      <c r="IM283" s="9">
        <f t="shared" si="152"/>
        <v>0</v>
      </c>
      <c r="IN283" s="48">
        <f t="shared" si="153"/>
        <v>1</v>
      </c>
      <c r="IO283" s="9">
        <f t="shared" si="138"/>
        <v>93.562231759656655</v>
      </c>
      <c r="IP283" s="49">
        <f t="shared" si="154"/>
        <v>1</v>
      </c>
      <c r="IQ283" s="9">
        <f t="shared" si="139"/>
        <v>0</v>
      </c>
      <c r="IR283" s="49">
        <f t="shared" si="155"/>
        <v>1</v>
      </c>
      <c r="IS283" s="9">
        <f t="shared" si="140"/>
        <v>1</v>
      </c>
      <c r="IT283" s="9" t="str">
        <f t="shared" si="156"/>
        <v>very poor</v>
      </c>
      <c r="IU283" s="9">
        <f t="shared" si="141"/>
        <v>39.0625</v>
      </c>
      <c r="IV283" t="str">
        <f t="shared" si="157"/>
        <v>improvement needed</v>
      </c>
    </row>
    <row r="284" spans="1:256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P284">
        <v>124</v>
      </c>
      <c r="AB284">
        <v>4</v>
      </c>
      <c r="AH284">
        <v>4</v>
      </c>
      <c r="BX284">
        <v>8</v>
      </c>
      <c r="BY284">
        <v>8</v>
      </c>
      <c r="CU284">
        <v>4</v>
      </c>
      <c r="EA284">
        <v>4</v>
      </c>
      <c r="EQ284">
        <v>20</v>
      </c>
      <c r="ET284">
        <v>8</v>
      </c>
      <c r="FF284">
        <v>4</v>
      </c>
      <c r="FI284">
        <v>12</v>
      </c>
      <c r="HN284" s="27">
        <f t="shared" si="131"/>
        <v>200</v>
      </c>
      <c r="HO284">
        <f t="shared" si="132"/>
        <v>11</v>
      </c>
      <c r="HP284">
        <f t="shared" si="142"/>
        <v>1</v>
      </c>
      <c r="HQ284">
        <f t="shared" si="143"/>
        <v>1</v>
      </c>
      <c r="HR284">
        <f t="shared" si="144"/>
        <v>1</v>
      </c>
      <c r="HS284">
        <f t="shared" si="133"/>
        <v>0</v>
      </c>
      <c r="HT284">
        <f t="shared" si="145"/>
        <v>1</v>
      </c>
      <c r="HU284">
        <f t="shared" si="134"/>
        <v>5</v>
      </c>
      <c r="HV284" s="38">
        <f t="shared" si="146"/>
        <v>1</v>
      </c>
      <c r="HW284" s="9">
        <f t="shared" si="135"/>
        <v>0</v>
      </c>
      <c r="HX284" s="27">
        <f t="shared" si="147"/>
        <v>1</v>
      </c>
      <c r="HY284" s="9">
        <f t="shared" si="136"/>
        <v>0</v>
      </c>
      <c r="HZ284" s="45"/>
      <c r="IA284">
        <f>COUNT(AX284:BA284,BH284,BJ284:BM284:BQ284,CB284,CD284,CO284:CP284,DB284,EX284,FD284,FL284,HE284,HI284)</f>
        <v>0</v>
      </c>
      <c r="IB284" s="120">
        <f t="shared" si="148"/>
        <v>1</v>
      </c>
      <c r="IC284" s="27">
        <v>9</v>
      </c>
      <c r="ID284" s="38"/>
      <c r="IE284" s="9">
        <v>76</v>
      </c>
      <c r="IF284" s="45"/>
      <c r="IG284" s="38">
        <f t="shared" si="130"/>
        <v>1</v>
      </c>
      <c r="IH284" s="38"/>
      <c r="II284">
        <f t="shared" si="149"/>
        <v>1</v>
      </c>
      <c r="IJ284" t="str">
        <f t="shared" si="150"/>
        <v/>
      </c>
      <c r="IK284" s="9">
        <f t="shared" si="137"/>
        <v>16</v>
      </c>
      <c r="IL284" s="27">
        <f t="shared" si="151"/>
        <v>1</v>
      </c>
      <c r="IM284" s="9">
        <f t="shared" si="152"/>
        <v>0</v>
      </c>
      <c r="IN284" s="48">
        <f t="shared" si="153"/>
        <v>1</v>
      </c>
      <c r="IO284" s="9">
        <f t="shared" si="138"/>
        <v>22</v>
      </c>
      <c r="IP284" s="49">
        <f t="shared" si="154"/>
        <v>3</v>
      </c>
      <c r="IQ284" s="9">
        <f t="shared" si="139"/>
        <v>6</v>
      </c>
      <c r="IR284" s="49">
        <f t="shared" si="155"/>
        <v>3</v>
      </c>
      <c r="IS284" s="9">
        <f t="shared" si="140"/>
        <v>1.3333333333333333</v>
      </c>
      <c r="IT284" s="9" t="str">
        <f t="shared" si="156"/>
        <v>very poor</v>
      </c>
      <c r="IU284" s="9">
        <f t="shared" si="141"/>
        <v>52.083333333333329</v>
      </c>
      <c r="IV284" t="str">
        <f t="shared" si="157"/>
        <v>improvement needed</v>
      </c>
    </row>
    <row r="285" spans="1:256" x14ac:dyDescent="0.2">
      <c r="A285" s="26">
        <v>1659</v>
      </c>
      <c r="B285" s="40" t="s">
        <v>505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P285">
        <v>340</v>
      </c>
      <c r="AH285">
        <v>460</v>
      </c>
      <c r="BX285">
        <v>60</v>
      </c>
      <c r="CU285">
        <v>20</v>
      </c>
      <c r="EI285">
        <v>20</v>
      </c>
      <c r="EQ285">
        <v>1112</v>
      </c>
      <c r="FC285">
        <v>20</v>
      </c>
      <c r="FG285">
        <v>20</v>
      </c>
      <c r="FI285">
        <v>648</v>
      </c>
      <c r="FT285">
        <v>40</v>
      </c>
      <c r="GI285">
        <v>180</v>
      </c>
      <c r="GN285">
        <v>60</v>
      </c>
      <c r="GT285">
        <v>20</v>
      </c>
      <c r="HI285">
        <v>20</v>
      </c>
      <c r="HM285">
        <v>40</v>
      </c>
      <c r="HN285" s="27">
        <f t="shared" si="131"/>
        <v>3060</v>
      </c>
      <c r="HO285">
        <f t="shared" si="132"/>
        <v>15</v>
      </c>
      <c r="HP285">
        <f t="shared" si="142"/>
        <v>3</v>
      </c>
      <c r="HQ285">
        <f t="shared" si="143"/>
        <v>1</v>
      </c>
      <c r="HR285">
        <f t="shared" si="144"/>
        <v>1</v>
      </c>
      <c r="HS285">
        <f t="shared" si="133"/>
        <v>0</v>
      </c>
      <c r="HT285">
        <f t="shared" si="145"/>
        <v>1</v>
      </c>
      <c r="HU285">
        <f t="shared" si="134"/>
        <v>11</v>
      </c>
      <c r="HV285" s="38">
        <f t="shared" si="146"/>
        <v>5</v>
      </c>
      <c r="HW285" s="9">
        <f t="shared" si="135"/>
        <v>0</v>
      </c>
      <c r="HX285" s="27">
        <f t="shared" si="147"/>
        <v>1</v>
      </c>
      <c r="HY285" s="9">
        <f t="shared" si="136"/>
        <v>0</v>
      </c>
      <c r="HZ285" s="45"/>
      <c r="IA285">
        <f>COUNT(AX285:BA285,BH285,BJ285:BM285:BQ285,CB285,CD285,CO285:CP285,DB285,EX285,FD285,FL285,HE285,HI285)</f>
        <v>1</v>
      </c>
      <c r="IB285" s="120">
        <f t="shared" si="148"/>
        <v>1</v>
      </c>
      <c r="IC285" s="27">
        <v>8</v>
      </c>
      <c r="ID285" s="38"/>
      <c r="IE285" s="9">
        <v>32.287581699346404</v>
      </c>
      <c r="IF285" s="45"/>
      <c r="IG285" s="38">
        <f t="shared" ref="IG285:IG316" si="158">2*COUNT(CO285,HI285)+COUNT(AX285:BB285,BH285:BQ285,CD285,CP285,DB285,DU285,DZ285:EA285,FD285,FL285,FO285,GV285:GZ285,HE285)</f>
        <v>2</v>
      </c>
      <c r="IH285" s="38"/>
      <c r="II285">
        <f t="shared" si="149"/>
        <v>1</v>
      </c>
      <c r="IJ285" t="str">
        <f t="shared" si="150"/>
        <v/>
      </c>
      <c r="IK285" s="9">
        <f t="shared" si="137"/>
        <v>38.954248366013076</v>
      </c>
      <c r="IL285" s="27">
        <f t="shared" si="151"/>
        <v>3</v>
      </c>
      <c r="IM285" s="9">
        <f t="shared" si="152"/>
        <v>0.65359477124183007</v>
      </c>
      <c r="IN285" s="48">
        <f t="shared" si="153"/>
        <v>1</v>
      </c>
      <c r="IO285" s="9">
        <f t="shared" si="138"/>
        <v>68.627450980392155</v>
      </c>
      <c r="IP285" s="49">
        <f t="shared" si="154"/>
        <v>1</v>
      </c>
      <c r="IQ285" s="9">
        <f t="shared" si="139"/>
        <v>16.33986928104575</v>
      </c>
      <c r="IR285" s="49">
        <f t="shared" si="155"/>
        <v>5</v>
      </c>
      <c r="IS285" s="9">
        <f t="shared" si="140"/>
        <v>1.6666666666666667</v>
      </c>
      <c r="IT285" s="9" t="str">
        <f t="shared" si="156"/>
        <v>very poor</v>
      </c>
      <c r="IU285" s="9">
        <f t="shared" si="141"/>
        <v>65.104166666666657</v>
      </c>
      <c r="IV285" t="str">
        <f t="shared" si="157"/>
        <v>improvement needed</v>
      </c>
    </row>
    <row r="286" spans="1:256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P286">
        <v>600</v>
      </c>
      <c r="BG286">
        <v>50</v>
      </c>
      <c r="EQ286">
        <v>4410</v>
      </c>
      <c r="ES286">
        <v>126</v>
      </c>
      <c r="ET286">
        <v>650</v>
      </c>
      <c r="FI286">
        <v>1134</v>
      </c>
      <c r="HB286">
        <v>325</v>
      </c>
      <c r="HG286">
        <v>50</v>
      </c>
      <c r="HN286" s="27">
        <f t="shared" si="131"/>
        <v>7345</v>
      </c>
      <c r="HO286">
        <f t="shared" si="132"/>
        <v>8</v>
      </c>
      <c r="HP286">
        <f t="shared" si="142"/>
        <v>1</v>
      </c>
      <c r="HQ286">
        <f t="shared" si="143"/>
        <v>1</v>
      </c>
      <c r="HR286">
        <f t="shared" si="144"/>
        <v>1</v>
      </c>
      <c r="HS286">
        <f t="shared" si="133"/>
        <v>1</v>
      </c>
      <c r="HT286">
        <f t="shared" si="145"/>
        <v>1</v>
      </c>
      <c r="HU286">
        <f t="shared" si="134"/>
        <v>6</v>
      </c>
      <c r="HV286" s="38">
        <f t="shared" si="146"/>
        <v>3</v>
      </c>
      <c r="HW286" s="9">
        <f t="shared" si="135"/>
        <v>0.6807351940095302</v>
      </c>
      <c r="HX286" s="27">
        <f t="shared" si="147"/>
        <v>1</v>
      </c>
      <c r="HY286" s="9">
        <f t="shared" si="136"/>
        <v>0</v>
      </c>
      <c r="HZ286" s="45"/>
      <c r="IA286">
        <f>COUNT(AX286:BA286,BH286,BJ286:BM286:BQ286,CB286,CD286,CO286:CP286,DB286,EX286,FD286,FL286,HE286,HI286)</f>
        <v>0</v>
      </c>
      <c r="IB286" s="120">
        <f t="shared" si="148"/>
        <v>1</v>
      </c>
      <c r="IC286" s="27">
        <v>6</v>
      </c>
      <c r="ID286" s="38"/>
      <c r="IE286" s="9">
        <v>35.534377127297482</v>
      </c>
      <c r="IF286" s="45"/>
      <c r="IG286" s="38">
        <f t="shared" si="158"/>
        <v>0</v>
      </c>
      <c r="IH286" s="38"/>
      <c r="II286">
        <f t="shared" si="149"/>
        <v>0</v>
      </c>
      <c r="IJ286" t="str">
        <f t="shared" si="150"/>
        <v/>
      </c>
      <c r="IK286" s="9">
        <f t="shared" si="137"/>
        <v>65.146358066712054</v>
      </c>
      <c r="IL286" s="27">
        <f t="shared" si="151"/>
        <v>3</v>
      </c>
      <c r="IM286" s="9">
        <f t="shared" si="152"/>
        <v>0.6807351940095302</v>
      </c>
      <c r="IN286" s="48">
        <f t="shared" si="153"/>
        <v>1</v>
      </c>
      <c r="IO286" s="9">
        <f t="shared" si="138"/>
        <v>86.044928522804625</v>
      </c>
      <c r="IP286" s="49">
        <f t="shared" si="154"/>
        <v>1</v>
      </c>
      <c r="IQ286" s="9">
        <f t="shared" si="139"/>
        <v>0</v>
      </c>
      <c r="IR286" s="49">
        <f t="shared" si="155"/>
        <v>1</v>
      </c>
      <c r="IS286" s="9">
        <f t="shared" si="140"/>
        <v>1.3333333333333333</v>
      </c>
      <c r="IT286" s="9" t="str">
        <f t="shared" si="156"/>
        <v>very poor</v>
      </c>
      <c r="IU286" s="9">
        <f t="shared" si="141"/>
        <v>52.083333333333329</v>
      </c>
      <c r="IV286" t="str">
        <f t="shared" si="157"/>
        <v>improvement needed</v>
      </c>
    </row>
    <row r="287" spans="1:256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P287">
        <v>100</v>
      </c>
      <c r="BG287">
        <v>100</v>
      </c>
      <c r="BH287">
        <v>1500</v>
      </c>
      <c r="CW287">
        <v>500</v>
      </c>
      <c r="EQ287">
        <v>19071</v>
      </c>
      <c r="ET287">
        <v>9120</v>
      </c>
      <c r="FI287">
        <v>8313</v>
      </c>
      <c r="FT287">
        <v>480</v>
      </c>
      <c r="GT287">
        <v>100</v>
      </c>
      <c r="HB287">
        <v>7200</v>
      </c>
      <c r="HN287" s="27">
        <f t="shared" si="131"/>
        <v>46484</v>
      </c>
      <c r="HO287">
        <f t="shared" si="132"/>
        <v>10</v>
      </c>
      <c r="HP287">
        <f t="shared" si="142"/>
        <v>1</v>
      </c>
      <c r="HQ287">
        <f t="shared" si="143"/>
        <v>3</v>
      </c>
      <c r="HR287">
        <f t="shared" si="144"/>
        <v>1</v>
      </c>
      <c r="HS287">
        <f t="shared" si="133"/>
        <v>2</v>
      </c>
      <c r="HT287">
        <f t="shared" si="145"/>
        <v>3</v>
      </c>
      <c r="HU287">
        <f t="shared" si="134"/>
        <v>6</v>
      </c>
      <c r="HV287" s="38">
        <f t="shared" si="146"/>
        <v>3</v>
      </c>
      <c r="HW287" s="9">
        <f t="shared" si="135"/>
        <v>3.4420445744772397</v>
      </c>
      <c r="HX287" s="27">
        <f t="shared" si="147"/>
        <v>3</v>
      </c>
      <c r="HY287" s="9">
        <f t="shared" si="136"/>
        <v>0</v>
      </c>
      <c r="HZ287" s="45"/>
      <c r="IA287">
        <f>COUNT(AX287:BA287,BH287,BJ287:BM287:BQ287,CB287,CD287,CO287:CP287,DB287,EX287,FD287,FL287,HE287,HI287)</f>
        <v>1</v>
      </c>
      <c r="IB287" s="120">
        <f t="shared" si="148"/>
        <v>1</v>
      </c>
      <c r="IC287" s="27">
        <v>5</v>
      </c>
      <c r="ID287" s="38"/>
      <c r="IE287" s="9">
        <v>41.16039927717064</v>
      </c>
      <c r="IF287" s="45"/>
      <c r="IG287" s="38">
        <f t="shared" si="158"/>
        <v>1</v>
      </c>
      <c r="IH287" s="38"/>
      <c r="II287">
        <f t="shared" si="149"/>
        <v>1</v>
      </c>
      <c r="IJ287" t="str">
        <f t="shared" si="150"/>
        <v/>
      </c>
      <c r="IK287" s="9">
        <f t="shared" si="137"/>
        <v>57.591859564581362</v>
      </c>
      <c r="IL287" s="27">
        <f t="shared" si="151"/>
        <v>3</v>
      </c>
      <c r="IM287" s="9">
        <f t="shared" si="152"/>
        <v>3.4420445744772397</v>
      </c>
      <c r="IN287" s="48">
        <f t="shared" si="153"/>
        <v>1</v>
      </c>
      <c r="IO287" s="9">
        <f t="shared" si="138"/>
        <v>79.562860339041379</v>
      </c>
      <c r="IP287" s="49">
        <f t="shared" si="154"/>
        <v>1</v>
      </c>
      <c r="IQ287" s="9">
        <f t="shared" si="139"/>
        <v>1.0326133723431719</v>
      </c>
      <c r="IR287" s="49">
        <f t="shared" si="155"/>
        <v>3</v>
      </c>
      <c r="IS287" s="9">
        <f t="shared" si="140"/>
        <v>1.6666666666666667</v>
      </c>
      <c r="IT287" s="9" t="str">
        <f t="shared" si="156"/>
        <v>very poor</v>
      </c>
      <c r="IU287" s="9">
        <f t="shared" si="141"/>
        <v>65.104166666666657</v>
      </c>
      <c r="IV287" t="str">
        <f t="shared" si="157"/>
        <v>improvement needed</v>
      </c>
    </row>
    <row r="288" spans="1:256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P288">
        <v>250</v>
      </c>
      <c r="BG288">
        <v>275</v>
      </c>
      <c r="BH288">
        <v>500</v>
      </c>
      <c r="BI288">
        <v>25</v>
      </c>
      <c r="CU288">
        <v>125</v>
      </c>
      <c r="EL288">
        <v>533</v>
      </c>
      <c r="EQ288">
        <v>533</v>
      </c>
      <c r="ET288">
        <v>100</v>
      </c>
      <c r="EW288">
        <v>67</v>
      </c>
      <c r="FI288">
        <v>67</v>
      </c>
      <c r="FQ288">
        <v>25</v>
      </c>
      <c r="HB288">
        <v>850</v>
      </c>
      <c r="HN288" s="27">
        <f t="shared" si="131"/>
        <v>3350</v>
      </c>
      <c r="HO288">
        <f t="shared" si="132"/>
        <v>12</v>
      </c>
      <c r="HP288">
        <f t="shared" si="142"/>
        <v>1</v>
      </c>
      <c r="HQ288">
        <f t="shared" si="143"/>
        <v>4</v>
      </c>
      <c r="HR288">
        <f t="shared" si="144"/>
        <v>1</v>
      </c>
      <c r="HS288">
        <f t="shared" si="133"/>
        <v>3</v>
      </c>
      <c r="HT288">
        <f t="shared" si="145"/>
        <v>3</v>
      </c>
      <c r="HU288">
        <f t="shared" si="134"/>
        <v>7</v>
      </c>
      <c r="HV288" s="38">
        <f t="shared" si="146"/>
        <v>3</v>
      </c>
      <c r="HW288" s="9">
        <f t="shared" si="135"/>
        <v>23.880597014925371</v>
      </c>
      <c r="HX288" s="27">
        <f t="shared" si="147"/>
        <v>5</v>
      </c>
      <c r="HY288" s="9">
        <f t="shared" si="136"/>
        <v>1.8867924528301887</v>
      </c>
      <c r="HZ288" s="45"/>
      <c r="IA288">
        <f>COUNT(AX288:BA288,BH288,BJ288:BM288:BQ288,CB288,CD288,CO288:CP288,DB288,EX288,FD288,FL288,HE288,HI288)</f>
        <v>1</v>
      </c>
      <c r="IB288" s="120">
        <f t="shared" si="148"/>
        <v>1</v>
      </c>
      <c r="IC288" s="27">
        <v>7</v>
      </c>
      <c r="ID288" s="38"/>
      <c r="IE288" s="9">
        <v>39.07462686567164</v>
      </c>
      <c r="IF288" s="45"/>
      <c r="IG288" s="38">
        <f t="shared" si="158"/>
        <v>2</v>
      </c>
      <c r="IH288" s="38"/>
      <c r="II288">
        <f t="shared" si="149"/>
        <v>0</v>
      </c>
      <c r="IJ288" t="str">
        <f t="shared" si="150"/>
        <v/>
      </c>
      <c r="IK288" s="9">
        <f t="shared" si="137"/>
        <v>45.014925373134332</v>
      </c>
      <c r="IL288" s="27">
        <f t="shared" si="151"/>
        <v>3</v>
      </c>
      <c r="IM288" s="9">
        <f t="shared" si="152"/>
        <v>23.134328358208954</v>
      </c>
      <c r="IN288" s="48">
        <f t="shared" si="153"/>
        <v>3</v>
      </c>
      <c r="IO288" s="9">
        <f t="shared" si="138"/>
        <v>39.552238805970148</v>
      </c>
      <c r="IP288" s="49">
        <f t="shared" si="154"/>
        <v>3</v>
      </c>
      <c r="IQ288" s="9">
        <f t="shared" si="139"/>
        <v>0</v>
      </c>
      <c r="IR288" s="49">
        <f t="shared" si="155"/>
        <v>1</v>
      </c>
      <c r="IS288" s="9">
        <f t="shared" si="140"/>
        <v>2.3333333333333335</v>
      </c>
      <c r="IT288" s="9" t="str">
        <f t="shared" si="156"/>
        <v>poor</v>
      </c>
      <c r="IU288" s="9">
        <f t="shared" si="141"/>
        <v>91.145833333333343</v>
      </c>
      <c r="IV288" t="str">
        <f t="shared" si="157"/>
        <v>approaching attainable community</v>
      </c>
    </row>
    <row r="289" spans="1:256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N289">
        <v>33</v>
      </c>
      <c r="P289">
        <v>200</v>
      </c>
      <c r="AH289">
        <v>200</v>
      </c>
      <c r="AQ289">
        <v>33</v>
      </c>
      <c r="BH289">
        <v>100</v>
      </c>
      <c r="CW289">
        <v>33</v>
      </c>
      <c r="EQ289">
        <v>3311</v>
      </c>
      <c r="ET289">
        <v>2000</v>
      </c>
      <c r="FI289">
        <v>523</v>
      </c>
      <c r="HN289" s="27">
        <f t="shared" si="131"/>
        <v>6433</v>
      </c>
      <c r="HO289">
        <f t="shared" si="132"/>
        <v>9</v>
      </c>
      <c r="HP289">
        <f t="shared" si="142"/>
        <v>1</v>
      </c>
      <c r="HQ289">
        <f t="shared" si="143"/>
        <v>2</v>
      </c>
      <c r="HR289">
        <f t="shared" si="144"/>
        <v>1</v>
      </c>
      <c r="HS289">
        <f t="shared" si="133"/>
        <v>1</v>
      </c>
      <c r="HT289">
        <f t="shared" si="145"/>
        <v>1</v>
      </c>
      <c r="HU289">
        <f t="shared" si="134"/>
        <v>3</v>
      </c>
      <c r="HV289" s="38">
        <f t="shared" si="146"/>
        <v>1</v>
      </c>
      <c r="HW289" s="9">
        <f t="shared" si="135"/>
        <v>1.5544846883258201</v>
      </c>
      <c r="HX289" s="27">
        <f t="shared" si="147"/>
        <v>3</v>
      </c>
      <c r="HY289" s="9">
        <f t="shared" si="136"/>
        <v>0</v>
      </c>
      <c r="HZ289" s="45"/>
      <c r="IA289">
        <f>COUNT(AX289:BA289,BH289,BJ289:BM289:BQ289,CB289,CD289,CO289:CP289,DB289,EX289,FD289,FL289,HE289,HI289)</f>
        <v>1</v>
      </c>
      <c r="IB289" s="120">
        <f t="shared" si="148"/>
        <v>1</v>
      </c>
      <c r="IC289" s="27">
        <v>6</v>
      </c>
      <c r="ID289" s="38"/>
      <c r="IE289" s="9">
        <v>43.883102751437896</v>
      </c>
      <c r="IF289" s="45"/>
      <c r="IG289" s="38">
        <f t="shared" si="158"/>
        <v>1</v>
      </c>
      <c r="IH289" s="38"/>
      <c r="II289">
        <f t="shared" si="149"/>
        <v>2</v>
      </c>
      <c r="IJ289" t="str">
        <f t="shared" si="150"/>
        <v/>
      </c>
      <c r="IK289" s="9">
        <f t="shared" si="137"/>
        <v>51.981967977615419</v>
      </c>
      <c r="IL289" s="27">
        <f t="shared" si="151"/>
        <v>3</v>
      </c>
      <c r="IM289" s="9">
        <f t="shared" si="152"/>
        <v>1.5544846883258201</v>
      </c>
      <c r="IN289" s="48">
        <f t="shared" si="153"/>
        <v>1</v>
      </c>
      <c r="IO289" s="9">
        <f t="shared" si="138"/>
        <v>90.688636716928343</v>
      </c>
      <c r="IP289" s="49">
        <f t="shared" si="154"/>
        <v>1</v>
      </c>
      <c r="IQ289" s="9">
        <f t="shared" si="139"/>
        <v>3.1089693766516402</v>
      </c>
      <c r="IR289" s="49">
        <f t="shared" si="155"/>
        <v>3</v>
      </c>
      <c r="IS289" s="9">
        <f t="shared" ref="IS289:IS308" si="159">IF($C289="NCP",(SUM(HP289,HR289,HT289,IN289,IL289,IP289)/6),IF($C289="CP",(SUM(HP289,HR289,HT289,HX289,IJ289,IN289,IR289)/7),""))</f>
        <v>1.3333333333333333</v>
      </c>
      <c r="IT289" s="9" t="str">
        <f t="shared" si="156"/>
        <v>very poor</v>
      </c>
      <c r="IU289" s="9">
        <f t="shared" ref="IU289:IU308" si="160">IS289/2.56*100</f>
        <v>52.083333333333329</v>
      </c>
      <c r="IV289" t="str">
        <f t="shared" si="157"/>
        <v>improvement needed</v>
      </c>
    </row>
    <row r="290" spans="1:256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P290">
        <v>12</v>
      </c>
      <c r="BV290">
        <v>6</v>
      </c>
      <c r="CQ290">
        <v>6</v>
      </c>
      <c r="CS290">
        <v>12</v>
      </c>
      <c r="CU290">
        <v>35</v>
      </c>
      <c r="EL290">
        <v>453</v>
      </c>
      <c r="EQ290">
        <v>259</v>
      </c>
      <c r="ET290">
        <v>6</v>
      </c>
      <c r="FQ290">
        <v>12</v>
      </c>
      <c r="GT290">
        <v>6</v>
      </c>
      <c r="HG290">
        <v>6</v>
      </c>
      <c r="HN290" s="27">
        <f t="shared" si="131"/>
        <v>813</v>
      </c>
      <c r="HO290">
        <f t="shared" si="132"/>
        <v>11</v>
      </c>
      <c r="HP290">
        <f t="shared" si="142"/>
        <v>1</v>
      </c>
      <c r="HQ290">
        <f t="shared" si="143"/>
        <v>3</v>
      </c>
      <c r="HR290">
        <f t="shared" si="144"/>
        <v>1</v>
      </c>
      <c r="HS290">
        <f t="shared" si="133"/>
        <v>0</v>
      </c>
      <c r="HT290">
        <f t="shared" si="145"/>
        <v>1</v>
      </c>
      <c r="HU290">
        <f t="shared" si="134"/>
        <v>6</v>
      </c>
      <c r="HV290" s="38">
        <f t="shared" si="146"/>
        <v>3</v>
      </c>
      <c r="HW290" s="9">
        <f t="shared" si="135"/>
        <v>0</v>
      </c>
      <c r="HX290" s="27">
        <f t="shared" si="147"/>
        <v>1</v>
      </c>
      <c r="HY290" s="9">
        <f t="shared" si="136"/>
        <v>1.6438356164383561</v>
      </c>
      <c r="HZ290" s="45"/>
      <c r="IA290">
        <f>COUNT(AX290:BA290,BH290,BJ290:BM290:BQ290,CB290,CD290,CO290:CP290,DB290,EX290,FD290,FL290,HE290,HI290)</f>
        <v>0</v>
      </c>
      <c r="IB290" s="120">
        <f t="shared" si="148"/>
        <v>1</v>
      </c>
      <c r="IC290" s="27">
        <v>9</v>
      </c>
      <c r="ID290" s="38"/>
      <c r="IE290" s="9">
        <v>4.428044280442804</v>
      </c>
      <c r="IF290" s="45"/>
      <c r="IG290" s="38">
        <f t="shared" si="158"/>
        <v>0</v>
      </c>
      <c r="IH290" s="38"/>
      <c r="II290">
        <f t="shared" si="149"/>
        <v>0</v>
      </c>
      <c r="IJ290" t="str">
        <f t="shared" si="150"/>
        <v/>
      </c>
      <c r="IK290" s="9">
        <f t="shared" si="137"/>
        <v>39.114391143911433</v>
      </c>
      <c r="IL290" s="27">
        <f t="shared" si="151"/>
        <v>3</v>
      </c>
      <c r="IM290" s="9">
        <f t="shared" si="152"/>
        <v>0</v>
      </c>
      <c r="IN290" s="48">
        <f t="shared" si="153"/>
        <v>1</v>
      </c>
      <c r="IO290" s="9">
        <f t="shared" si="138"/>
        <v>89.79089790897909</v>
      </c>
      <c r="IP290" s="49">
        <f t="shared" si="154"/>
        <v>1</v>
      </c>
      <c r="IQ290" s="9">
        <f t="shared" si="139"/>
        <v>0.73800738007380073</v>
      </c>
      <c r="IR290" s="49">
        <f t="shared" si="155"/>
        <v>1</v>
      </c>
      <c r="IS290" s="9">
        <f t="shared" si="159"/>
        <v>1.3333333333333333</v>
      </c>
      <c r="IT290" s="9" t="str">
        <f t="shared" si="156"/>
        <v>very poor</v>
      </c>
      <c r="IU290" s="9">
        <f t="shared" si="160"/>
        <v>52.083333333333329</v>
      </c>
      <c r="IV290" t="str">
        <f t="shared" si="157"/>
        <v>improvement needed</v>
      </c>
    </row>
    <row r="291" spans="1:256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P291">
        <v>450</v>
      </c>
      <c r="BG291">
        <v>200</v>
      </c>
      <c r="BI291">
        <v>400</v>
      </c>
      <c r="CS291">
        <v>100</v>
      </c>
      <c r="DE291">
        <v>50</v>
      </c>
      <c r="EL291">
        <v>413</v>
      </c>
      <c r="EQ291">
        <v>4133</v>
      </c>
      <c r="ET291">
        <v>1114</v>
      </c>
      <c r="EW291">
        <v>620</v>
      </c>
      <c r="FI291">
        <v>1033</v>
      </c>
      <c r="FQ291">
        <v>93</v>
      </c>
      <c r="GF291">
        <v>93</v>
      </c>
      <c r="GW291">
        <v>50</v>
      </c>
      <c r="HN291" s="27">
        <f t="shared" si="131"/>
        <v>8749</v>
      </c>
      <c r="HO291">
        <f t="shared" si="132"/>
        <v>13</v>
      </c>
      <c r="HP291">
        <f t="shared" si="142"/>
        <v>1</v>
      </c>
      <c r="HQ291">
        <f t="shared" si="143"/>
        <v>3</v>
      </c>
      <c r="HR291">
        <f t="shared" si="144"/>
        <v>1</v>
      </c>
      <c r="HS291">
        <f t="shared" si="133"/>
        <v>2</v>
      </c>
      <c r="HT291">
        <f t="shared" si="145"/>
        <v>3</v>
      </c>
      <c r="HU291">
        <f t="shared" si="134"/>
        <v>8</v>
      </c>
      <c r="HV291" s="38">
        <f t="shared" si="146"/>
        <v>3</v>
      </c>
      <c r="HW291" s="9">
        <f t="shared" si="135"/>
        <v>6.8579266201851645</v>
      </c>
      <c r="HX291" s="27">
        <f t="shared" si="147"/>
        <v>3</v>
      </c>
      <c r="HY291" s="9">
        <f t="shared" si="136"/>
        <v>2.480330710761435</v>
      </c>
      <c r="HZ291" s="45"/>
      <c r="IA291">
        <f>COUNT(AX291:BA291,BH291,BJ291:BM291:BQ291,CB291,CD291,CO291:CP291,DB291,EX291,FD291,FL291,HE291,HI291)</f>
        <v>0</v>
      </c>
      <c r="IB291" s="120">
        <f t="shared" si="148"/>
        <v>1</v>
      </c>
      <c r="IC291" s="27">
        <v>6</v>
      </c>
      <c r="ID291" s="38"/>
      <c r="IE291" s="9">
        <v>45.262315693222085</v>
      </c>
      <c r="IF291" s="45"/>
      <c r="IG291" s="38">
        <f t="shared" si="158"/>
        <v>2</v>
      </c>
      <c r="IH291" s="38"/>
      <c r="II291">
        <f t="shared" si="149"/>
        <v>0</v>
      </c>
      <c r="IJ291" t="str">
        <f t="shared" si="150"/>
        <v/>
      </c>
      <c r="IK291" s="9">
        <f t="shared" si="137"/>
        <v>48.382672305406331</v>
      </c>
      <c r="IL291" s="27">
        <f t="shared" si="151"/>
        <v>3</v>
      </c>
      <c r="IM291" s="9">
        <f t="shared" si="152"/>
        <v>2.2859755400617212</v>
      </c>
      <c r="IN291" s="48">
        <f t="shared" si="153"/>
        <v>1</v>
      </c>
      <c r="IO291" s="9">
        <f t="shared" si="138"/>
        <v>85.712652874614236</v>
      </c>
      <c r="IP291" s="49">
        <f t="shared" si="154"/>
        <v>1</v>
      </c>
      <c r="IQ291" s="9">
        <f t="shared" si="139"/>
        <v>1.0629786261287004</v>
      </c>
      <c r="IR291" s="49">
        <f t="shared" si="155"/>
        <v>3</v>
      </c>
      <c r="IS291" s="9">
        <f t="shared" si="159"/>
        <v>1.6666666666666667</v>
      </c>
      <c r="IT291" s="9" t="str">
        <f t="shared" si="156"/>
        <v>very poor</v>
      </c>
      <c r="IU291" s="9">
        <f t="shared" si="160"/>
        <v>65.104166666666657</v>
      </c>
      <c r="IV291" t="str">
        <f t="shared" si="157"/>
        <v>improvement needed</v>
      </c>
    </row>
    <row r="292" spans="1:256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P292">
        <v>900</v>
      </c>
      <c r="BH292">
        <v>700</v>
      </c>
      <c r="BI292">
        <v>1000</v>
      </c>
      <c r="CU292">
        <v>200</v>
      </c>
      <c r="EG292">
        <v>100</v>
      </c>
      <c r="EL292">
        <v>909</v>
      </c>
      <c r="EQ292">
        <v>5000</v>
      </c>
      <c r="ET292">
        <v>600</v>
      </c>
      <c r="FI292">
        <v>3636</v>
      </c>
      <c r="FQ292">
        <v>100</v>
      </c>
      <c r="FW292">
        <v>455</v>
      </c>
      <c r="GY292">
        <v>100</v>
      </c>
      <c r="HB292">
        <v>200</v>
      </c>
      <c r="HN292" s="27">
        <f t="shared" si="131"/>
        <v>13900</v>
      </c>
      <c r="HO292">
        <f t="shared" si="132"/>
        <v>13</v>
      </c>
      <c r="HP292">
        <f t="shared" si="142"/>
        <v>1</v>
      </c>
      <c r="HQ292">
        <f t="shared" si="143"/>
        <v>3</v>
      </c>
      <c r="HR292">
        <f t="shared" si="144"/>
        <v>1</v>
      </c>
      <c r="HS292">
        <f t="shared" si="133"/>
        <v>2</v>
      </c>
      <c r="HT292">
        <f t="shared" si="145"/>
        <v>3</v>
      </c>
      <c r="HU292">
        <f t="shared" si="134"/>
        <v>9</v>
      </c>
      <c r="HV292" s="38">
        <f t="shared" si="146"/>
        <v>3</v>
      </c>
      <c r="HW292" s="9">
        <f t="shared" si="135"/>
        <v>12.23021582733813</v>
      </c>
      <c r="HX292" s="27">
        <f t="shared" si="147"/>
        <v>5</v>
      </c>
      <c r="HY292" s="9">
        <f t="shared" si="136"/>
        <v>0.92592592592592582</v>
      </c>
      <c r="HZ292" s="45"/>
      <c r="IA292">
        <f>COUNT(AX292:BA292,BH292,BJ292:BM292:BQ292,CB292,CD292,CO292:CP292,DB292,EX292,FD292,FL292,HE292,HI292)</f>
        <v>1</v>
      </c>
      <c r="IB292" s="120">
        <f t="shared" si="148"/>
        <v>1</v>
      </c>
      <c r="IC292" s="27">
        <v>8</v>
      </c>
      <c r="ID292" s="38"/>
      <c r="IE292" s="9">
        <v>49.899280575539571</v>
      </c>
      <c r="IF292" s="45"/>
      <c r="IG292" s="38">
        <f t="shared" si="158"/>
        <v>3</v>
      </c>
      <c r="IH292" s="38"/>
      <c r="II292">
        <f t="shared" si="149"/>
        <v>0</v>
      </c>
      <c r="IJ292" t="str">
        <f t="shared" si="150"/>
        <v/>
      </c>
      <c r="IK292" s="9">
        <f t="shared" si="137"/>
        <v>39.568345323741006</v>
      </c>
      <c r="IL292" s="27">
        <f t="shared" si="151"/>
        <v>3</v>
      </c>
      <c r="IM292" s="9">
        <f t="shared" si="152"/>
        <v>5.0359712230215825</v>
      </c>
      <c r="IN292" s="48">
        <f t="shared" si="153"/>
        <v>1</v>
      </c>
      <c r="IO292" s="9">
        <f t="shared" si="138"/>
        <v>77.697841726618705</v>
      </c>
      <c r="IP292" s="49">
        <f t="shared" si="154"/>
        <v>1</v>
      </c>
      <c r="IQ292" s="9">
        <f t="shared" si="139"/>
        <v>0</v>
      </c>
      <c r="IR292" s="49">
        <f t="shared" si="155"/>
        <v>1</v>
      </c>
      <c r="IS292" s="9">
        <f t="shared" si="159"/>
        <v>1.6666666666666667</v>
      </c>
      <c r="IT292" s="9" t="str">
        <f t="shared" si="156"/>
        <v>very poor</v>
      </c>
      <c r="IU292" s="9">
        <f t="shared" si="160"/>
        <v>65.104166666666657</v>
      </c>
      <c r="IV292" t="str">
        <f t="shared" si="157"/>
        <v>improvement needed</v>
      </c>
    </row>
    <row r="293" spans="1:256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N293">
        <v>4</v>
      </c>
      <c r="P293">
        <v>17</v>
      </c>
      <c r="BE293">
        <v>4</v>
      </c>
      <c r="CS293">
        <v>9</v>
      </c>
      <c r="CU293">
        <v>13</v>
      </c>
      <c r="EC293">
        <v>4</v>
      </c>
      <c r="EL293">
        <v>84</v>
      </c>
      <c r="EQ293">
        <v>105</v>
      </c>
      <c r="ET293">
        <v>27</v>
      </c>
      <c r="FA293">
        <v>4</v>
      </c>
      <c r="FI293">
        <v>63</v>
      </c>
      <c r="FW293">
        <v>126</v>
      </c>
      <c r="GF293">
        <v>23</v>
      </c>
      <c r="GT293">
        <v>4</v>
      </c>
      <c r="GW293">
        <v>4</v>
      </c>
      <c r="HG293">
        <v>4</v>
      </c>
      <c r="HN293" s="27">
        <f t="shared" si="131"/>
        <v>495</v>
      </c>
      <c r="HO293">
        <f t="shared" si="132"/>
        <v>16</v>
      </c>
      <c r="HP293">
        <f t="shared" si="142"/>
        <v>3</v>
      </c>
      <c r="HQ293">
        <f t="shared" si="143"/>
        <v>2</v>
      </c>
      <c r="HR293">
        <f t="shared" si="144"/>
        <v>1</v>
      </c>
      <c r="HS293">
        <f t="shared" si="133"/>
        <v>0</v>
      </c>
      <c r="HT293">
        <f t="shared" si="145"/>
        <v>1</v>
      </c>
      <c r="HU293">
        <f t="shared" si="134"/>
        <v>11</v>
      </c>
      <c r="HV293" s="38">
        <f t="shared" si="146"/>
        <v>5</v>
      </c>
      <c r="HW293" s="9">
        <f t="shared" si="135"/>
        <v>0</v>
      </c>
      <c r="HX293" s="27">
        <f t="shared" si="147"/>
        <v>1</v>
      </c>
      <c r="HY293" s="9">
        <f t="shared" si="136"/>
        <v>5.2752293577981657</v>
      </c>
      <c r="HZ293" s="45"/>
      <c r="IA293">
        <f>COUNT(AX293:BA293,BH293,BJ293:BM293:BQ293,CB293,CD293,CO293:CP293,DB293,EX293,FD293,FL293,HE293,HI293)</f>
        <v>0</v>
      </c>
      <c r="IB293" s="120">
        <f t="shared" si="148"/>
        <v>1</v>
      </c>
      <c r="IC293" s="27">
        <v>10</v>
      </c>
      <c r="ID293" s="38"/>
      <c r="IE293" s="9">
        <v>24.040404040404042</v>
      </c>
      <c r="IF293" s="45"/>
      <c r="IG293" s="38">
        <f t="shared" si="158"/>
        <v>1</v>
      </c>
      <c r="IH293" s="38"/>
      <c r="II293">
        <f t="shared" si="149"/>
        <v>0</v>
      </c>
      <c r="IJ293" t="str">
        <f t="shared" si="150"/>
        <v/>
      </c>
      <c r="IK293" s="9">
        <f t="shared" si="137"/>
        <v>26.464646464646464</v>
      </c>
      <c r="IL293" s="27">
        <f t="shared" si="151"/>
        <v>1</v>
      </c>
      <c r="IM293" s="9">
        <f t="shared" si="152"/>
        <v>0</v>
      </c>
      <c r="IN293" s="48">
        <f t="shared" si="153"/>
        <v>1</v>
      </c>
      <c r="IO293" s="9">
        <f t="shared" si="138"/>
        <v>88.080808080808083</v>
      </c>
      <c r="IP293" s="49">
        <f t="shared" si="154"/>
        <v>1</v>
      </c>
      <c r="IQ293" s="9">
        <f t="shared" si="139"/>
        <v>4.6464646464646462</v>
      </c>
      <c r="IR293" s="49">
        <f t="shared" si="155"/>
        <v>3</v>
      </c>
      <c r="IS293" s="9">
        <f t="shared" si="159"/>
        <v>1.3333333333333333</v>
      </c>
      <c r="IT293" s="9" t="str">
        <f t="shared" si="156"/>
        <v>very poor</v>
      </c>
      <c r="IU293" s="9">
        <f t="shared" si="160"/>
        <v>52.083333333333329</v>
      </c>
      <c r="IV293" t="str">
        <f t="shared" si="157"/>
        <v>improvement needed</v>
      </c>
    </row>
    <row r="294" spans="1:256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P294">
        <v>100</v>
      </c>
      <c r="EE294">
        <v>50</v>
      </c>
      <c r="EQ294">
        <v>601</v>
      </c>
      <c r="FB294">
        <v>120</v>
      </c>
      <c r="FI294">
        <v>1683</v>
      </c>
      <c r="FO294">
        <v>120</v>
      </c>
      <c r="GX294">
        <v>75</v>
      </c>
      <c r="GY294">
        <v>75</v>
      </c>
      <c r="HB294">
        <v>1050</v>
      </c>
      <c r="HN294" s="27">
        <f t="shared" si="131"/>
        <v>3874</v>
      </c>
      <c r="HO294">
        <f t="shared" si="132"/>
        <v>9</v>
      </c>
      <c r="HP294">
        <f t="shared" si="142"/>
        <v>1</v>
      </c>
      <c r="HQ294">
        <f t="shared" si="143"/>
        <v>0</v>
      </c>
      <c r="HR294">
        <f t="shared" si="144"/>
        <v>1</v>
      </c>
      <c r="HS294">
        <f t="shared" si="133"/>
        <v>0</v>
      </c>
      <c r="HT294">
        <f t="shared" si="145"/>
        <v>1</v>
      </c>
      <c r="HU294">
        <f t="shared" si="134"/>
        <v>8</v>
      </c>
      <c r="HV294" s="38">
        <f t="shared" si="146"/>
        <v>3</v>
      </c>
      <c r="HW294" s="9">
        <f t="shared" si="135"/>
        <v>0</v>
      </c>
      <c r="HX294" s="27">
        <f t="shared" si="147"/>
        <v>1</v>
      </c>
      <c r="HY294" s="9">
        <f t="shared" si="136"/>
        <v>0</v>
      </c>
      <c r="HZ294" s="45"/>
      <c r="IA294">
        <f>COUNT(AX294:BA294,BH294,BJ294:BM294:BQ294,CB294,CD294,CO294:CP294,DB294,EX294,FD294,FL294,HE294,HI294)</f>
        <v>0</v>
      </c>
      <c r="IB294" s="120">
        <f t="shared" si="148"/>
        <v>1</v>
      </c>
      <c r="IC294" s="27">
        <v>5</v>
      </c>
      <c r="ID294" s="38"/>
      <c r="IE294" s="9">
        <v>54.155911202891069</v>
      </c>
      <c r="IF294" s="45"/>
      <c r="IG294" s="38">
        <f t="shared" si="158"/>
        <v>3</v>
      </c>
      <c r="IH294" s="38"/>
      <c r="II294">
        <f t="shared" si="149"/>
        <v>0</v>
      </c>
      <c r="IJ294" t="str">
        <f t="shared" si="150"/>
        <v/>
      </c>
      <c r="IK294" s="9">
        <f t="shared" si="137"/>
        <v>44.553433144037172</v>
      </c>
      <c r="IL294" s="27">
        <f t="shared" si="151"/>
        <v>3</v>
      </c>
      <c r="IM294" s="9">
        <f t="shared" si="152"/>
        <v>0</v>
      </c>
      <c r="IN294" s="48">
        <f t="shared" si="153"/>
        <v>1</v>
      </c>
      <c r="IO294" s="9">
        <f t="shared" si="138"/>
        <v>66.442953020134226</v>
      </c>
      <c r="IP294" s="49">
        <f t="shared" si="154"/>
        <v>1</v>
      </c>
      <c r="IQ294" s="9">
        <f t="shared" si="139"/>
        <v>0</v>
      </c>
      <c r="IR294" s="49">
        <f t="shared" si="155"/>
        <v>1</v>
      </c>
      <c r="IS294" s="9">
        <f t="shared" si="159"/>
        <v>1.3333333333333333</v>
      </c>
      <c r="IT294" s="9" t="str">
        <f t="shared" si="156"/>
        <v>very poor</v>
      </c>
      <c r="IU294" s="9">
        <f t="shared" si="160"/>
        <v>52.083333333333329</v>
      </c>
      <c r="IV294" t="str">
        <f t="shared" si="157"/>
        <v>improvement needed</v>
      </c>
    </row>
    <row r="295" spans="1:256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P295">
        <v>200</v>
      </c>
      <c r="BH295">
        <v>400</v>
      </c>
      <c r="BI295">
        <v>100</v>
      </c>
      <c r="CW295">
        <v>500</v>
      </c>
      <c r="EL295">
        <v>943</v>
      </c>
      <c r="EQ295">
        <v>8014</v>
      </c>
      <c r="ET295">
        <v>6963</v>
      </c>
      <c r="FA295">
        <v>100</v>
      </c>
      <c r="FI295">
        <v>943</v>
      </c>
      <c r="FQ295">
        <v>1741</v>
      </c>
      <c r="FT295">
        <v>696</v>
      </c>
      <c r="GT295">
        <v>100</v>
      </c>
      <c r="HB295">
        <v>100</v>
      </c>
      <c r="HN295" s="27">
        <f t="shared" si="131"/>
        <v>20800</v>
      </c>
      <c r="HO295">
        <f t="shared" si="132"/>
        <v>13</v>
      </c>
      <c r="HP295">
        <f t="shared" si="142"/>
        <v>1</v>
      </c>
      <c r="HQ295">
        <f t="shared" si="143"/>
        <v>3</v>
      </c>
      <c r="HR295">
        <f t="shared" si="144"/>
        <v>1</v>
      </c>
      <c r="HS295">
        <f t="shared" si="133"/>
        <v>2</v>
      </c>
      <c r="HT295">
        <f t="shared" si="145"/>
        <v>3</v>
      </c>
      <c r="HU295">
        <f t="shared" si="134"/>
        <v>9</v>
      </c>
      <c r="HV295" s="38">
        <f t="shared" si="146"/>
        <v>3</v>
      </c>
      <c r="HW295" s="9">
        <f t="shared" si="135"/>
        <v>2.4038461538461542</v>
      </c>
      <c r="HX295" s="27">
        <f t="shared" si="147"/>
        <v>3</v>
      </c>
      <c r="HY295" s="9">
        <f t="shared" si="136"/>
        <v>8.9742268041237114</v>
      </c>
      <c r="HZ295" s="45"/>
      <c r="IA295">
        <f>COUNT(AX295:BA295,BH295,BJ295:BM295:BQ295,CB295,CD295,CO295:CP295,DB295,EX295,FD295,FL295,HE295,HI295)</f>
        <v>1</v>
      </c>
      <c r="IB295" s="120">
        <f t="shared" si="148"/>
        <v>1</v>
      </c>
      <c r="IC295" s="27">
        <v>8</v>
      </c>
      <c r="ID295" s="38"/>
      <c r="IE295" s="9">
        <v>49.745192307692307</v>
      </c>
      <c r="IF295" s="45"/>
      <c r="IG295" s="38">
        <f t="shared" si="158"/>
        <v>2</v>
      </c>
      <c r="IH295" s="38"/>
      <c r="II295">
        <f t="shared" si="149"/>
        <v>1</v>
      </c>
      <c r="IJ295" t="str">
        <f t="shared" si="150"/>
        <v/>
      </c>
      <c r="IK295" s="9">
        <f t="shared" si="137"/>
        <v>41.41346153846154</v>
      </c>
      <c r="IL295" s="27">
        <f t="shared" si="151"/>
        <v>3</v>
      </c>
      <c r="IM295" s="9">
        <f t="shared" si="152"/>
        <v>1.9230769230769231</v>
      </c>
      <c r="IN295" s="48">
        <f t="shared" si="153"/>
        <v>1</v>
      </c>
      <c r="IO295" s="9">
        <f t="shared" si="138"/>
        <v>93.269230769230774</v>
      </c>
      <c r="IP295" s="49">
        <f t="shared" si="154"/>
        <v>1</v>
      </c>
      <c r="IQ295" s="9">
        <f t="shared" si="139"/>
        <v>3.3461538461538458</v>
      </c>
      <c r="IR295" s="49">
        <f t="shared" si="155"/>
        <v>3</v>
      </c>
      <c r="IS295" s="9">
        <f t="shared" si="159"/>
        <v>1.6666666666666667</v>
      </c>
      <c r="IT295" s="9" t="str">
        <f t="shared" si="156"/>
        <v>very poor</v>
      </c>
      <c r="IU295" s="9">
        <f t="shared" si="160"/>
        <v>65.104166666666657</v>
      </c>
      <c r="IV295" t="str">
        <f t="shared" si="157"/>
        <v>improvement needed</v>
      </c>
    </row>
    <row r="296" spans="1:256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P296">
        <v>163</v>
      </c>
      <c r="AB296">
        <v>13</v>
      </c>
      <c r="AJ296">
        <v>13</v>
      </c>
      <c r="AQ296">
        <v>13</v>
      </c>
      <c r="BA296">
        <v>125</v>
      </c>
      <c r="CS296">
        <v>25</v>
      </c>
      <c r="DO296">
        <v>75</v>
      </c>
      <c r="EC296">
        <v>13</v>
      </c>
      <c r="EG296">
        <v>13</v>
      </c>
      <c r="EQ296">
        <v>13</v>
      </c>
      <c r="ET296">
        <v>75</v>
      </c>
      <c r="FI296">
        <v>83</v>
      </c>
      <c r="FT296">
        <v>88</v>
      </c>
      <c r="GC296">
        <v>13</v>
      </c>
      <c r="GT296">
        <v>50</v>
      </c>
      <c r="HB296">
        <v>88</v>
      </c>
      <c r="HN296" s="27">
        <f t="shared" si="131"/>
        <v>863</v>
      </c>
      <c r="HO296">
        <f t="shared" si="132"/>
        <v>16</v>
      </c>
      <c r="HP296">
        <f t="shared" si="142"/>
        <v>3</v>
      </c>
      <c r="HQ296">
        <f t="shared" si="143"/>
        <v>1</v>
      </c>
      <c r="HR296">
        <f t="shared" si="144"/>
        <v>1</v>
      </c>
      <c r="HS296">
        <f t="shared" si="133"/>
        <v>0</v>
      </c>
      <c r="HT296">
        <f t="shared" si="145"/>
        <v>1</v>
      </c>
      <c r="HU296">
        <f t="shared" si="134"/>
        <v>9</v>
      </c>
      <c r="HV296" s="38">
        <f t="shared" si="146"/>
        <v>3</v>
      </c>
      <c r="HW296" s="9">
        <f t="shared" si="135"/>
        <v>0</v>
      </c>
      <c r="HX296" s="27">
        <f t="shared" si="147"/>
        <v>1</v>
      </c>
      <c r="HY296" s="9">
        <f t="shared" si="136"/>
        <v>0</v>
      </c>
      <c r="HZ296" s="45"/>
      <c r="IA296">
        <f>COUNT(AX296:BA296,BH296,BJ296:BM296:BQ296,CB296,CD296,CO296:CP296,DB296,EX296,FD296,FL296,HE296,HI296)</f>
        <v>1</v>
      </c>
      <c r="IB296" s="120">
        <f t="shared" si="148"/>
        <v>1</v>
      </c>
      <c r="IC296" s="27">
        <v>8</v>
      </c>
      <c r="ID296" s="38"/>
      <c r="IE296" s="9">
        <v>54.692931633835464</v>
      </c>
      <c r="IF296" s="45"/>
      <c r="IG296" s="38">
        <f t="shared" si="158"/>
        <v>1</v>
      </c>
      <c r="IH296" s="38"/>
      <c r="II296">
        <f t="shared" si="149"/>
        <v>2</v>
      </c>
      <c r="IJ296" t="str">
        <f t="shared" si="150"/>
        <v/>
      </c>
      <c r="IK296" s="9">
        <f t="shared" si="137"/>
        <v>23.290845886442643</v>
      </c>
      <c r="IL296" s="27">
        <f t="shared" si="151"/>
        <v>1</v>
      </c>
      <c r="IM296" s="9">
        <f t="shared" si="152"/>
        <v>14.484356894553882</v>
      </c>
      <c r="IN296" s="48">
        <f t="shared" si="153"/>
        <v>3</v>
      </c>
      <c r="IO296" s="9">
        <f t="shared" si="138"/>
        <v>34.530706836616453</v>
      </c>
      <c r="IP296" s="49">
        <f t="shared" si="154"/>
        <v>3</v>
      </c>
      <c r="IQ296" s="9">
        <f t="shared" si="139"/>
        <v>11.703360370799537</v>
      </c>
      <c r="IR296" s="49">
        <f t="shared" si="155"/>
        <v>5</v>
      </c>
      <c r="IS296" s="9">
        <f t="shared" si="159"/>
        <v>2</v>
      </c>
      <c r="IT296" s="9" t="str">
        <f t="shared" si="156"/>
        <v>poor</v>
      </c>
      <c r="IU296" s="9">
        <f t="shared" si="160"/>
        <v>78.125</v>
      </c>
      <c r="IV296" t="str">
        <f t="shared" si="157"/>
        <v>approaching attainable community</v>
      </c>
    </row>
    <row r="297" spans="1:256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P297">
        <v>31</v>
      </c>
      <c r="AZ297">
        <v>8</v>
      </c>
      <c r="BA297">
        <v>231</v>
      </c>
      <c r="BW297">
        <v>8</v>
      </c>
      <c r="BZ297">
        <v>15</v>
      </c>
      <c r="CU297">
        <v>8</v>
      </c>
      <c r="DE297">
        <v>8</v>
      </c>
      <c r="DO297">
        <v>15</v>
      </c>
      <c r="EN297">
        <v>8</v>
      </c>
      <c r="EQ297">
        <v>344</v>
      </c>
      <c r="ET297">
        <v>77</v>
      </c>
      <c r="FA297">
        <v>8</v>
      </c>
      <c r="FI297">
        <v>103</v>
      </c>
      <c r="FQ297">
        <v>8</v>
      </c>
      <c r="FT297">
        <v>54</v>
      </c>
      <c r="GC297">
        <v>34</v>
      </c>
      <c r="GL297">
        <v>34</v>
      </c>
      <c r="GT297">
        <v>8</v>
      </c>
      <c r="HB297">
        <v>169</v>
      </c>
      <c r="HK297">
        <v>8</v>
      </c>
      <c r="HN297" s="27">
        <f t="shared" si="131"/>
        <v>1179</v>
      </c>
      <c r="HO297">
        <f t="shared" si="132"/>
        <v>20</v>
      </c>
      <c r="HP297">
        <f t="shared" si="142"/>
        <v>3</v>
      </c>
      <c r="HQ297">
        <f t="shared" si="143"/>
        <v>1</v>
      </c>
      <c r="HR297">
        <f t="shared" si="144"/>
        <v>1</v>
      </c>
      <c r="HS297">
        <f t="shared" si="133"/>
        <v>0</v>
      </c>
      <c r="HT297">
        <f t="shared" si="145"/>
        <v>1</v>
      </c>
      <c r="HU297">
        <f t="shared" si="134"/>
        <v>12</v>
      </c>
      <c r="HV297" s="38">
        <f t="shared" si="146"/>
        <v>5</v>
      </c>
      <c r="HW297" s="9">
        <f t="shared" si="135"/>
        <v>0</v>
      </c>
      <c r="HX297" s="27">
        <f t="shared" si="147"/>
        <v>1</v>
      </c>
      <c r="HY297" s="9">
        <f t="shared" si="136"/>
        <v>1.1940298507462688</v>
      </c>
      <c r="HZ297" s="45"/>
      <c r="IA297">
        <f>COUNT(AX297:BA297,BH297,BJ297:BM297:BQ297,CB297,CD297,CO297:CP297,DB297,EX297,FD297,FL297,HE297,HI297)</f>
        <v>2</v>
      </c>
      <c r="IB297" s="120">
        <f t="shared" si="148"/>
        <v>1</v>
      </c>
      <c r="IC297" s="27">
        <v>11</v>
      </c>
      <c r="ID297" s="38"/>
      <c r="IE297" s="9">
        <v>44.614079728583548</v>
      </c>
      <c r="IF297" s="45"/>
      <c r="IG297" s="38">
        <f t="shared" si="158"/>
        <v>2</v>
      </c>
      <c r="IH297" s="38"/>
      <c r="II297">
        <f t="shared" si="149"/>
        <v>1</v>
      </c>
      <c r="IJ297" t="str">
        <f t="shared" si="150"/>
        <v/>
      </c>
      <c r="IK297" s="9">
        <f t="shared" si="137"/>
        <v>45.46225614927905</v>
      </c>
      <c r="IL297" s="27">
        <f t="shared" si="151"/>
        <v>3</v>
      </c>
      <c r="IM297" s="9">
        <f t="shared" si="152"/>
        <v>19.592875318066159</v>
      </c>
      <c r="IN297" s="48">
        <f t="shared" si="153"/>
        <v>3</v>
      </c>
      <c r="IO297" s="9">
        <f t="shared" si="138"/>
        <v>56.827820186598807</v>
      </c>
      <c r="IP297" s="49">
        <f t="shared" si="154"/>
        <v>3</v>
      </c>
      <c r="IQ297" s="9">
        <f t="shared" si="139"/>
        <v>6.5309584393553859</v>
      </c>
      <c r="IR297" s="49">
        <f t="shared" si="155"/>
        <v>3</v>
      </c>
      <c r="IS297" s="9">
        <f t="shared" si="159"/>
        <v>2.3333333333333335</v>
      </c>
      <c r="IT297" s="9" t="str">
        <f t="shared" si="156"/>
        <v>poor</v>
      </c>
      <c r="IU297" s="9">
        <f t="shared" si="160"/>
        <v>91.145833333333343</v>
      </c>
      <c r="IV297" t="str">
        <f t="shared" si="157"/>
        <v>approaching attainable community</v>
      </c>
    </row>
    <row r="298" spans="1:256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P298">
        <v>38</v>
      </c>
      <c r="AL298">
        <v>3</v>
      </c>
      <c r="BA298">
        <v>3</v>
      </c>
      <c r="BY298">
        <v>3</v>
      </c>
      <c r="CU298">
        <v>6</v>
      </c>
      <c r="DO298">
        <v>13</v>
      </c>
      <c r="EE298">
        <v>3</v>
      </c>
      <c r="EQ298">
        <v>38</v>
      </c>
      <c r="ET298">
        <v>47</v>
      </c>
      <c r="FB298">
        <v>5</v>
      </c>
      <c r="FI298">
        <v>11</v>
      </c>
      <c r="FT298">
        <v>31</v>
      </c>
      <c r="GC298">
        <v>5</v>
      </c>
      <c r="GF298">
        <v>3</v>
      </c>
      <c r="GN298">
        <v>3</v>
      </c>
      <c r="GT298">
        <v>3</v>
      </c>
      <c r="GY298">
        <v>3</v>
      </c>
      <c r="HB298">
        <v>50</v>
      </c>
      <c r="HM298">
        <v>3</v>
      </c>
      <c r="HN298" s="27">
        <f t="shared" si="131"/>
        <v>271</v>
      </c>
      <c r="HO298">
        <f t="shared" si="132"/>
        <v>19</v>
      </c>
      <c r="HP298">
        <f t="shared" si="142"/>
        <v>3</v>
      </c>
      <c r="HQ298">
        <f t="shared" si="143"/>
        <v>1</v>
      </c>
      <c r="HR298">
        <f t="shared" si="144"/>
        <v>1</v>
      </c>
      <c r="HS298">
        <f t="shared" si="133"/>
        <v>0</v>
      </c>
      <c r="HT298">
        <f t="shared" si="145"/>
        <v>1</v>
      </c>
      <c r="HU298">
        <f t="shared" si="134"/>
        <v>13</v>
      </c>
      <c r="HV298" s="38">
        <f t="shared" si="146"/>
        <v>5</v>
      </c>
      <c r="HW298" s="9">
        <f t="shared" si="135"/>
        <v>0</v>
      </c>
      <c r="HX298" s="27">
        <f t="shared" si="147"/>
        <v>1</v>
      </c>
      <c r="HY298" s="9">
        <f t="shared" si="136"/>
        <v>2.054794520547945</v>
      </c>
      <c r="HZ298" s="45"/>
      <c r="IA298">
        <f>COUNT(AX298:BA298,BH298,BJ298:BM298:BQ298,CB298,CD298,CO298:CP298,DB298,EX298,FD298,FL298,HE298,HI298)</f>
        <v>1</v>
      </c>
      <c r="IB298" s="120">
        <f t="shared" si="148"/>
        <v>1</v>
      </c>
      <c r="IC298" s="27">
        <v>11</v>
      </c>
      <c r="ID298" s="38"/>
      <c r="IE298" s="9">
        <v>40.221402214022142</v>
      </c>
      <c r="IF298" s="45"/>
      <c r="IG298" s="38">
        <f t="shared" si="158"/>
        <v>2</v>
      </c>
      <c r="IH298" s="38"/>
      <c r="II298">
        <f t="shared" si="149"/>
        <v>2</v>
      </c>
      <c r="IJ298" t="str">
        <f t="shared" si="150"/>
        <v/>
      </c>
      <c r="IK298" s="9">
        <f t="shared" si="137"/>
        <v>40.59040590405904</v>
      </c>
      <c r="IL298" s="27">
        <f t="shared" si="151"/>
        <v>3</v>
      </c>
      <c r="IM298" s="9">
        <f t="shared" si="152"/>
        <v>1.107011070110701</v>
      </c>
      <c r="IN298" s="48">
        <f t="shared" si="153"/>
        <v>1</v>
      </c>
      <c r="IO298" s="9">
        <f t="shared" si="138"/>
        <v>53.874538745387454</v>
      </c>
      <c r="IP298" s="49">
        <f t="shared" si="154"/>
        <v>3</v>
      </c>
      <c r="IQ298" s="9">
        <f t="shared" si="139"/>
        <v>14.760147601476014</v>
      </c>
      <c r="IR298" s="49">
        <f t="shared" si="155"/>
        <v>5</v>
      </c>
      <c r="IS298" s="9">
        <f t="shared" si="159"/>
        <v>2</v>
      </c>
      <c r="IT298" s="9" t="str">
        <f t="shared" si="156"/>
        <v>poor</v>
      </c>
      <c r="IU298" s="9">
        <f t="shared" si="160"/>
        <v>78.125</v>
      </c>
      <c r="IV298" t="str">
        <f t="shared" si="157"/>
        <v>approaching attainable community</v>
      </c>
    </row>
    <row r="299" spans="1:256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N299">
        <v>4</v>
      </c>
      <c r="AG299">
        <v>2</v>
      </c>
      <c r="BA299">
        <v>6</v>
      </c>
      <c r="BI299">
        <v>2</v>
      </c>
      <c r="CU299">
        <v>4</v>
      </c>
      <c r="DA299">
        <v>2</v>
      </c>
      <c r="DO299">
        <v>4</v>
      </c>
      <c r="DR299">
        <v>2</v>
      </c>
      <c r="EQ299">
        <v>8</v>
      </c>
      <c r="ET299">
        <v>10</v>
      </c>
      <c r="FB299">
        <v>2</v>
      </c>
      <c r="FI299">
        <v>14</v>
      </c>
      <c r="FT299">
        <v>6</v>
      </c>
      <c r="GF299">
        <v>2</v>
      </c>
      <c r="GI299">
        <v>2</v>
      </c>
      <c r="GN299">
        <v>2</v>
      </c>
      <c r="HB299">
        <v>34</v>
      </c>
      <c r="HN299" s="27">
        <f t="shared" si="131"/>
        <v>106</v>
      </c>
      <c r="HO299">
        <f t="shared" si="132"/>
        <v>17</v>
      </c>
      <c r="HP299">
        <f t="shared" si="142"/>
        <v>3</v>
      </c>
      <c r="HQ299">
        <f t="shared" si="143"/>
        <v>3</v>
      </c>
      <c r="HR299">
        <f t="shared" si="144"/>
        <v>1</v>
      </c>
      <c r="HS299">
        <f t="shared" si="133"/>
        <v>1</v>
      </c>
      <c r="HT299">
        <f t="shared" si="145"/>
        <v>1</v>
      </c>
      <c r="HU299">
        <f t="shared" si="134"/>
        <v>9</v>
      </c>
      <c r="HV299" s="38">
        <f t="shared" si="146"/>
        <v>3</v>
      </c>
      <c r="HW299" s="9">
        <f t="shared" si="135"/>
        <v>1.8867924528301887</v>
      </c>
      <c r="HX299" s="27">
        <f t="shared" si="147"/>
        <v>3</v>
      </c>
      <c r="HY299" s="9">
        <f t="shared" si="136"/>
        <v>4.3478260869565215</v>
      </c>
      <c r="HZ299" s="45"/>
      <c r="IA299">
        <f>COUNT(AX299:BA299,BH299,BJ299:BM299:BQ299,CB299,CD299,CO299:CP299,DB299,EX299,FD299,FL299,HE299,HI299)</f>
        <v>1</v>
      </c>
      <c r="IB299" s="120">
        <f t="shared" si="148"/>
        <v>1</v>
      </c>
      <c r="IC299" s="27">
        <v>8</v>
      </c>
      <c r="ID299" s="38"/>
      <c r="IE299" s="9">
        <v>33.962264150943398</v>
      </c>
      <c r="IF299" s="45"/>
      <c r="IG299" s="38">
        <f t="shared" si="158"/>
        <v>2</v>
      </c>
      <c r="IH299" s="38"/>
      <c r="II299">
        <f t="shared" si="149"/>
        <v>1</v>
      </c>
      <c r="IJ299" t="str">
        <f t="shared" si="150"/>
        <v/>
      </c>
      <c r="IK299" s="9">
        <f t="shared" si="137"/>
        <v>49.056603773584904</v>
      </c>
      <c r="IL299" s="27">
        <f t="shared" si="151"/>
        <v>3</v>
      </c>
      <c r="IM299" s="9">
        <f t="shared" si="152"/>
        <v>5.6603773584905666</v>
      </c>
      <c r="IN299" s="48">
        <f t="shared" si="153"/>
        <v>1</v>
      </c>
      <c r="IO299" s="9">
        <f t="shared" si="138"/>
        <v>43.39622641509434</v>
      </c>
      <c r="IP299" s="49">
        <f t="shared" si="154"/>
        <v>3</v>
      </c>
      <c r="IQ299" s="9">
        <f t="shared" si="139"/>
        <v>11.320754716981133</v>
      </c>
      <c r="IR299" s="49">
        <f t="shared" si="155"/>
        <v>5</v>
      </c>
      <c r="IS299" s="9">
        <f t="shared" si="159"/>
        <v>2</v>
      </c>
      <c r="IT299" s="9" t="str">
        <f t="shared" si="156"/>
        <v>poor</v>
      </c>
      <c r="IU299" s="9">
        <f t="shared" si="160"/>
        <v>78.125</v>
      </c>
      <c r="IV299" t="str">
        <f t="shared" si="157"/>
        <v>approaching attainable community</v>
      </c>
    </row>
    <row r="300" spans="1:256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N300">
        <v>3</v>
      </c>
      <c r="P300">
        <v>28</v>
      </c>
      <c r="AF300">
        <v>3</v>
      </c>
      <c r="AL300">
        <v>5</v>
      </c>
      <c r="BA300">
        <v>53</v>
      </c>
      <c r="CU300">
        <v>3</v>
      </c>
      <c r="DO300">
        <v>5</v>
      </c>
      <c r="EQ300">
        <v>13</v>
      </c>
      <c r="ET300">
        <v>5</v>
      </c>
      <c r="EW300">
        <v>5</v>
      </c>
      <c r="FI300">
        <v>8</v>
      </c>
      <c r="FQ300">
        <v>10</v>
      </c>
      <c r="FT300">
        <v>8</v>
      </c>
      <c r="FX300">
        <v>3</v>
      </c>
      <c r="GC300">
        <v>5</v>
      </c>
      <c r="GF300">
        <v>3</v>
      </c>
      <c r="GI300">
        <v>3</v>
      </c>
      <c r="GW300">
        <v>3</v>
      </c>
      <c r="HB300">
        <v>100</v>
      </c>
      <c r="HN300" s="27">
        <f t="shared" si="131"/>
        <v>266</v>
      </c>
      <c r="HO300">
        <f t="shared" si="132"/>
        <v>19</v>
      </c>
      <c r="HP300">
        <f t="shared" si="142"/>
        <v>3</v>
      </c>
      <c r="HQ300">
        <f t="shared" si="143"/>
        <v>1</v>
      </c>
      <c r="HR300">
        <f t="shared" si="144"/>
        <v>1</v>
      </c>
      <c r="HS300">
        <f t="shared" si="133"/>
        <v>0</v>
      </c>
      <c r="HT300">
        <f t="shared" si="145"/>
        <v>1</v>
      </c>
      <c r="HU300">
        <f t="shared" si="134"/>
        <v>12</v>
      </c>
      <c r="HV300" s="38">
        <f t="shared" si="146"/>
        <v>5</v>
      </c>
      <c r="HW300" s="9">
        <f t="shared" si="135"/>
        <v>0</v>
      </c>
      <c r="HX300" s="27">
        <f t="shared" si="147"/>
        <v>1</v>
      </c>
      <c r="HY300" s="9">
        <f t="shared" si="136"/>
        <v>20.634920634920633</v>
      </c>
      <c r="HZ300" s="45"/>
      <c r="IA300">
        <f>COUNT(AX300:BA300,BH300,BJ300:BM300:BQ300,CB300,CD300,CO300:CP300,DB300,EX300,FD300,FL300,HE300,HI300)</f>
        <v>1</v>
      </c>
      <c r="IB300" s="120">
        <f t="shared" si="148"/>
        <v>1</v>
      </c>
      <c r="IC300" s="27">
        <v>10</v>
      </c>
      <c r="ID300" s="38"/>
      <c r="IE300" s="9">
        <v>43.984962406015036</v>
      </c>
      <c r="IF300" s="45"/>
      <c r="IG300" s="38">
        <f t="shared" si="158"/>
        <v>2</v>
      </c>
      <c r="IH300" s="38"/>
      <c r="II300">
        <f t="shared" si="149"/>
        <v>3</v>
      </c>
      <c r="IJ300" t="str">
        <f t="shared" si="150"/>
        <v/>
      </c>
      <c r="IK300" s="9">
        <f t="shared" si="137"/>
        <v>45.488721804511279</v>
      </c>
      <c r="IL300" s="27">
        <f t="shared" si="151"/>
        <v>3</v>
      </c>
      <c r="IM300" s="9">
        <f t="shared" si="152"/>
        <v>19.924812030075188</v>
      </c>
      <c r="IN300" s="48">
        <f t="shared" si="153"/>
        <v>3</v>
      </c>
      <c r="IO300" s="9">
        <f t="shared" si="138"/>
        <v>23.684210526315788</v>
      </c>
      <c r="IP300" s="49">
        <f t="shared" si="154"/>
        <v>3</v>
      </c>
      <c r="IQ300" s="9">
        <f t="shared" si="139"/>
        <v>7.1428571428571423</v>
      </c>
      <c r="IR300" s="49">
        <f t="shared" si="155"/>
        <v>3</v>
      </c>
      <c r="IS300" s="9">
        <f t="shared" si="159"/>
        <v>2.3333333333333335</v>
      </c>
      <c r="IT300" s="9" t="str">
        <f t="shared" si="156"/>
        <v>poor</v>
      </c>
      <c r="IU300" s="9">
        <f t="shared" si="160"/>
        <v>91.145833333333343</v>
      </c>
      <c r="IV300" t="str">
        <f t="shared" si="157"/>
        <v>approaching attainable community</v>
      </c>
    </row>
    <row r="301" spans="1:256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P301">
        <v>67</v>
      </c>
      <c r="BA301">
        <v>67</v>
      </c>
      <c r="BH301">
        <v>33</v>
      </c>
      <c r="CW301">
        <v>33</v>
      </c>
      <c r="DO301">
        <v>100</v>
      </c>
      <c r="EL301">
        <v>1064</v>
      </c>
      <c r="EQ301">
        <v>355</v>
      </c>
      <c r="ET301">
        <v>33</v>
      </c>
      <c r="FI301">
        <v>2482</v>
      </c>
      <c r="GX301">
        <v>33</v>
      </c>
      <c r="HB301">
        <v>333</v>
      </c>
      <c r="HN301" s="27">
        <f t="shared" si="131"/>
        <v>4600</v>
      </c>
      <c r="HO301">
        <f t="shared" si="132"/>
        <v>11</v>
      </c>
      <c r="HP301">
        <f t="shared" si="142"/>
        <v>1</v>
      </c>
      <c r="HQ301">
        <f t="shared" si="143"/>
        <v>2</v>
      </c>
      <c r="HR301">
        <f t="shared" si="144"/>
        <v>1</v>
      </c>
      <c r="HS301">
        <f t="shared" si="133"/>
        <v>1</v>
      </c>
      <c r="HT301">
        <f t="shared" si="145"/>
        <v>1</v>
      </c>
      <c r="HU301">
        <f t="shared" si="134"/>
        <v>6</v>
      </c>
      <c r="HV301" s="38">
        <f t="shared" si="146"/>
        <v>3</v>
      </c>
      <c r="HW301" s="9">
        <f t="shared" si="135"/>
        <v>0.71739130434782605</v>
      </c>
      <c r="HX301" s="27">
        <f t="shared" si="147"/>
        <v>1</v>
      </c>
      <c r="HY301" s="9">
        <f t="shared" si="136"/>
        <v>0</v>
      </c>
      <c r="HZ301" s="45"/>
      <c r="IA301">
        <f>COUNT(AX301:BA301,BH301,BJ301:BM301:BQ301,CB301,CD301,CO301:CP301,DB301,EX301,FD301,FL301,HE301,HI301)</f>
        <v>2</v>
      </c>
      <c r="IB301" s="120">
        <f t="shared" si="148"/>
        <v>1</v>
      </c>
      <c r="IC301" s="27">
        <v>6</v>
      </c>
      <c r="ID301" s="38"/>
      <c r="IE301" s="9">
        <v>59.021739130434781</v>
      </c>
      <c r="IF301" s="45"/>
      <c r="IG301" s="38">
        <f t="shared" si="158"/>
        <v>3</v>
      </c>
      <c r="IH301" s="38"/>
      <c r="II301">
        <f t="shared" si="149"/>
        <v>2</v>
      </c>
      <c r="IJ301" t="str">
        <f t="shared" si="150"/>
        <v/>
      </c>
      <c r="IK301" s="9">
        <f t="shared" si="137"/>
        <v>17.847826086956523</v>
      </c>
      <c r="IL301" s="27">
        <f t="shared" si="151"/>
        <v>1</v>
      </c>
      <c r="IM301" s="9">
        <f t="shared" si="152"/>
        <v>2.1739130434782608</v>
      </c>
      <c r="IN301" s="48">
        <f t="shared" si="153"/>
        <v>1</v>
      </c>
      <c r="IO301" s="9">
        <f t="shared" si="138"/>
        <v>85.521739130434781</v>
      </c>
      <c r="IP301" s="49">
        <f t="shared" si="154"/>
        <v>1</v>
      </c>
      <c r="IQ301" s="9">
        <f t="shared" si="139"/>
        <v>0</v>
      </c>
      <c r="IR301" s="49">
        <f t="shared" si="155"/>
        <v>1</v>
      </c>
      <c r="IS301" s="9">
        <f t="shared" si="159"/>
        <v>1</v>
      </c>
      <c r="IT301" s="9" t="str">
        <f t="shared" si="156"/>
        <v>very poor</v>
      </c>
      <c r="IU301" s="9">
        <f t="shared" si="160"/>
        <v>39.0625</v>
      </c>
      <c r="IV301" t="str">
        <f t="shared" si="157"/>
        <v>improvement needed</v>
      </c>
    </row>
    <row r="302" spans="1:256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P302">
        <v>100</v>
      </c>
      <c r="EQ302">
        <v>483</v>
      </c>
      <c r="ET302">
        <v>75</v>
      </c>
      <c r="EU302">
        <v>50</v>
      </c>
      <c r="FI302">
        <v>1450</v>
      </c>
      <c r="FN302">
        <v>121</v>
      </c>
      <c r="FO302">
        <v>121</v>
      </c>
      <c r="FT302">
        <v>25</v>
      </c>
      <c r="GT302">
        <v>50</v>
      </c>
      <c r="GU302">
        <v>25</v>
      </c>
      <c r="GX302">
        <v>25</v>
      </c>
      <c r="HB302">
        <v>100</v>
      </c>
      <c r="HN302" s="27">
        <f t="shared" si="131"/>
        <v>2625</v>
      </c>
      <c r="HO302">
        <f t="shared" si="132"/>
        <v>12</v>
      </c>
      <c r="HP302">
        <f t="shared" si="142"/>
        <v>1</v>
      </c>
      <c r="HQ302">
        <f t="shared" si="143"/>
        <v>0</v>
      </c>
      <c r="HR302">
        <f t="shared" si="144"/>
        <v>1</v>
      </c>
      <c r="HS302">
        <f t="shared" si="133"/>
        <v>0</v>
      </c>
      <c r="HT302">
        <f t="shared" si="145"/>
        <v>1</v>
      </c>
      <c r="HU302">
        <f t="shared" si="134"/>
        <v>11</v>
      </c>
      <c r="HV302" s="38">
        <f t="shared" si="146"/>
        <v>5</v>
      </c>
      <c r="HW302" s="9">
        <f t="shared" si="135"/>
        <v>0</v>
      </c>
      <c r="HX302" s="27">
        <f t="shared" si="147"/>
        <v>1</v>
      </c>
      <c r="HY302" s="9">
        <f t="shared" si="136"/>
        <v>0</v>
      </c>
      <c r="HZ302" s="45"/>
      <c r="IA302">
        <f>COUNT(AX302:BA302,BH302,BJ302:BM302:BQ302,CB302,CD302,CO302:CP302,DB302,EX302,FD302,FL302,HE302,HI302)</f>
        <v>0</v>
      </c>
      <c r="IB302" s="120">
        <f t="shared" si="148"/>
        <v>1</v>
      </c>
      <c r="IC302" s="27">
        <v>5</v>
      </c>
      <c r="ID302" s="38"/>
      <c r="IE302" s="9">
        <v>74.933333333333323</v>
      </c>
      <c r="IF302" s="45"/>
      <c r="IG302" s="38">
        <f t="shared" si="158"/>
        <v>2</v>
      </c>
      <c r="IH302" s="38"/>
      <c r="II302">
        <f t="shared" si="149"/>
        <v>0</v>
      </c>
      <c r="IJ302" t="str">
        <f t="shared" si="150"/>
        <v/>
      </c>
      <c r="IK302" s="9">
        <f t="shared" si="137"/>
        <v>22.209523809523809</v>
      </c>
      <c r="IL302" s="27">
        <f t="shared" si="151"/>
        <v>1</v>
      </c>
      <c r="IM302" s="9">
        <f t="shared" si="152"/>
        <v>0</v>
      </c>
      <c r="IN302" s="48">
        <f t="shared" si="153"/>
        <v>1</v>
      </c>
      <c r="IO302" s="9">
        <f t="shared" si="138"/>
        <v>88.571428571428569</v>
      </c>
      <c r="IP302" s="49">
        <f t="shared" si="154"/>
        <v>1</v>
      </c>
      <c r="IQ302" s="9">
        <f t="shared" si="139"/>
        <v>0.95238095238095244</v>
      </c>
      <c r="IR302" s="49">
        <f t="shared" si="155"/>
        <v>3</v>
      </c>
      <c r="IS302" s="9">
        <f t="shared" si="159"/>
        <v>1</v>
      </c>
      <c r="IT302" s="9" t="str">
        <f t="shared" si="156"/>
        <v>very poor</v>
      </c>
      <c r="IU302" s="9">
        <f t="shared" si="160"/>
        <v>39.0625</v>
      </c>
      <c r="IV302" t="str">
        <f t="shared" si="157"/>
        <v>improvement needed</v>
      </c>
    </row>
    <row r="303" spans="1:256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P303">
        <v>80</v>
      </c>
      <c r="BE303">
        <v>10</v>
      </c>
      <c r="CB303">
        <v>20</v>
      </c>
      <c r="EN303">
        <v>40</v>
      </c>
      <c r="EQ303">
        <v>679</v>
      </c>
      <c r="EW303">
        <v>45</v>
      </c>
      <c r="FI303">
        <v>91</v>
      </c>
      <c r="FN303">
        <v>45</v>
      </c>
      <c r="GN303">
        <v>60</v>
      </c>
      <c r="GO303">
        <v>30</v>
      </c>
      <c r="HB303">
        <v>120</v>
      </c>
      <c r="HJ303">
        <v>10</v>
      </c>
      <c r="HN303" s="27">
        <f t="shared" si="131"/>
        <v>1230</v>
      </c>
      <c r="HO303">
        <f t="shared" si="132"/>
        <v>12</v>
      </c>
      <c r="HP303">
        <f t="shared" si="142"/>
        <v>1</v>
      </c>
      <c r="HQ303">
        <f t="shared" si="143"/>
        <v>0</v>
      </c>
      <c r="HR303">
        <f t="shared" si="144"/>
        <v>1</v>
      </c>
      <c r="HS303">
        <f t="shared" si="133"/>
        <v>0</v>
      </c>
      <c r="HT303">
        <f t="shared" si="145"/>
        <v>1</v>
      </c>
      <c r="HU303">
        <f t="shared" si="134"/>
        <v>9</v>
      </c>
      <c r="HV303" s="38">
        <f t="shared" si="146"/>
        <v>3</v>
      </c>
      <c r="HW303" s="9">
        <f t="shared" si="135"/>
        <v>0</v>
      </c>
      <c r="HX303" s="27">
        <f t="shared" si="147"/>
        <v>1</v>
      </c>
      <c r="HY303" s="9">
        <f t="shared" si="136"/>
        <v>0</v>
      </c>
      <c r="HZ303" s="45"/>
      <c r="IA303">
        <f>COUNT(AX303:BA303,BH303,BJ303:BM303:BQ303,CB303,CD303,CO303:CP303,DB303,EX303,FD303,FL303,HE303,HI303)</f>
        <v>1</v>
      </c>
      <c r="IB303" s="120">
        <f t="shared" si="148"/>
        <v>1</v>
      </c>
      <c r="IC303" s="27">
        <v>4</v>
      </c>
      <c r="ID303" s="38"/>
      <c r="IE303" s="9">
        <v>25.284552845528456</v>
      </c>
      <c r="IF303" s="45"/>
      <c r="IG303" s="38">
        <f t="shared" si="158"/>
        <v>0</v>
      </c>
      <c r="IH303" s="38"/>
      <c r="II303">
        <f t="shared" si="149"/>
        <v>0</v>
      </c>
      <c r="IJ303" t="str">
        <f t="shared" si="150"/>
        <v/>
      </c>
      <c r="IK303" s="9">
        <f t="shared" si="137"/>
        <v>64.959349593495929</v>
      </c>
      <c r="IL303" s="27">
        <f t="shared" si="151"/>
        <v>3</v>
      </c>
      <c r="IM303" s="9">
        <f t="shared" si="152"/>
        <v>1.6260162601626018</v>
      </c>
      <c r="IN303" s="48">
        <f t="shared" si="153"/>
        <v>1</v>
      </c>
      <c r="IO303" s="9">
        <f t="shared" si="138"/>
        <v>78.048780487804876</v>
      </c>
      <c r="IP303" s="49">
        <f t="shared" si="154"/>
        <v>1</v>
      </c>
      <c r="IQ303" s="9">
        <f t="shared" si="139"/>
        <v>0</v>
      </c>
      <c r="IR303" s="49">
        <f t="shared" si="155"/>
        <v>1</v>
      </c>
      <c r="IS303" s="9">
        <f t="shared" si="159"/>
        <v>1.3333333333333333</v>
      </c>
      <c r="IT303" s="9" t="str">
        <f t="shared" si="156"/>
        <v>very poor</v>
      </c>
      <c r="IU303" s="9">
        <f t="shared" si="160"/>
        <v>52.083333333333329</v>
      </c>
      <c r="IV303" t="str">
        <f t="shared" si="157"/>
        <v>improvement needed</v>
      </c>
    </row>
    <row r="304" spans="1:256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P304">
        <v>238</v>
      </c>
      <c r="AT304">
        <v>13</v>
      </c>
      <c r="BI304">
        <v>63</v>
      </c>
      <c r="DO304">
        <v>25</v>
      </c>
      <c r="EJ304">
        <v>13</v>
      </c>
      <c r="EL304">
        <v>324</v>
      </c>
      <c r="EQ304">
        <v>649</v>
      </c>
      <c r="EW304">
        <v>65</v>
      </c>
      <c r="FC304">
        <v>13</v>
      </c>
      <c r="FI304">
        <v>324</v>
      </c>
      <c r="GB304">
        <v>75</v>
      </c>
      <c r="GF304">
        <v>13</v>
      </c>
      <c r="HB304">
        <v>13</v>
      </c>
      <c r="HN304" s="27">
        <f t="shared" si="131"/>
        <v>1828</v>
      </c>
      <c r="HO304">
        <f t="shared" si="132"/>
        <v>13</v>
      </c>
      <c r="HP304">
        <f t="shared" si="142"/>
        <v>1</v>
      </c>
      <c r="HQ304">
        <f t="shared" si="143"/>
        <v>1</v>
      </c>
      <c r="HR304">
        <f t="shared" si="144"/>
        <v>1</v>
      </c>
      <c r="HS304">
        <f t="shared" si="133"/>
        <v>1</v>
      </c>
      <c r="HT304">
        <f t="shared" si="145"/>
        <v>1</v>
      </c>
      <c r="HU304">
        <f t="shared" si="134"/>
        <v>9</v>
      </c>
      <c r="HV304" s="38">
        <f t="shared" si="146"/>
        <v>3</v>
      </c>
      <c r="HW304" s="9">
        <f t="shared" si="135"/>
        <v>3.4463894967177242</v>
      </c>
      <c r="HX304" s="27">
        <f t="shared" si="147"/>
        <v>3</v>
      </c>
      <c r="HY304" s="9">
        <f t="shared" si="136"/>
        <v>5.9620596205962055</v>
      </c>
      <c r="HZ304" s="45"/>
      <c r="IA304">
        <f>COUNT(AX304:BA304,BH304,BJ304:BM304:BQ304,CB304,CD304,CO304:CP304,DB304,EX304,FD304,FL304,HE304,HI304)</f>
        <v>0</v>
      </c>
      <c r="IB304" s="120">
        <f t="shared" si="148"/>
        <v>1</v>
      </c>
      <c r="IC304" s="27">
        <v>7</v>
      </c>
      <c r="ID304" s="38"/>
      <c r="IE304" s="9">
        <v>38.457330415754925</v>
      </c>
      <c r="IF304" s="45"/>
      <c r="IG304" s="38">
        <f t="shared" si="158"/>
        <v>1</v>
      </c>
      <c r="IH304" s="38"/>
      <c r="II304">
        <f t="shared" si="149"/>
        <v>1</v>
      </c>
      <c r="IJ304" t="str">
        <f t="shared" si="150"/>
        <v/>
      </c>
      <c r="IK304" s="9">
        <f t="shared" si="137"/>
        <v>41.684901531728663</v>
      </c>
      <c r="IL304" s="27">
        <f t="shared" si="151"/>
        <v>3</v>
      </c>
      <c r="IM304" s="9">
        <f t="shared" si="152"/>
        <v>0</v>
      </c>
      <c r="IN304" s="48">
        <f t="shared" si="153"/>
        <v>1</v>
      </c>
      <c r="IO304" s="9">
        <f t="shared" si="138"/>
        <v>80.743982494529547</v>
      </c>
      <c r="IP304" s="49">
        <f t="shared" si="154"/>
        <v>1</v>
      </c>
      <c r="IQ304" s="9">
        <f t="shared" si="139"/>
        <v>0.71115973741794314</v>
      </c>
      <c r="IR304" s="49">
        <f t="shared" si="155"/>
        <v>1</v>
      </c>
      <c r="IS304" s="9">
        <f t="shared" si="159"/>
        <v>1.3333333333333333</v>
      </c>
      <c r="IT304" s="9" t="str">
        <f t="shared" si="156"/>
        <v>very poor</v>
      </c>
      <c r="IU304" s="9">
        <f t="shared" si="160"/>
        <v>52.083333333333329</v>
      </c>
      <c r="IV304" t="str">
        <f t="shared" si="157"/>
        <v>improvement needed</v>
      </c>
    </row>
    <row r="305" spans="1:256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N305">
        <v>10</v>
      </c>
      <c r="P305">
        <v>30</v>
      </c>
      <c r="Y305">
        <v>20</v>
      </c>
      <c r="AP305">
        <v>20</v>
      </c>
      <c r="AQ305">
        <v>10</v>
      </c>
      <c r="AT305">
        <v>90</v>
      </c>
      <c r="AX305">
        <v>20</v>
      </c>
      <c r="BA305">
        <v>50</v>
      </c>
      <c r="BQ305">
        <v>160</v>
      </c>
      <c r="BX305">
        <v>20</v>
      </c>
      <c r="BY305">
        <v>10</v>
      </c>
      <c r="CS305">
        <v>40</v>
      </c>
      <c r="DO305">
        <v>50</v>
      </c>
      <c r="EQ305">
        <v>228</v>
      </c>
      <c r="ET305">
        <v>98</v>
      </c>
      <c r="FF305">
        <v>33</v>
      </c>
      <c r="FI305">
        <v>228</v>
      </c>
      <c r="FJ305">
        <v>20</v>
      </c>
      <c r="FT305">
        <v>20</v>
      </c>
      <c r="GB305">
        <v>215</v>
      </c>
      <c r="GF305">
        <v>20</v>
      </c>
      <c r="GJ305">
        <v>20</v>
      </c>
      <c r="GL305">
        <v>33</v>
      </c>
      <c r="HN305" s="27">
        <f t="shared" si="131"/>
        <v>1445</v>
      </c>
      <c r="HO305">
        <f t="shared" si="132"/>
        <v>23</v>
      </c>
      <c r="HP305">
        <f t="shared" si="142"/>
        <v>3</v>
      </c>
      <c r="HQ305">
        <f t="shared" si="143"/>
        <v>2</v>
      </c>
      <c r="HR305">
        <f t="shared" si="144"/>
        <v>1</v>
      </c>
      <c r="HS305">
        <f t="shared" si="133"/>
        <v>1</v>
      </c>
      <c r="HT305">
        <f t="shared" si="145"/>
        <v>1</v>
      </c>
      <c r="HU305">
        <f t="shared" si="134"/>
        <v>10</v>
      </c>
      <c r="HV305" s="38">
        <f t="shared" si="146"/>
        <v>5</v>
      </c>
      <c r="HW305" s="9">
        <f t="shared" si="135"/>
        <v>11.072664359861593</v>
      </c>
      <c r="HX305" s="27">
        <f t="shared" si="147"/>
        <v>5</v>
      </c>
      <c r="HY305" s="9">
        <f t="shared" si="136"/>
        <v>25.683060109289617</v>
      </c>
      <c r="HZ305" s="45"/>
      <c r="IA305">
        <f>COUNT(AX305:BA305,BH305,BJ305:BM305:BQ305,CB305,CD305,CO305:CP305,DB305,EX305,FD305,FL305,HE305,HI305)</f>
        <v>3</v>
      </c>
      <c r="IB305" s="120">
        <f t="shared" si="148"/>
        <v>3</v>
      </c>
      <c r="IC305" s="27">
        <v>12</v>
      </c>
      <c r="ID305" s="38"/>
      <c r="IE305" s="9">
        <v>51.349480968858131</v>
      </c>
      <c r="IF305" s="45"/>
      <c r="IG305" s="38">
        <f t="shared" si="158"/>
        <v>3</v>
      </c>
      <c r="IH305" s="38"/>
      <c r="II305">
        <f t="shared" si="149"/>
        <v>1</v>
      </c>
      <c r="IJ305" t="str">
        <f t="shared" si="150"/>
        <v/>
      </c>
      <c r="IK305" s="9">
        <f t="shared" si="137"/>
        <v>49.34256055363322</v>
      </c>
      <c r="IL305" s="27">
        <f t="shared" si="151"/>
        <v>3</v>
      </c>
      <c r="IM305" s="9">
        <f t="shared" si="152"/>
        <v>15.916955017301039</v>
      </c>
      <c r="IN305" s="48">
        <f t="shared" si="153"/>
        <v>3</v>
      </c>
      <c r="IO305" s="9">
        <f t="shared" si="138"/>
        <v>63.321799307958479</v>
      </c>
      <c r="IP305" s="49">
        <f t="shared" si="154"/>
        <v>1</v>
      </c>
      <c r="IQ305" s="9">
        <f t="shared" si="139"/>
        <v>3.4602076124567476</v>
      </c>
      <c r="IR305" s="49">
        <f t="shared" si="155"/>
        <v>3</v>
      </c>
      <c r="IS305" s="9">
        <f t="shared" si="159"/>
        <v>2</v>
      </c>
      <c r="IT305" s="9" t="str">
        <f t="shared" si="156"/>
        <v>poor</v>
      </c>
      <c r="IU305" s="9">
        <f t="shared" si="160"/>
        <v>78.125</v>
      </c>
      <c r="IV305" t="str">
        <f t="shared" si="157"/>
        <v>approaching attainable community</v>
      </c>
    </row>
    <row r="306" spans="1:256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N306">
        <v>25</v>
      </c>
      <c r="P306">
        <v>525</v>
      </c>
      <c r="AT306">
        <v>25</v>
      </c>
      <c r="BA306">
        <v>25</v>
      </c>
      <c r="BI306">
        <v>100</v>
      </c>
      <c r="CS306">
        <v>25</v>
      </c>
      <c r="CU306">
        <v>50</v>
      </c>
      <c r="DK306">
        <v>25</v>
      </c>
      <c r="DO306">
        <v>250</v>
      </c>
      <c r="EG306">
        <v>25</v>
      </c>
      <c r="EQ306">
        <v>937</v>
      </c>
      <c r="ET306">
        <v>33</v>
      </c>
      <c r="FI306">
        <v>117</v>
      </c>
      <c r="FT306">
        <v>67</v>
      </c>
      <c r="GB306">
        <v>400</v>
      </c>
      <c r="GF306">
        <v>100</v>
      </c>
      <c r="GI306">
        <v>75</v>
      </c>
      <c r="GJ306">
        <v>117</v>
      </c>
      <c r="GL306">
        <v>1054</v>
      </c>
      <c r="GT306">
        <v>25</v>
      </c>
      <c r="GY306">
        <v>75</v>
      </c>
      <c r="HN306" s="27">
        <f t="shared" si="131"/>
        <v>4075</v>
      </c>
      <c r="HO306">
        <f t="shared" si="132"/>
        <v>21</v>
      </c>
      <c r="HP306">
        <f t="shared" si="142"/>
        <v>3</v>
      </c>
      <c r="HQ306">
        <f t="shared" si="143"/>
        <v>3</v>
      </c>
      <c r="HR306">
        <f t="shared" si="144"/>
        <v>1</v>
      </c>
      <c r="HS306">
        <f t="shared" si="133"/>
        <v>1</v>
      </c>
      <c r="HT306">
        <f t="shared" si="145"/>
        <v>1</v>
      </c>
      <c r="HU306">
        <f t="shared" si="134"/>
        <v>12</v>
      </c>
      <c r="HV306" s="38">
        <f t="shared" si="146"/>
        <v>5</v>
      </c>
      <c r="HW306" s="9">
        <f t="shared" si="135"/>
        <v>2.4539877300613497</v>
      </c>
      <c r="HX306" s="27">
        <f t="shared" si="147"/>
        <v>3</v>
      </c>
      <c r="HY306" s="9">
        <f t="shared" si="136"/>
        <v>17.094017094017094</v>
      </c>
      <c r="HZ306" s="45"/>
      <c r="IA306">
        <f>COUNT(AX306:BA306,BH306,BJ306:BM306:BQ306,CB306,CD306,CO306:CP306,DB306,EX306,FD306,FL306,HE306,HI306)</f>
        <v>1</v>
      </c>
      <c r="IB306" s="120">
        <f t="shared" si="148"/>
        <v>1</v>
      </c>
      <c r="IC306" s="27">
        <v>13</v>
      </c>
      <c r="ID306" s="38"/>
      <c r="IE306" s="9">
        <v>48.981595092024541</v>
      </c>
      <c r="IF306" s="45"/>
      <c r="IG306" s="38">
        <f t="shared" si="158"/>
        <v>3</v>
      </c>
      <c r="IH306" s="38"/>
      <c r="II306">
        <f t="shared" si="149"/>
        <v>2</v>
      </c>
      <c r="IJ306" t="str">
        <f t="shared" si="150"/>
        <v/>
      </c>
      <c r="IK306" s="9">
        <f t="shared" si="137"/>
        <v>43.239263803680984</v>
      </c>
      <c r="IL306" s="27">
        <f t="shared" si="151"/>
        <v>3</v>
      </c>
      <c r="IM306" s="9">
        <f t="shared" si="152"/>
        <v>0.61349693251533743</v>
      </c>
      <c r="IN306" s="48">
        <f t="shared" si="153"/>
        <v>1</v>
      </c>
      <c r="IO306" s="9">
        <f t="shared" si="138"/>
        <v>71.779141104294482</v>
      </c>
      <c r="IP306" s="49">
        <f t="shared" si="154"/>
        <v>1</v>
      </c>
      <c r="IQ306" s="9">
        <f t="shared" si="139"/>
        <v>4.0981595092024534</v>
      </c>
      <c r="IR306" s="49">
        <f t="shared" si="155"/>
        <v>3</v>
      </c>
      <c r="IS306" s="9">
        <f t="shared" si="159"/>
        <v>1.6666666666666667</v>
      </c>
      <c r="IT306" s="9" t="str">
        <f t="shared" si="156"/>
        <v>very poor</v>
      </c>
      <c r="IU306" s="9">
        <f t="shared" si="160"/>
        <v>65.104166666666657</v>
      </c>
      <c r="IV306" t="str">
        <f t="shared" si="157"/>
        <v>improvement needed</v>
      </c>
    </row>
    <row r="307" spans="1:256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P307">
        <v>80</v>
      </c>
      <c r="AQ307">
        <v>8</v>
      </c>
      <c r="BH307">
        <v>25</v>
      </c>
      <c r="BI307">
        <v>67</v>
      </c>
      <c r="DO307">
        <v>117</v>
      </c>
      <c r="EN307">
        <v>13</v>
      </c>
      <c r="EQ307">
        <v>58</v>
      </c>
      <c r="ET307">
        <v>13</v>
      </c>
      <c r="FD307">
        <v>25</v>
      </c>
      <c r="FF307">
        <v>29</v>
      </c>
      <c r="FI307">
        <v>58</v>
      </c>
      <c r="FT307">
        <v>38</v>
      </c>
      <c r="GB307">
        <v>115</v>
      </c>
      <c r="GF307">
        <v>13</v>
      </c>
      <c r="GJ307">
        <v>58</v>
      </c>
      <c r="GL307">
        <v>263</v>
      </c>
      <c r="GT307">
        <v>8</v>
      </c>
      <c r="HB307">
        <v>25</v>
      </c>
      <c r="HN307" s="27">
        <f t="shared" si="131"/>
        <v>1013</v>
      </c>
      <c r="HO307">
        <f t="shared" si="132"/>
        <v>18</v>
      </c>
      <c r="HP307">
        <f t="shared" si="142"/>
        <v>3</v>
      </c>
      <c r="HQ307">
        <f t="shared" si="143"/>
        <v>2</v>
      </c>
      <c r="HR307">
        <f t="shared" si="144"/>
        <v>1</v>
      </c>
      <c r="HS307">
        <f t="shared" si="133"/>
        <v>2</v>
      </c>
      <c r="HT307">
        <f t="shared" si="145"/>
        <v>3</v>
      </c>
      <c r="HU307">
        <f t="shared" si="134"/>
        <v>13</v>
      </c>
      <c r="HV307" s="38">
        <f t="shared" si="146"/>
        <v>5</v>
      </c>
      <c r="HW307" s="9">
        <f t="shared" si="135"/>
        <v>9.0819348469891406</v>
      </c>
      <c r="HX307" s="27">
        <f t="shared" si="147"/>
        <v>3</v>
      </c>
      <c r="HY307" s="9">
        <f t="shared" si="136"/>
        <v>22.401171303074673</v>
      </c>
      <c r="HZ307" s="45"/>
      <c r="IA307">
        <f>COUNT(AX307:BA307,BH307,BJ307:BM307:BQ307,CB307,CD307,CO307:CP307,DB307,EX307,FD307,FL307,HE307,HI307)</f>
        <v>2</v>
      </c>
      <c r="IB307" s="120">
        <f t="shared" si="148"/>
        <v>1</v>
      </c>
      <c r="IC307" s="27">
        <v>9</v>
      </c>
      <c r="ID307" s="38"/>
      <c r="IE307" s="9">
        <v>62.290227048371172</v>
      </c>
      <c r="IF307" s="45"/>
      <c r="IG307" s="38">
        <f t="shared" si="158"/>
        <v>3</v>
      </c>
      <c r="IH307" s="38"/>
      <c r="II307">
        <f t="shared" si="149"/>
        <v>1</v>
      </c>
      <c r="IJ307" t="str">
        <f t="shared" si="150"/>
        <v/>
      </c>
      <c r="IK307" s="9">
        <f t="shared" si="137"/>
        <v>31.095755182625862</v>
      </c>
      <c r="IL307" s="27">
        <f t="shared" si="151"/>
        <v>3</v>
      </c>
      <c r="IM307" s="9">
        <f t="shared" si="152"/>
        <v>4.9358341559723593</v>
      </c>
      <c r="IN307" s="48">
        <f t="shared" si="153"/>
        <v>1</v>
      </c>
      <c r="IO307" s="9">
        <f t="shared" si="138"/>
        <v>67.423494570582434</v>
      </c>
      <c r="IP307" s="49">
        <f t="shared" si="154"/>
        <v>1</v>
      </c>
      <c r="IQ307" s="9">
        <f t="shared" si="139"/>
        <v>7.5024679170779862</v>
      </c>
      <c r="IR307" s="49">
        <f t="shared" si="155"/>
        <v>3</v>
      </c>
      <c r="IS307" s="9">
        <f t="shared" si="159"/>
        <v>2</v>
      </c>
      <c r="IT307" s="9" t="str">
        <f t="shared" si="156"/>
        <v>poor</v>
      </c>
      <c r="IU307" s="9">
        <f t="shared" si="160"/>
        <v>78.125</v>
      </c>
      <c r="IV307" t="str">
        <f t="shared" si="157"/>
        <v>approaching attainable community</v>
      </c>
    </row>
    <row r="308" spans="1:256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P308">
        <v>280</v>
      </c>
      <c r="AS308">
        <v>20</v>
      </c>
      <c r="AT308">
        <v>60</v>
      </c>
      <c r="AX308">
        <v>40</v>
      </c>
      <c r="AZ308">
        <v>10</v>
      </c>
      <c r="BA308">
        <v>40</v>
      </c>
      <c r="BO308">
        <v>10</v>
      </c>
      <c r="BY308">
        <v>20</v>
      </c>
      <c r="CU308">
        <v>10</v>
      </c>
      <c r="DJ308">
        <v>20</v>
      </c>
      <c r="DO308">
        <v>130</v>
      </c>
      <c r="EQ308">
        <v>321</v>
      </c>
      <c r="ET308">
        <v>22</v>
      </c>
      <c r="FI308">
        <v>183</v>
      </c>
      <c r="FQ308">
        <v>22</v>
      </c>
      <c r="FZ308">
        <v>46</v>
      </c>
      <c r="GB308">
        <v>217</v>
      </c>
      <c r="GF308">
        <v>87</v>
      </c>
      <c r="GI308">
        <v>10</v>
      </c>
      <c r="GJ308">
        <v>43</v>
      </c>
      <c r="HN308" s="27">
        <f t="shared" si="131"/>
        <v>1591</v>
      </c>
      <c r="HO308">
        <f t="shared" si="132"/>
        <v>20</v>
      </c>
      <c r="HP308">
        <f t="shared" si="142"/>
        <v>3</v>
      </c>
      <c r="HQ308">
        <f t="shared" si="143"/>
        <v>2</v>
      </c>
      <c r="HR308">
        <f t="shared" si="144"/>
        <v>1</v>
      </c>
      <c r="HS308">
        <f>COUNT(BG308:BR308)</f>
        <v>1</v>
      </c>
      <c r="HT308">
        <f t="shared" si="145"/>
        <v>1</v>
      </c>
      <c r="HU308">
        <f t="shared" si="134"/>
        <v>9</v>
      </c>
      <c r="HV308" s="38">
        <f t="shared" si="146"/>
        <v>3</v>
      </c>
      <c r="HW308" s="9">
        <f t="shared" si="135"/>
        <v>0.62853551225644255</v>
      </c>
      <c r="HX308" s="27">
        <f t="shared" si="147"/>
        <v>1</v>
      </c>
      <c r="HY308" s="9">
        <f t="shared" si="136"/>
        <v>34.279705573080967</v>
      </c>
      <c r="HZ308" s="45"/>
      <c r="IA308">
        <f>COUNT(AX308:BA308,BH308,BJ308:BM308:BQ308,CB308,CD308,CO308:CP308,DB308,EX308,FD308,FL308,HE308,HI308)</f>
        <v>4</v>
      </c>
      <c r="IB308" s="120">
        <f t="shared" si="148"/>
        <v>3</v>
      </c>
      <c r="IC308" s="27">
        <v>11</v>
      </c>
      <c r="ID308" s="38"/>
      <c r="IE308" s="9">
        <v>45.003142677561279</v>
      </c>
      <c r="IF308" s="45"/>
      <c r="IG308" s="38">
        <f t="shared" si="158"/>
        <v>4</v>
      </c>
      <c r="IH308" s="38"/>
      <c r="II308">
        <f t="shared" si="149"/>
        <v>2</v>
      </c>
      <c r="IJ308" t="str">
        <f t="shared" si="150"/>
        <v/>
      </c>
      <c r="IK308" s="9">
        <f t="shared" si="137"/>
        <v>44.500314267756131</v>
      </c>
      <c r="IL308" s="27">
        <f t="shared" si="151"/>
        <v>3</v>
      </c>
      <c r="IM308" s="9">
        <f t="shared" si="152"/>
        <v>5.6568196103079824</v>
      </c>
      <c r="IN308" s="48">
        <f t="shared" si="153"/>
        <v>1</v>
      </c>
      <c r="IO308" s="9">
        <f t="shared" si="138"/>
        <v>59.773727215587677</v>
      </c>
      <c r="IP308" s="49">
        <f t="shared" si="154"/>
        <v>3</v>
      </c>
      <c r="IQ308" s="9">
        <f t="shared" si="139"/>
        <v>6.7253299811439344</v>
      </c>
      <c r="IR308" s="49">
        <f t="shared" si="155"/>
        <v>3</v>
      </c>
      <c r="IS308" s="9">
        <f t="shared" si="159"/>
        <v>2</v>
      </c>
      <c r="IT308" s="9" t="str">
        <f t="shared" si="156"/>
        <v>poor</v>
      </c>
      <c r="IU308" s="9">
        <f t="shared" si="160"/>
        <v>78.125</v>
      </c>
      <c r="IV308" t="str">
        <f t="shared" si="157"/>
        <v>approaching attainable community</v>
      </c>
    </row>
    <row r="309" spans="1:256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P309">
        <v>200</v>
      </c>
      <c r="BX309">
        <v>14</v>
      </c>
      <c r="BY309">
        <v>21</v>
      </c>
      <c r="EQ309">
        <v>286</v>
      </c>
      <c r="FI309">
        <v>679</v>
      </c>
      <c r="HH309">
        <v>14</v>
      </c>
      <c r="HN309" s="27">
        <f t="shared" si="131"/>
        <v>1214</v>
      </c>
      <c r="HO309">
        <f t="shared" si="132"/>
        <v>6</v>
      </c>
      <c r="HP309">
        <f t="shared" si="142"/>
        <v>1</v>
      </c>
      <c r="HQ309">
        <f t="shared" si="143"/>
        <v>0</v>
      </c>
      <c r="HR309">
        <f t="shared" si="144"/>
        <v>1</v>
      </c>
      <c r="HS309">
        <f t="shared" ref="HS309:HS316" si="161">COUNT(BG309:BR309)</f>
        <v>0</v>
      </c>
      <c r="HT309">
        <f t="shared" si="145"/>
        <v>1</v>
      </c>
      <c r="HU309">
        <f t="shared" si="134"/>
        <v>3</v>
      </c>
      <c r="HV309" s="38" t="str">
        <f t="shared" si="146"/>
        <v/>
      </c>
      <c r="HW309" s="9">
        <f t="shared" si="135"/>
        <v>0</v>
      </c>
      <c r="HX309" s="27">
        <f t="shared" si="147"/>
        <v>1</v>
      </c>
      <c r="HY309" s="9">
        <f t="shared" si="136"/>
        <v>0</v>
      </c>
      <c r="HZ309" s="45"/>
      <c r="IA309">
        <f>COUNT(AX309:BA309,BH309,BJ309:BM309:BQ309,CB309,CD309,CO309:CP309,DB309,EX309,FD309,FL309,HE309,HI309)</f>
        <v>0</v>
      </c>
      <c r="IB309" s="120" t="str">
        <f t="shared" si="148"/>
        <v/>
      </c>
      <c r="IC309" s="27">
        <v>5</v>
      </c>
      <c r="ID309" s="38"/>
      <c r="IE309" s="9">
        <v>72.405271828665576</v>
      </c>
      <c r="IF309" s="45"/>
      <c r="IG309" s="38">
        <f t="shared" si="158"/>
        <v>0</v>
      </c>
      <c r="IH309" s="38"/>
      <c r="II309">
        <f t="shared" si="149"/>
        <v>0</v>
      </c>
      <c r="IJ309">
        <f t="shared" si="150"/>
        <v>1</v>
      </c>
      <c r="IK309" s="9">
        <f t="shared" si="137"/>
        <v>24.711696869851728</v>
      </c>
      <c r="IL309" s="27" t="str">
        <f t="shared" si="151"/>
        <v/>
      </c>
      <c r="IM309" s="9">
        <f t="shared" si="152"/>
        <v>0</v>
      </c>
      <c r="IN309" s="48">
        <f t="shared" si="153"/>
        <v>1</v>
      </c>
      <c r="IO309" s="9">
        <f t="shared" si="138"/>
        <v>79.489291598023058</v>
      </c>
      <c r="IP309" s="49">
        <f t="shared" si="154"/>
        <v>1</v>
      </c>
      <c r="IQ309" s="9">
        <f t="shared" si="139"/>
        <v>1.729818780889621</v>
      </c>
      <c r="IR309" s="49">
        <f t="shared" si="155"/>
        <v>3</v>
      </c>
      <c r="IS309" s="9">
        <f t="shared" ref="IS309:IS316" si="162">IF($C309="NCP",(SUM(HP309,HR309,HT309,IN309,IL309,IP309)/6),IF($C309="CP",(SUM(HP309,HR309,HT309,HX309,IJ309,IN309,IR309)/7),""))</f>
        <v>1.2857142857142858</v>
      </c>
      <c r="IT309" s="9" t="str">
        <f t="shared" si="156"/>
        <v>very poor</v>
      </c>
      <c r="IU309" s="9">
        <f t="shared" ref="IU309:IU316" si="163">IS309/2.56*100</f>
        <v>50.223214285714292</v>
      </c>
      <c r="IV309" t="str">
        <f t="shared" si="157"/>
        <v>improvement needed</v>
      </c>
    </row>
    <row r="310" spans="1:256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P310">
        <v>67</v>
      </c>
      <c r="BA310">
        <v>33</v>
      </c>
      <c r="BH310">
        <v>433</v>
      </c>
      <c r="BI310">
        <v>867</v>
      </c>
      <c r="CT310">
        <v>33</v>
      </c>
      <c r="CU310">
        <v>100</v>
      </c>
      <c r="DO310">
        <v>467</v>
      </c>
      <c r="DT310">
        <v>33</v>
      </c>
      <c r="EL310">
        <v>1011</v>
      </c>
      <c r="EN310">
        <v>33</v>
      </c>
      <c r="EQ310">
        <v>898</v>
      </c>
      <c r="EZ310">
        <v>33</v>
      </c>
      <c r="FN310">
        <v>225</v>
      </c>
      <c r="FQ310">
        <v>67</v>
      </c>
      <c r="GI310">
        <v>33</v>
      </c>
      <c r="HB310">
        <v>167</v>
      </c>
      <c r="HN310" s="27">
        <f t="shared" si="131"/>
        <v>4500</v>
      </c>
      <c r="HO310">
        <f t="shared" si="132"/>
        <v>16</v>
      </c>
      <c r="HP310">
        <f t="shared" si="142"/>
        <v>3</v>
      </c>
      <c r="HQ310">
        <f t="shared" si="143"/>
        <v>4</v>
      </c>
      <c r="HR310">
        <f t="shared" si="144"/>
        <v>1</v>
      </c>
      <c r="HS310">
        <f t="shared" si="161"/>
        <v>2</v>
      </c>
      <c r="HT310">
        <f t="shared" si="145"/>
        <v>3</v>
      </c>
      <c r="HU310">
        <f t="shared" si="134"/>
        <v>8</v>
      </c>
      <c r="HV310" s="38">
        <f t="shared" si="146"/>
        <v>3</v>
      </c>
      <c r="HW310" s="9">
        <f t="shared" si="135"/>
        <v>28.888888888888886</v>
      </c>
      <c r="HX310" s="27">
        <f t="shared" si="147"/>
        <v>5</v>
      </c>
      <c r="HY310" s="9">
        <f t="shared" si="136"/>
        <v>2.9130434782608696</v>
      </c>
      <c r="HZ310" s="45"/>
      <c r="IA310">
        <f>COUNT(AX310:BA310,BH310,BJ310:BM310:BQ310,CB310,CD310,CO310:CP310,DB310,EX310,FD310,FL310,HE310,HI310)</f>
        <v>2</v>
      </c>
      <c r="IB310" s="120">
        <f t="shared" si="148"/>
        <v>1</v>
      </c>
      <c r="IC310" s="27">
        <v>7</v>
      </c>
      <c r="ID310" s="38"/>
      <c r="IE310" s="9">
        <v>38.333333333333336</v>
      </c>
      <c r="IF310" s="45"/>
      <c r="IG310" s="38">
        <f t="shared" si="158"/>
        <v>3</v>
      </c>
      <c r="IH310" s="38"/>
      <c r="II310">
        <f t="shared" si="149"/>
        <v>2</v>
      </c>
      <c r="IJ310" t="str">
        <f t="shared" si="150"/>
        <v/>
      </c>
      <c r="IK310" s="9">
        <f t="shared" si="137"/>
        <v>37.733333333333334</v>
      </c>
      <c r="IL310" s="27">
        <f t="shared" si="151"/>
        <v>3</v>
      </c>
      <c r="IM310" s="9">
        <f t="shared" si="152"/>
        <v>11.088888888888889</v>
      </c>
      <c r="IN310" s="48">
        <f t="shared" si="153"/>
        <v>1</v>
      </c>
      <c r="IO310" s="9">
        <f t="shared" si="138"/>
        <v>51.111111111111107</v>
      </c>
      <c r="IP310" s="49">
        <f t="shared" si="154"/>
        <v>3</v>
      </c>
      <c r="IQ310" s="9">
        <f t="shared" si="139"/>
        <v>0</v>
      </c>
      <c r="IR310" s="49">
        <f t="shared" si="155"/>
        <v>1</v>
      </c>
      <c r="IS310" s="9">
        <f t="shared" si="162"/>
        <v>2.3333333333333335</v>
      </c>
      <c r="IT310" s="9" t="str">
        <f t="shared" si="156"/>
        <v>poor</v>
      </c>
      <c r="IU310" s="9">
        <f t="shared" si="163"/>
        <v>91.145833333333343</v>
      </c>
      <c r="IV310" t="str">
        <f t="shared" si="157"/>
        <v>approaching attainable community</v>
      </c>
    </row>
    <row r="311" spans="1:256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P311">
        <v>200</v>
      </c>
      <c r="AT311">
        <v>100</v>
      </c>
      <c r="EQ311">
        <v>10824</v>
      </c>
      <c r="EW311">
        <v>492</v>
      </c>
      <c r="FI311">
        <v>984</v>
      </c>
      <c r="GI311">
        <v>100</v>
      </c>
      <c r="HB311">
        <v>200</v>
      </c>
      <c r="HK311">
        <v>100</v>
      </c>
      <c r="HN311" s="27">
        <f t="shared" si="131"/>
        <v>13000</v>
      </c>
      <c r="HO311">
        <f t="shared" si="132"/>
        <v>8</v>
      </c>
      <c r="HP311">
        <f t="shared" si="142"/>
        <v>1</v>
      </c>
      <c r="HQ311">
        <f t="shared" si="143"/>
        <v>0</v>
      </c>
      <c r="HR311">
        <f t="shared" si="144"/>
        <v>1</v>
      </c>
      <c r="HS311">
        <f t="shared" si="161"/>
        <v>0</v>
      </c>
      <c r="HT311">
        <f t="shared" si="145"/>
        <v>1</v>
      </c>
      <c r="HU311">
        <f t="shared" si="134"/>
        <v>6</v>
      </c>
      <c r="HV311" s="38">
        <f t="shared" si="146"/>
        <v>3</v>
      </c>
      <c r="HW311" s="9">
        <f t="shared" si="135"/>
        <v>0</v>
      </c>
      <c r="HX311" s="27">
        <f t="shared" si="147"/>
        <v>1</v>
      </c>
      <c r="HY311" s="9">
        <f t="shared" si="136"/>
        <v>0</v>
      </c>
      <c r="HZ311" s="45"/>
      <c r="IA311">
        <f>COUNT(AX311:BA311,BH311,BJ311:BM311:BQ311,CB311,CD311,CO311:CP311,DB311,EX311,FD311,FL311,HE311,HI311)</f>
        <v>0</v>
      </c>
      <c r="IB311" s="120">
        <f t="shared" si="148"/>
        <v>1</v>
      </c>
      <c r="IC311" s="27">
        <v>4</v>
      </c>
      <c r="ID311" s="38"/>
      <c r="IE311" s="9">
        <v>13.661538461538461</v>
      </c>
      <c r="IF311" s="45"/>
      <c r="IG311" s="38">
        <f t="shared" si="158"/>
        <v>0</v>
      </c>
      <c r="IH311" s="38"/>
      <c r="II311">
        <f t="shared" si="149"/>
        <v>0</v>
      </c>
      <c r="IJ311" t="str">
        <f t="shared" si="150"/>
        <v/>
      </c>
      <c r="IK311" s="9">
        <f t="shared" si="137"/>
        <v>84.8</v>
      </c>
      <c r="IL311" s="27">
        <f t="shared" si="151"/>
        <v>5</v>
      </c>
      <c r="IM311" s="9">
        <f t="shared" si="152"/>
        <v>0</v>
      </c>
      <c r="IN311" s="48">
        <f t="shared" si="153"/>
        <v>1</v>
      </c>
      <c r="IO311" s="9">
        <f t="shared" si="138"/>
        <v>95.384615384615387</v>
      </c>
      <c r="IP311" s="49">
        <f t="shared" si="154"/>
        <v>1</v>
      </c>
      <c r="IQ311" s="9">
        <f t="shared" si="139"/>
        <v>0</v>
      </c>
      <c r="IR311" s="49">
        <f t="shared" si="155"/>
        <v>1</v>
      </c>
      <c r="IS311" s="9">
        <f t="shared" si="162"/>
        <v>1.6666666666666667</v>
      </c>
      <c r="IT311" s="9" t="str">
        <f t="shared" si="156"/>
        <v>very poor</v>
      </c>
      <c r="IU311" s="9">
        <f t="shared" si="163"/>
        <v>65.104166666666657</v>
      </c>
      <c r="IV311" t="str">
        <f t="shared" si="157"/>
        <v>improvement needed</v>
      </c>
    </row>
    <row r="312" spans="1:256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P312">
        <v>800</v>
      </c>
      <c r="BY312">
        <v>100</v>
      </c>
      <c r="EQ312">
        <v>7125</v>
      </c>
      <c r="FI312">
        <v>4275</v>
      </c>
      <c r="HN312" s="27">
        <f t="shared" si="131"/>
        <v>12300</v>
      </c>
      <c r="HO312">
        <f t="shared" si="132"/>
        <v>4</v>
      </c>
      <c r="HP312">
        <f t="shared" si="142"/>
        <v>1</v>
      </c>
      <c r="HQ312">
        <f t="shared" si="143"/>
        <v>0</v>
      </c>
      <c r="HR312">
        <f t="shared" si="144"/>
        <v>1</v>
      </c>
      <c r="HS312">
        <f t="shared" si="161"/>
        <v>0</v>
      </c>
      <c r="HT312">
        <f t="shared" si="145"/>
        <v>1</v>
      </c>
      <c r="HU312">
        <f t="shared" si="134"/>
        <v>2</v>
      </c>
      <c r="HV312" s="38">
        <f t="shared" si="146"/>
        <v>1</v>
      </c>
      <c r="HW312" s="9">
        <f t="shared" si="135"/>
        <v>0</v>
      </c>
      <c r="HX312" s="27">
        <f t="shared" si="147"/>
        <v>1</v>
      </c>
      <c r="HY312" s="9">
        <f t="shared" si="136"/>
        <v>0</v>
      </c>
      <c r="HZ312" s="45"/>
      <c r="IA312">
        <f>COUNT(AX312:BA312,BH312,BJ312:BM312:BQ312,CB312,CD312,CO312:CP312,DB312,EX312,FD312,FL312,HE312,HI312)</f>
        <v>0</v>
      </c>
      <c r="IB312" s="120">
        <f t="shared" si="148"/>
        <v>1</v>
      </c>
      <c r="IC312" s="27">
        <v>4</v>
      </c>
      <c r="ID312" s="38"/>
      <c r="IE312" s="9">
        <v>41.260162601626014</v>
      </c>
      <c r="IF312" s="45"/>
      <c r="IG312" s="38">
        <f t="shared" si="158"/>
        <v>0</v>
      </c>
      <c r="IH312" s="38"/>
      <c r="II312">
        <f t="shared" si="149"/>
        <v>0</v>
      </c>
      <c r="IJ312" t="str">
        <f t="shared" si="150"/>
        <v/>
      </c>
      <c r="IK312" s="9">
        <f t="shared" si="137"/>
        <v>57.926829268292678</v>
      </c>
      <c r="IL312" s="27">
        <f t="shared" si="151"/>
        <v>3</v>
      </c>
      <c r="IM312" s="9">
        <f t="shared" si="152"/>
        <v>0</v>
      </c>
      <c r="IN312" s="48">
        <f t="shared" si="153"/>
        <v>1</v>
      </c>
      <c r="IO312" s="9">
        <f t="shared" si="138"/>
        <v>92.682926829268297</v>
      </c>
      <c r="IP312" s="49">
        <f t="shared" si="154"/>
        <v>1</v>
      </c>
      <c r="IQ312" s="9">
        <f t="shared" si="139"/>
        <v>0.81300813008130091</v>
      </c>
      <c r="IR312" s="49">
        <f t="shared" si="155"/>
        <v>1</v>
      </c>
      <c r="IS312" s="9">
        <f t="shared" si="162"/>
        <v>1.3333333333333333</v>
      </c>
      <c r="IT312" s="9" t="str">
        <f t="shared" si="156"/>
        <v>very poor</v>
      </c>
      <c r="IU312" s="9">
        <f t="shared" si="163"/>
        <v>52.083333333333329</v>
      </c>
      <c r="IV312" t="str">
        <f t="shared" si="157"/>
        <v>improvement needed</v>
      </c>
    </row>
    <row r="313" spans="1:256" x14ac:dyDescent="0.2">
      <c r="A313" s="26">
        <v>1659</v>
      </c>
      <c r="B313" s="40" t="s">
        <v>505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P313">
        <v>67</v>
      </c>
      <c r="EE313">
        <v>13</v>
      </c>
      <c r="EH313">
        <v>13</v>
      </c>
      <c r="EQ313">
        <v>3554</v>
      </c>
      <c r="FI313">
        <v>646</v>
      </c>
      <c r="HN313" s="27">
        <f t="shared" si="131"/>
        <v>4293</v>
      </c>
      <c r="HO313">
        <f t="shared" si="132"/>
        <v>5</v>
      </c>
      <c r="HP313">
        <f t="shared" si="142"/>
        <v>1</v>
      </c>
      <c r="HQ313">
        <f t="shared" si="143"/>
        <v>0</v>
      </c>
      <c r="HR313">
        <f t="shared" si="144"/>
        <v>1</v>
      </c>
      <c r="HS313">
        <f t="shared" si="161"/>
        <v>0</v>
      </c>
      <c r="HT313">
        <f t="shared" si="145"/>
        <v>1</v>
      </c>
      <c r="HU313">
        <f t="shared" si="134"/>
        <v>4</v>
      </c>
      <c r="HV313" s="38">
        <f t="shared" si="146"/>
        <v>1</v>
      </c>
      <c r="HW313" s="9">
        <f t="shared" si="135"/>
        <v>0</v>
      </c>
      <c r="HX313" s="27">
        <f t="shared" si="147"/>
        <v>1</v>
      </c>
      <c r="HY313" s="9">
        <f t="shared" si="136"/>
        <v>0</v>
      </c>
      <c r="HZ313" s="45"/>
      <c r="IA313">
        <f>COUNT(AX313:BA313,BH313,BJ313:BM313:BQ313,CB313,CD313,CO313:CP313,DB313,EX313,FD313,FL313,HE313,HI313)</f>
        <v>0</v>
      </c>
      <c r="IB313" s="120">
        <f t="shared" si="148"/>
        <v>1</v>
      </c>
      <c r="IC313" s="27">
        <v>4</v>
      </c>
      <c r="ID313" s="38"/>
      <c r="IE313" s="9">
        <v>16.608432331702772</v>
      </c>
      <c r="IF313" s="45"/>
      <c r="IG313" s="38">
        <f t="shared" si="158"/>
        <v>0</v>
      </c>
      <c r="IH313" s="38"/>
      <c r="II313">
        <f t="shared" si="149"/>
        <v>0</v>
      </c>
      <c r="IJ313" t="str">
        <f t="shared" si="150"/>
        <v/>
      </c>
      <c r="IK313" s="9">
        <f t="shared" si="137"/>
        <v>82.785930584672712</v>
      </c>
      <c r="IL313" s="27">
        <f t="shared" si="151"/>
        <v>5</v>
      </c>
      <c r="IM313" s="9">
        <f t="shared" si="152"/>
        <v>0</v>
      </c>
      <c r="IN313" s="48">
        <f t="shared" si="153"/>
        <v>1</v>
      </c>
      <c r="IO313" s="9">
        <f t="shared" si="138"/>
        <v>98.439319822967619</v>
      </c>
      <c r="IP313" s="49">
        <f t="shared" si="154"/>
        <v>1</v>
      </c>
      <c r="IQ313" s="9">
        <f t="shared" si="139"/>
        <v>0</v>
      </c>
      <c r="IR313" s="49">
        <f t="shared" si="155"/>
        <v>1</v>
      </c>
      <c r="IS313" s="9">
        <f t="shared" si="162"/>
        <v>1.6666666666666667</v>
      </c>
      <c r="IT313" s="9" t="str">
        <f t="shared" si="156"/>
        <v>very poor</v>
      </c>
      <c r="IU313" s="9">
        <f t="shared" si="163"/>
        <v>65.104166666666657</v>
      </c>
      <c r="IV313" t="str">
        <f t="shared" si="157"/>
        <v>improvement needed</v>
      </c>
    </row>
    <row r="314" spans="1:256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P314">
        <v>25</v>
      </c>
      <c r="BX314">
        <v>13</v>
      </c>
      <c r="CQ314">
        <v>75</v>
      </c>
      <c r="CU314">
        <v>100</v>
      </c>
      <c r="EG314">
        <v>13</v>
      </c>
      <c r="EL314">
        <v>126</v>
      </c>
      <c r="EQ314">
        <v>885</v>
      </c>
      <c r="ET314">
        <v>50</v>
      </c>
      <c r="FI314">
        <v>126</v>
      </c>
      <c r="FQ314">
        <v>13</v>
      </c>
      <c r="GB314">
        <v>25</v>
      </c>
      <c r="GF314">
        <v>50</v>
      </c>
      <c r="HG314">
        <v>25</v>
      </c>
      <c r="HN314" s="27">
        <f t="shared" si="131"/>
        <v>1526</v>
      </c>
      <c r="HO314">
        <f t="shared" si="132"/>
        <v>13</v>
      </c>
      <c r="HP314">
        <f t="shared" si="142"/>
        <v>1</v>
      </c>
      <c r="HQ314">
        <f t="shared" si="143"/>
        <v>2</v>
      </c>
      <c r="HR314">
        <f t="shared" si="144"/>
        <v>1</v>
      </c>
      <c r="HS314">
        <f t="shared" si="161"/>
        <v>0</v>
      </c>
      <c r="HT314">
        <f t="shared" si="145"/>
        <v>1</v>
      </c>
      <c r="HU314">
        <f t="shared" si="134"/>
        <v>9</v>
      </c>
      <c r="HV314" s="38">
        <f t="shared" si="146"/>
        <v>3</v>
      </c>
      <c r="HW314" s="9">
        <f t="shared" si="135"/>
        <v>0</v>
      </c>
      <c r="HX314" s="27">
        <f t="shared" si="147"/>
        <v>1</v>
      </c>
      <c r="HY314" s="9">
        <f t="shared" si="136"/>
        <v>6.8322981366459627</v>
      </c>
      <c r="HZ314" s="45"/>
      <c r="IA314">
        <f>COUNT(AX314:BA314,BH314,BJ314:BM314:BQ314,CB314,CD314,CO314:CP314,DB314,EX314,FD314,FL314,HE314,HI314)</f>
        <v>0</v>
      </c>
      <c r="IB314" s="120">
        <f t="shared" si="148"/>
        <v>1</v>
      </c>
      <c r="IC314" s="27">
        <v>11</v>
      </c>
      <c r="ID314" s="38"/>
      <c r="IE314" s="9">
        <v>15.661861074705111</v>
      </c>
      <c r="IF314" s="45"/>
      <c r="IG314" s="38">
        <f t="shared" si="158"/>
        <v>0</v>
      </c>
      <c r="IH314" s="38"/>
      <c r="II314">
        <f t="shared" si="149"/>
        <v>0</v>
      </c>
      <c r="IJ314" t="str">
        <f t="shared" si="150"/>
        <v/>
      </c>
      <c r="IK314" s="9">
        <f t="shared" si="137"/>
        <v>73.591087811271294</v>
      </c>
      <c r="IL314" s="27">
        <f t="shared" si="151"/>
        <v>3</v>
      </c>
      <c r="IM314" s="9">
        <f t="shared" si="152"/>
        <v>0</v>
      </c>
      <c r="IN314" s="48">
        <f t="shared" si="153"/>
        <v>1</v>
      </c>
      <c r="IO314" s="9">
        <f t="shared" si="138"/>
        <v>84.403669724770651</v>
      </c>
      <c r="IP314" s="49">
        <f t="shared" si="154"/>
        <v>1</v>
      </c>
      <c r="IQ314" s="9">
        <f t="shared" si="139"/>
        <v>3.2765399737876804</v>
      </c>
      <c r="IR314" s="49">
        <f t="shared" si="155"/>
        <v>3</v>
      </c>
      <c r="IS314" s="9">
        <f t="shared" si="162"/>
        <v>1.3333333333333333</v>
      </c>
      <c r="IT314" s="9" t="str">
        <f t="shared" si="156"/>
        <v>very poor</v>
      </c>
      <c r="IU314" s="9">
        <f t="shared" si="163"/>
        <v>52.083333333333329</v>
      </c>
      <c r="IV314" t="str">
        <f t="shared" si="157"/>
        <v>improvement needed</v>
      </c>
    </row>
    <row r="315" spans="1:256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P315">
        <v>29</v>
      </c>
      <c r="CU315">
        <v>14</v>
      </c>
      <c r="EA315">
        <v>71</v>
      </c>
      <c r="EG315">
        <v>57</v>
      </c>
      <c r="EQ315">
        <v>370</v>
      </c>
      <c r="ET315">
        <v>644</v>
      </c>
      <c r="FF315">
        <v>101</v>
      </c>
      <c r="FI315">
        <v>101</v>
      </c>
      <c r="FT315">
        <v>176</v>
      </c>
      <c r="GF315">
        <v>351</v>
      </c>
      <c r="GI315">
        <v>43</v>
      </c>
      <c r="GT315">
        <v>14</v>
      </c>
      <c r="HN315" s="27">
        <f t="shared" si="131"/>
        <v>1971</v>
      </c>
      <c r="HO315">
        <f t="shared" si="132"/>
        <v>12</v>
      </c>
      <c r="HP315">
        <f t="shared" si="142"/>
        <v>1</v>
      </c>
      <c r="HQ315">
        <f t="shared" si="143"/>
        <v>1</v>
      </c>
      <c r="HR315">
        <f t="shared" si="144"/>
        <v>1</v>
      </c>
      <c r="HS315">
        <f t="shared" si="161"/>
        <v>0</v>
      </c>
      <c r="HT315">
        <f t="shared" si="145"/>
        <v>1</v>
      </c>
      <c r="HU315">
        <f t="shared" si="134"/>
        <v>10</v>
      </c>
      <c r="HV315" s="38">
        <f t="shared" si="146"/>
        <v>5</v>
      </c>
      <c r="HW315" s="9">
        <f t="shared" si="135"/>
        <v>0</v>
      </c>
      <c r="HX315" s="27">
        <f t="shared" si="147"/>
        <v>1</v>
      </c>
      <c r="HY315" s="9">
        <f t="shared" si="136"/>
        <v>19.045035268583831</v>
      </c>
      <c r="HZ315" s="45"/>
      <c r="IA315">
        <f>COUNT(AX315:BA315,BH315,BJ315:BM315:BQ315,CB315,CD315,CO315:CP315,DB315,EX315,FD315,FL315,HE315,HI315)</f>
        <v>0</v>
      </c>
      <c r="IB315" s="120">
        <f t="shared" si="148"/>
        <v>1</v>
      </c>
      <c r="IC315" s="27">
        <v>9</v>
      </c>
      <c r="ID315" s="38"/>
      <c r="IE315" s="9">
        <v>47.995941146626073</v>
      </c>
      <c r="IF315" s="45"/>
      <c r="IG315" s="38">
        <f t="shared" si="158"/>
        <v>1</v>
      </c>
      <c r="IH315" s="38"/>
      <c r="II315">
        <f t="shared" si="149"/>
        <v>0</v>
      </c>
      <c r="IJ315" t="str">
        <f t="shared" si="150"/>
        <v/>
      </c>
      <c r="IK315" s="9">
        <f t="shared" si="137"/>
        <v>19.482496194824961</v>
      </c>
      <c r="IL315" s="27">
        <f t="shared" si="151"/>
        <v>1</v>
      </c>
      <c r="IM315" s="9">
        <f t="shared" si="152"/>
        <v>0</v>
      </c>
      <c r="IN315" s="48">
        <f t="shared" si="153"/>
        <v>1</v>
      </c>
      <c r="IO315" s="9">
        <f t="shared" si="138"/>
        <v>93.505834601725013</v>
      </c>
      <c r="IP315" s="49">
        <f t="shared" si="154"/>
        <v>1</v>
      </c>
      <c r="IQ315" s="9">
        <f t="shared" si="139"/>
        <v>26.737696600710297</v>
      </c>
      <c r="IR315" s="49">
        <f t="shared" si="155"/>
        <v>5</v>
      </c>
      <c r="IS315" s="9">
        <f t="shared" si="162"/>
        <v>1</v>
      </c>
      <c r="IT315" s="9" t="str">
        <f t="shared" si="156"/>
        <v>very poor</v>
      </c>
      <c r="IU315" s="9">
        <f t="shared" si="163"/>
        <v>39.0625</v>
      </c>
      <c r="IV315" t="str">
        <f t="shared" si="157"/>
        <v>improvement needed</v>
      </c>
    </row>
    <row r="316" spans="1:256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CQ316">
        <v>7</v>
      </c>
      <c r="CS316">
        <v>47</v>
      </c>
      <c r="CU316">
        <v>100</v>
      </c>
      <c r="EL316">
        <v>65</v>
      </c>
      <c r="EQ316">
        <v>484</v>
      </c>
      <c r="ET316">
        <v>40</v>
      </c>
      <c r="FD316">
        <v>7</v>
      </c>
      <c r="FI316">
        <v>65</v>
      </c>
      <c r="GB316">
        <v>13</v>
      </c>
      <c r="HG316">
        <v>7</v>
      </c>
      <c r="HN316" s="27">
        <f t="shared" si="131"/>
        <v>835</v>
      </c>
      <c r="HO316">
        <f t="shared" si="132"/>
        <v>10</v>
      </c>
      <c r="HP316">
        <f t="shared" si="142"/>
        <v>1</v>
      </c>
      <c r="HQ316">
        <f t="shared" si="143"/>
        <v>3</v>
      </c>
      <c r="HR316">
        <f t="shared" si="144"/>
        <v>1</v>
      </c>
      <c r="HS316">
        <f t="shared" si="161"/>
        <v>0</v>
      </c>
      <c r="HT316">
        <f t="shared" si="145"/>
        <v>1</v>
      </c>
      <c r="HU316">
        <f t="shared" si="134"/>
        <v>7</v>
      </c>
      <c r="HV316" s="38">
        <f t="shared" si="146"/>
        <v>3</v>
      </c>
      <c r="HW316" s="9">
        <f>SUM(BG316:BR316)/HN316*100</f>
        <v>0</v>
      </c>
      <c r="HX316" s="27">
        <f t="shared" si="147"/>
        <v>1</v>
      </c>
      <c r="HY316" s="9">
        <f t="shared" si="136"/>
        <v>2.9673590504451042</v>
      </c>
      <c r="HZ316" s="45"/>
      <c r="IA316">
        <f>COUNT(AX316:BA316,BH316,BJ316:BM316:BQ316,CB316,CD316,CO316:CP316,DB316,EX316,FD316,FL316,HE316,HI316)</f>
        <v>1</v>
      </c>
      <c r="IB316" s="120">
        <f t="shared" si="148"/>
        <v>1</v>
      </c>
      <c r="IC316" s="27">
        <v>7</v>
      </c>
      <c r="ID316" s="38"/>
      <c r="IE316" s="9">
        <v>14.251497005988023</v>
      </c>
      <c r="IF316" s="45"/>
      <c r="IG316" s="38">
        <f t="shared" si="158"/>
        <v>1</v>
      </c>
      <c r="IH316" s="38"/>
      <c r="II316">
        <f t="shared" si="149"/>
        <v>0</v>
      </c>
      <c r="IJ316" t="str">
        <f t="shared" si="150"/>
        <v/>
      </c>
      <c r="IK316" s="9">
        <f t="shared" si="137"/>
        <v>78.802395209580837</v>
      </c>
      <c r="IL316" s="27">
        <f t="shared" si="151"/>
        <v>5</v>
      </c>
      <c r="IM316" s="9">
        <f t="shared" si="152"/>
        <v>0.83832335329341312</v>
      </c>
      <c r="IN316" s="48">
        <f t="shared" si="153"/>
        <v>1</v>
      </c>
      <c r="IO316" s="9">
        <f t="shared" si="138"/>
        <v>80.718562874251504</v>
      </c>
      <c r="IP316" s="49">
        <f t="shared" si="154"/>
        <v>1</v>
      </c>
      <c r="IQ316" s="9">
        <f>SUM(AE316:AN316,BU316:BW316,BS316,BY316:CA316,CM316,DP316,DR316:DS316,DV316,FD316,FT316,GF316)/HN316*100</f>
        <v>0.83832335329341312</v>
      </c>
      <c r="IR316" s="49">
        <f t="shared" si="155"/>
        <v>1</v>
      </c>
      <c r="IS316" s="9">
        <f t="shared" si="162"/>
        <v>1.6666666666666667</v>
      </c>
      <c r="IT316" s="9" t="str">
        <f t="shared" si="156"/>
        <v>very poor</v>
      </c>
      <c r="IU316" s="9">
        <f t="shared" si="163"/>
        <v>65.104166666666657</v>
      </c>
      <c r="IV316" t="str">
        <f t="shared" si="157"/>
        <v>improvement needed</v>
      </c>
    </row>
    <row r="317" spans="1:256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P317">
        <v>1700</v>
      </c>
      <c r="EL317">
        <v>250</v>
      </c>
      <c r="EQ317">
        <v>1750</v>
      </c>
      <c r="FI317">
        <v>2750</v>
      </c>
      <c r="HN317" s="27">
        <f t="shared" si="131"/>
        <v>6450</v>
      </c>
      <c r="HO317">
        <f>COUNT(J317:HM317)</f>
        <v>4</v>
      </c>
      <c r="HP317">
        <f>IF(AND($C317="NCP",HO317&gt;=25),5,IF(AND($C317="NCP",HO317&gt;=15),3,IF(AND($C317="CP",HO317&gt;=22),5,IF(AND($C317="CP",HO317&gt;=14),3,1))))</f>
        <v>1</v>
      </c>
      <c r="HQ317">
        <f>COUNT(BG317:BR317,CD317,CQ317:DB317)</f>
        <v>0</v>
      </c>
      <c r="HR317">
        <f>IF(AND($C317="NCP",HQ317&gt;=11),5,IF(AND($C317="NCP",HQ317&gt;=5),3,IF(AND($C317="CP",HQ317&gt;=5),5,IF(AND($C317="CP",HQ317&gt;=2),3,1))))</f>
        <v>1</v>
      </c>
      <c r="HS317">
        <f>COUNT(BG317:BR317)</f>
        <v>0</v>
      </c>
      <c r="HT317">
        <f>IF(AND($C317="NCP",HS317&gt;=4),5,IF(AND($C317="NCP",HS317&gt;=2),3,IF(AND($C317="CP",HS317&gt;=2),5,IF(AND($C317="CP",HS317=1),3,1))))</f>
        <v>1</v>
      </c>
      <c r="HU317">
        <f>COUNT(DX317:HM317)</f>
        <v>3</v>
      </c>
      <c r="HV317" s="38">
        <f t="shared" si="146"/>
        <v>1</v>
      </c>
      <c r="HW317" s="9">
        <f>SUM(BG317:BR317)/HN317*100</f>
        <v>0</v>
      </c>
      <c r="HX317" s="27">
        <f>IF(HW317&gt;=11,5,IF(HW317&gt;=0.8,3,1))</f>
        <v>1</v>
      </c>
      <c r="HY317" s="9">
        <f>IF(SUM(EB317:GN317)=0,0,SUM(FD317,FQ317,GB317,GF317)/SUM(EB317:GN317)*100)</f>
        <v>0</v>
      </c>
      <c r="HZ317" s="45"/>
      <c r="IA317">
        <f>COUNT(AX317:BA317,BH317,BJ317:BM317:BQ317,CB317,CD317,CO317:CP317,DB317,EX317,FD317,FL317,HE317,HI317)</f>
        <v>0</v>
      </c>
      <c r="IB317" s="120">
        <f t="shared" si="148"/>
        <v>1</v>
      </c>
      <c r="IC317" s="27">
        <v>4</v>
      </c>
      <c r="ID317" s="38"/>
      <c r="IE317" s="9">
        <v>68.992248062015506</v>
      </c>
      <c r="IF317" s="45"/>
      <c r="IG317" s="38">
        <f t="shared" ref="IG317:IG334" si="164">2*COUNT(CO317,HI317)+COUNT(AX317:BB317,BH317:BQ317,CD317,CP317,DB317,DU317,DZ317:EA317,FD317,FL317,FO317,GV317:GZ317,HE317)</f>
        <v>0</v>
      </c>
      <c r="IH317" s="38"/>
      <c r="II317">
        <f>COUNT(AE317:AF317, AH317:AN317,BN317:BP317,BR317,CW317:CY317,DD317,DK317:DO317,DT317,DV317,EY317)</f>
        <v>0</v>
      </c>
      <c r="IJ317" t="str">
        <f>IF(AND($C317="CP",II317&gt;=2),5,IF(AND($C317="CP",II317=1),3,IF(AND($C317="CP",II317&lt;1),1,"")))</f>
        <v/>
      </c>
      <c r="IK317" s="9">
        <f t="shared" si="137"/>
        <v>27.131782945736433</v>
      </c>
      <c r="IL317" s="27">
        <f>IF(AND($C317="NCP",IK317&gt;=74),5,IF(AND($C317="NCP",IK317&gt;=31),3,IF(AND($C317="NCP",IK317&lt;31),1,"")))</f>
        <v>1</v>
      </c>
      <c r="IM317" s="9">
        <f>SUM(AX317:AY317,BA317,BG317:BH317,BJ317:BQ317,CB317,CD317,CO317:CP317,CT317,DB317,EX317,FD317,FL317,FU317,HA317,HC317,HE317,HI317)/HN317*100</f>
        <v>0</v>
      </c>
      <c r="IN317" s="48">
        <f>IF(AND($C317="NCP",IM317&gt;=51),5,IF(AND($C317="NCP",IM317&gt;=12),3,IF(AND($C317="CP",IM317&gt;=28),5,IF(AND($C317="CP",IM317&gt;=10),3,1))))</f>
        <v>1</v>
      </c>
      <c r="IO317" s="9">
        <f>SUM(EB317:GN317)/HN317*100</f>
        <v>73.643410852713174</v>
      </c>
      <c r="IP317" s="49">
        <f>IF(IO317&lt;=4.6,5,IF(IO317&lt;=63,3,1))</f>
        <v>1</v>
      </c>
      <c r="IQ317" s="9">
        <f>SUM(AE317:AN317,BU317:BW317,BS317,BY317:CA317,CM317,DP317,DR317:DS317,DV317,FD317,FT317,GF317)/HN317*100</f>
        <v>0</v>
      </c>
      <c r="IR317" s="49">
        <f>IF(IQ317&gt;=8,5,IF(IQ317&gt;=0.9,3,1))</f>
        <v>1</v>
      </c>
      <c r="IS317" s="9">
        <f>IF($C317="NCP",(SUM(HP317,HR317,HT317,IN317,IL317,IP317)/6),IF($C317="CP",(SUM(HP317,HR317,HT317,HX317,IJ317,IN317,IR317)/7),""))</f>
        <v>1</v>
      </c>
      <c r="IT317" s="9" t="str">
        <f>IF(IS317&gt;=4,"good",IF(IS317&gt;=3,"fair",IF(IS317&gt;=2,"poor",IF(IS317&gt;=1,"very poor",""))))</f>
        <v>very poor</v>
      </c>
      <c r="IU317" s="9">
        <f>IS317/2.56*100</f>
        <v>39.0625</v>
      </c>
      <c r="IV317" t="str">
        <f>IF(IU317&gt;=78,"approaching attainable community","improvement needed")</f>
        <v>improvement needed</v>
      </c>
    </row>
    <row r="318" spans="1:256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P318">
        <v>100</v>
      </c>
      <c r="DO318">
        <v>100</v>
      </c>
      <c r="EL318">
        <v>3500</v>
      </c>
      <c r="EQ318">
        <v>5200</v>
      </c>
      <c r="EW318">
        <v>2300</v>
      </c>
      <c r="FI318">
        <v>2300</v>
      </c>
      <c r="FQ318">
        <v>200</v>
      </c>
      <c r="FT318">
        <v>200</v>
      </c>
      <c r="HB318">
        <v>200</v>
      </c>
      <c r="HN318" s="27">
        <f t="shared" ref="HN318:HN337" si="165">SUM(J318:HM318)</f>
        <v>14100</v>
      </c>
      <c r="HO318">
        <f t="shared" ref="HO318:HO337" si="166">COUNT(J318:HM318)</f>
        <v>9</v>
      </c>
      <c r="HP318">
        <f t="shared" ref="HP318:HP336" si="167">IF(AND($C318="NCP",HO318&gt;=25),5,IF(AND($C318="NCP",HO318&gt;=15),3,IF(AND($C318="CP",HO318&gt;=22),5,IF(AND($C318="CP",HO318&gt;=14),3,1))))</f>
        <v>1</v>
      </c>
      <c r="HQ318">
        <f t="shared" ref="HQ318:HQ336" si="168">COUNT(BG318:BR318,CD318,CQ318:DB318)</f>
        <v>0</v>
      </c>
      <c r="HR318">
        <f t="shared" ref="HR318:HR336" si="169">IF(AND($C318="NCP",HQ318&gt;=11),5,IF(AND($C318="NCP",HQ318&gt;=5),3,IF(AND($C318="CP",HQ318&gt;=5),5,IF(AND($C318="CP",HQ318&gt;=2),3,1))))</f>
        <v>1</v>
      </c>
      <c r="HS318">
        <f t="shared" ref="HS318:HS334" si="170">COUNT(BG318:BR318)</f>
        <v>0</v>
      </c>
      <c r="HT318">
        <f t="shared" ref="HT318:HT334" si="171">IF(AND($C318="NCP",HS318&gt;=4),5,IF(AND($C318="NCP",HS318&gt;=2),3,IF(AND($C318="CP",HS318&gt;=2),5,IF(AND($C318="CP",HS318=1),3,1))))</f>
        <v>1</v>
      </c>
      <c r="HU318">
        <f t="shared" ref="HU318:HU334" si="172">COUNT(DX318:HM318)</f>
        <v>7</v>
      </c>
      <c r="HV318" s="38">
        <f t="shared" si="146"/>
        <v>3</v>
      </c>
      <c r="HW318" s="9">
        <f t="shared" ref="HW318:HW334" si="173">SUM(BG318:BR318)/HN318*100</f>
        <v>0</v>
      </c>
      <c r="HX318" s="27">
        <f t="shared" ref="HX318:HX334" si="174">IF(HW318&gt;=11,5,IF(HW318&gt;=0.8,3,1))</f>
        <v>1</v>
      </c>
      <c r="HY318" s="9">
        <f t="shared" ref="HY318:HY334" si="175">IF(SUM(EB318:GN318)=0,0,SUM(FD318,FQ318,GB318,GF318)/SUM(EB318:GN318)*100)</f>
        <v>1.4598540145985401</v>
      </c>
      <c r="HZ318" s="45"/>
      <c r="IA318">
        <f>COUNT(AX318:BA318,BH318,BJ318:BM318:BQ318,CB318,CD318,CO318:CP318,DB318,EX318,FD318,FL318,HE318,HI318)</f>
        <v>0</v>
      </c>
      <c r="IB318" s="120">
        <f t="shared" si="148"/>
        <v>1</v>
      </c>
      <c r="IC318" s="27">
        <v>6</v>
      </c>
      <c r="ID318" s="38"/>
      <c r="IE318" s="9">
        <v>34.751773049645394</v>
      </c>
      <c r="IF318" s="45"/>
      <c r="IG318" s="38">
        <f t="shared" si="164"/>
        <v>0</v>
      </c>
      <c r="IH318" s="38"/>
      <c r="II318">
        <f t="shared" ref="II318:II336" si="176">COUNT(AE318:AF318, AH318:AN318,BN318:BP318,BR318,CW318:CY318,DD318,DK318:DO318,DT318,DV318,EY318)</f>
        <v>1</v>
      </c>
      <c r="IJ318" t="str">
        <f t="shared" ref="IJ318:IJ338" si="177">IF(AND($C318="CP",II318&gt;=2),5,IF(AND($C318="CP",II318=1),3,IF(AND($C318="CP",II318&lt;1),1,"")))</f>
        <v/>
      </c>
      <c r="IK318" s="9">
        <f t="shared" si="137"/>
        <v>39.00709219858156</v>
      </c>
      <c r="IL318" s="27">
        <f t="shared" ref="IL318:IL336" si="178">IF(AND($C318="NCP",IK318&gt;=74),5,IF(AND($C318="NCP",IK318&gt;=31),3,IF(AND($C318="NCP",IK318&lt;31),1,"")))</f>
        <v>3</v>
      </c>
      <c r="IM318" s="9">
        <f t="shared" ref="IM318:IM334" si="179">SUM(AX318:AY318,BA318,BG318:BH318,BJ318:BQ318,CB318,CD318,CO318:CP318,CT318,DB318,EX318,FD318,FL318,FU318,HA318,HC318,HE318,HI318)/HN318*100</f>
        <v>0</v>
      </c>
      <c r="IN318" s="48">
        <f t="shared" ref="IN318:IN334" si="180">IF(AND($C318="NCP",IM318&gt;=51),5,IF(AND($C318="NCP",IM318&gt;=12),3,IF(AND($C318="CP",IM318&gt;=28),5,IF(AND($C318="CP",IM318&gt;=10),3,1))))</f>
        <v>1</v>
      </c>
      <c r="IO318" s="9">
        <f t="shared" ref="IO318:IO334" si="181">SUM(EB318:GN318)/HN318*100</f>
        <v>97.163120567375884</v>
      </c>
      <c r="IP318" s="49">
        <f t="shared" ref="IP318:IP334" si="182">IF(IO318&lt;=4.6,5,IF(IO318&lt;=63,3,1))</f>
        <v>1</v>
      </c>
      <c r="IQ318" s="9">
        <f t="shared" ref="IQ318:IQ334" si="183">SUM(AE318:AN318,BU318:BW318,BS318,BY318:CA318,CM318,DP318,DR318:DS318,DV318,FD318,FT318,GF318)/HN318*100</f>
        <v>1.4184397163120568</v>
      </c>
      <c r="IR318" s="49">
        <f t="shared" ref="IR318:IR334" si="184">IF(IQ318&gt;=8,5,IF(IQ318&gt;=0.9,3,1))</f>
        <v>3</v>
      </c>
      <c r="IS318" s="9">
        <f t="shared" ref="IS318:IS334" si="185">IF($C318="NCP",(SUM(HP318,HR318,HT318,IN318,IL318,IP318)/6),IF($C318="CP",(SUM(HP318,HR318,HT318,HX318,IJ318,IN318,IR318)/7),""))</f>
        <v>1.3333333333333333</v>
      </c>
      <c r="IT318" s="9" t="str">
        <f t="shared" ref="IT318:IT334" si="186">IF(IS318&gt;=4,"good",IF(IS318&gt;=3,"fair",IF(IS318&gt;=2,"poor",IF(IS318&gt;=1,"very poor",""))))</f>
        <v>very poor</v>
      </c>
      <c r="IU318" s="9">
        <f t="shared" ref="IU318:IU334" si="187">IS318/2.56*100</f>
        <v>52.083333333333329</v>
      </c>
      <c r="IV318" t="str">
        <f t="shared" ref="IV318:IV336" si="188">IF(IU318&gt;=78,"approaching attainable community","improvement needed")</f>
        <v>improvement needed</v>
      </c>
    </row>
    <row r="319" spans="1:256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AT319">
        <v>33</v>
      </c>
      <c r="BI319">
        <v>133</v>
      </c>
      <c r="EQ319">
        <v>2267</v>
      </c>
      <c r="FI319">
        <v>767</v>
      </c>
      <c r="FN319">
        <v>567</v>
      </c>
      <c r="FQ319">
        <v>33</v>
      </c>
      <c r="FT319">
        <v>100</v>
      </c>
      <c r="GI319">
        <v>33</v>
      </c>
      <c r="GN319">
        <v>33</v>
      </c>
      <c r="HB319">
        <v>467</v>
      </c>
      <c r="HN319" s="27">
        <f t="shared" si="165"/>
        <v>4433</v>
      </c>
      <c r="HO319">
        <f t="shared" si="166"/>
        <v>10</v>
      </c>
      <c r="HP319">
        <f t="shared" si="167"/>
        <v>1</v>
      </c>
      <c r="HQ319">
        <f t="shared" si="168"/>
        <v>1</v>
      </c>
      <c r="HR319">
        <f t="shared" si="169"/>
        <v>1</v>
      </c>
      <c r="HS319">
        <f t="shared" si="170"/>
        <v>1</v>
      </c>
      <c r="HT319">
        <f t="shared" si="171"/>
        <v>1</v>
      </c>
      <c r="HU319">
        <f t="shared" si="172"/>
        <v>8</v>
      </c>
      <c r="HV319" s="38">
        <f t="shared" si="146"/>
        <v>3</v>
      </c>
      <c r="HW319" s="9">
        <f t="shared" si="173"/>
        <v>3.0002255808707421</v>
      </c>
      <c r="HX319" s="27">
        <f t="shared" si="174"/>
        <v>3</v>
      </c>
      <c r="HY319" s="9">
        <f t="shared" si="175"/>
        <v>0.86842105263157887</v>
      </c>
      <c r="HZ319" s="45"/>
      <c r="IA319">
        <f>COUNT(AX319:BA319,BH319,BJ319:BM319:BQ319,CB319,CD319,CO319:CP319,DB319,EX319,FD319,FL319,HE319,HI319)</f>
        <v>0</v>
      </c>
      <c r="IB319" s="120">
        <f t="shared" si="148"/>
        <v>1</v>
      </c>
      <c r="IC319" s="27">
        <v>4</v>
      </c>
      <c r="ID319" s="38"/>
      <c r="IE319" s="9">
        <v>34.581547484773289</v>
      </c>
      <c r="IF319" s="45"/>
      <c r="IG319" s="38">
        <f t="shared" si="164"/>
        <v>1</v>
      </c>
      <c r="IH319" s="38"/>
      <c r="II319">
        <f t="shared" si="176"/>
        <v>0</v>
      </c>
      <c r="IJ319" t="str">
        <f t="shared" si="177"/>
        <v/>
      </c>
      <c r="IK319" s="9">
        <f t="shared" si="137"/>
        <v>61.673810060906831</v>
      </c>
      <c r="IL319" s="27">
        <f t="shared" si="178"/>
        <v>3</v>
      </c>
      <c r="IM319" s="9">
        <f t="shared" si="179"/>
        <v>0</v>
      </c>
      <c r="IN319" s="48">
        <f t="shared" si="180"/>
        <v>1</v>
      </c>
      <c r="IO319" s="9">
        <f t="shared" si="181"/>
        <v>85.720730882021201</v>
      </c>
      <c r="IP319" s="49">
        <f t="shared" si="182"/>
        <v>1</v>
      </c>
      <c r="IQ319" s="9">
        <f t="shared" si="183"/>
        <v>2.2558087074216107</v>
      </c>
      <c r="IR319" s="49">
        <f t="shared" si="184"/>
        <v>3</v>
      </c>
      <c r="IS319" s="9">
        <f t="shared" si="185"/>
        <v>1.3333333333333333</v>
      </c>
      <c r="IT319" s="9" t="str">
        <f t="shared" si="186"/>
        <v>very poor</v>
      </c>
      <c r="IU319" s="9">
        <f t="shared" si="187"/>
        <v>52.083333333333329</v>
      </c>
      <c r="IV319" t="str">
        <f t="shared" si="188"/>
        <v>improvement needed</v>
      </c>
    </row>
    <row r="320" spans="1:256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P320">
        <v>50</v>
      </c>
      <c r="AS320">
        <v>50</v>
      </c>
      <c r="AT320">
        <v>100</v>
      </c>
      <c r="BH320">
        <v>50</v>
      </c>
      <c r="DO320">
        <v>50</v>
      </c>
      <c r="EL320">
        <v>495</v>
      </c>
      <c r="EM320">
        <v>495</v>
      </c>
      <c r="EQ320">
        <v>1981</v>
      </c>
      <c r="ET320">
        <v>150</v>
      </c>
      <c r="FB320">
        <v>743</v>
      </c>
      <c r="FI320">
        <v>1238</v>
      </c>
      <c r="FN320">
        <v>248</v>
      </c>
      <c r="FQ320">
        <v>200</v>
      </c>
      <c r="FT320">
        <v>100</v>
      </c>
      <c r="GI320">
        <v>150</v>
      </c>
      <c r="HB320">
        <v>100</v>
      </c>
      <c r="HN320" s="27">
        <f t="shared" si="165"/>
        <v>6200</v>
      </c>
      <c r="HO320">
        <f t="shared" si="166"/>
        <v>16</v>
      </c>
      <c r="HP320">
        <f t="shared" si="167"/>
        <v>3</v>
      </c>
      <c r="HQ320">
        <f t="shared" si="168"/>
        <v>1</v>
      </c>
      <c r="HR320">
        <f t="shared" si="169"/>
        <v>1</v>
      </c>
      <c r="HS320">
        <f t="shared" si="170"/>
        <v>1</v>
      </c>
      <c r="HT320">
        <f t="shared" si="171"/>
        <v>1</v>
      </c>
      <c r="HU320">
        <f t="shared" si="172"/>
        <v>11</v>
      </c>
      <c r="HV320" s="38">
        <f t="shared" si="146"/>
        <v>5</v>
      </c>
      <c r="HW320" s="9">
        <f t="shared" si="173"/>
        <v>0.80645161290322576</v>
      </c>
      <c r="HX320" s="27">
        <f t="shared" si="174"/>
        <v>3</v>
      </c>
      <c r="HY320" s="9">
        <f t="shared" si="175"/>
        <v>3.4482758620689653</v>
      </c>
      <c r="HZ320" s="45"/>
      <c r="IA320">
        <f>COUNT(AX320:BA320,BH320,BJ320:BM320:BQ320,CB320,CD320,CO320:CP320,DB320,EX320,FD320,FL320,HE320,HI320)</f>
        <v>1</v>
      </c>
      <c r="IB320" s="120">
        <f t="shared" si="148"/>
        <v>1</v>
      </c>
      <c r="IC320" s="27">
        <v>10</v>
      </c>
      <c r="ID320" s="38"/>
      <c r="IE320" s="9">
        <v>52.806451612903224</v>
      </c>
      <c r="IF320" s="45"/>
      <c r="IG320" s="38">
        <f t="shared" si="164"/>
        <v>1</v>
      </c>
      <c r="IH320" s="38"/>
      <c r="II320">
        <f t="shared" si="176"/>
        <v>1</v>
      </c>
      <c r="IJ320" t="str">
        <f t="shared" si="177"/>
        <v/>
      </c>
      <c r="IK320" s="9">
        <f t="shared" si="137"/>
        <v>34.37096774193548</v>
      </c>
      <c r="IL320" s="27">
        <f t="shared" si="178"/>
        <v>3</v>
      </c>
      <c r="IM320" s="9">
        <f t="shared" si="179"/>
        <v>0.80645161290322576</v>
      </c>
      <c r="IN320" s="48">
        <f t="shared" si="180"/>
        <v>1</v>
      </c>
      <c r="IO320" s="9">
        <f t="shared" si="181"/>
        <v>93.548387096774192</v>
      </c>
      <c r="IP320" s="49">
        <f t="shared" si="182"/>
        <v>1</v>
      </c>
      <c r="IQ320" s="9">
        <f t="shared" si="183"/>
        <v>1.6129032258064515</v>
      </c>
      <c r="IR320" s="49">
        <f t="shared" si="184"/>
        <v>3</v>
      </c>
      <c r="IS320" s="9">
        <f t="shared" si="185"/>
        <v>1.6666666666666667</v>
      </c>
      <c r="IT320" s="9" t="str">
        <f t="shared" si="186"/>
        <v>very poor</v>
      </c>
      <c r="IU320" s="9">
        <f t="shared" si="187"/>
        <v>65.104166666666657</v>
      </c>
      <c r="IV320" t="str">
        <f t="shared" si="188"/>
        <v>improvement needed</v>
      </c>
    </row>
    <row r="321" spans="1:256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EL321">
        <v>2000</v>
      </c>
      <c r="EQ321">
        <v>14000</v>
      </c>
      <c r="FI321">
        <v>5000</v>
      </c>
      <c r="GX321">
        <v>100</v>
      </c>
      <c r="HN321" s="27">
        <f t="shared" si="165"/>
        <v>21100</v>
      </c>
      <c r="HO321">
        <f t="shared" si="166"/>
        <v>4</v>
      </c>
      <c r="HP321">
        <f t="shared" si="167"/>
        <v>1</v>
      </c>
      <c r="HQ321">
        <f t="shared" si="168"/>
        <v>0</v>
      </c>
      <c r="HR321">
        <f t="shared" si="169"/>
        <v>1</v>
      </c>
      <c r="HS321">
        <f t="shared" si="170"/>
        <v>0</v>
      </c>
      <c r="HT321">
        <f t="shared" si="171"/>
        <v>1</v>
      </c>
      <c r="HU321">
        <f t="shared" si="172"/>
        <v>4</v>
      </c>
      <c r="HV321" s="38">
        <f t="shared" si="146"/>
        <v>1</v>
      </c>
      <c r="HW321" s="9">
        <f t="shared" si="173"/>
        <v>0</v>
      </c>
      <c r="HX321" s="27">
        <f t="shared" si="174"/>
        <v>1</v>
      </c>
      <c r="HY321" s="9">
        <f t="shared" si="175"/>
        <v>0</v>
      </c>
      <c r="HZ321" s="45"/>
      <c r="IA321">
        <f>COUNT(AX321:BA321,BH321,BJ321:BM321:BQ321,CB321,CD321,CO321:CP321,DB321,EX321,FD321,FL321,HE321,HI321)</f>
        <v>0</v>
      </c>
      <c r="IB321" s="120">
        <f t="shared" si="148"/>
        <v>1</v>
      </c>
      <c r="IC321" s="27">
        <v>3</v>
      </c>
      <c r="ID321" s="38"/>
      <c r="IE321" s="9">
        <v>24.170616113744074</v>
      </c>
      <c r="IF321" s="45"/>
      <c r="IG321" s="38">
        <f t="shared" si="164"/>
        <v>1</v>
      </c>
      <c r="IH321" s="38"/>
      <c r="II321">
        <f t="shared" si="176"/>
        <v>0</v>
      </c>
      <c r="IJ321" t="str">
        <f t="shared" si="177"/>
        <v/>
      </c>
      <c r="IK321" s="9">
        <f t="shared" si="137"/>
        <v>66.350710900473928</v>
      </c>
      <c r="IL321" s="27">
        <f t="shared" si="178"/>
        <v>3</v>
      </c>
      <c r="IM321" s="9">
        <f t="shared" si="179"/>
        <v>0</v>
      </c>
      <c r="IN321" s="48">
        <f t="shared" si="180"/>
        <v>1</v>
      </c>
      <c r="IO321" s="9">
        <f t="shared" si="181"/>
        <v>99.526066350710892</v>
      </c>
      <c r="IP321" s="49">
        <f t="shared" si="182"/>
        <v>1</v>
      </c>
      <c r="IQ321" s="9">
        <f t="shared" si="183"/>
        <v>0</v>
      </c>
      <c r="IR321" s="49">
        <f t="shared" si="184"/>
        <v>1</v>
      </c>
      <c r="IS321" s="9">
        <f t="shared" si="185"/>
        <v>1.3333333333333333</v>
      </c>
      <c r="IT321" s="9" t="str">
        <f t="shared" si="186"/>
        <v>very poor</v>
      </c>
      <c r="IU321" s="9">
        <f t="shared" si="187"/>
        <v>52.083333333333329</v>
      </c>
      <c r="IV321" t="str">
        <f t="shared" si="188"/>
        <v>improvement needed</v>
      </c>
    </row>
    <row r="322" spans="1:256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P322">
        <v>450</v>
      </c>
      <c r="AH322">
        <v>50</v>
      </c>
      <c r="EN322">
        <v>550</v>
      </c>
      <c r="EQ322">
        <v>6334</v>
      </c>
      <c r="EW322">
        <v>1728</v>
      </c>
      <c r="FI322">
        <v>288</v>
      </c>
      <c r="HN322" s="27">
        <f t="shared" si="165"/>
        <v>9400</v>
      </c>
      <c r="HO322">
        <f t="shared" si="166"/>
        <v>6</v>
      </c>
      <c r="HP322">
        <f t="shared" si="167"/>
        <v>1</v>
      </c>
      <c r="HQ322">
        <f t="shared" si="168"/>
        <v>0</v>
      </c>
      <c r="HR322">
        <f t="shared" si="169"/>
        <v>1</v>
      </c>
      <c r="HS322">
        <f t="shared" si="170"/>
        <v>0</v>
      </c>
      <c r="HT322">
        <f t="shared" si="171"/>
        <v>1</v>
      </c>
      <c r="HU322">
        <f t="shared" si="172"/>
        <v>4</v>
      </c>
      <c r="HV322" s="38">
        <f t="shared" si="146"/>
        <v>1</v>
      </c>
      <c r="HW322" s="9">
        <f t="shared" si="173"/>
        <v>0</v>
      </c>
      <c r="HX322" s="27">
        <f t="shared" si="174"/>
        <v>1</v>
      </c>
      <c r="HY322" s="9">
        <f t="shared" si="175"/>
        <v>0</v>
      </c>
      <c r="HZ322" s="45"/>
      <c r="IA322">
        <f>COUNT(AX322:BA322,BH322,BJ322:BM322:BQ322,CB322,CD322,CO322:CP322,DB322,EX322,FD322,FL322,HE322,HI322)</f>
        <v>0</v>
      </c>
      <c r="IB322" s="120">
        <f t="shared" si="148"/>
        <v>1</v>
      </c>
      <c r="IC322" s="27">
        <v>4</v>
      </c>
      <c r="ID322" s="38"/>
      <c r="IE322" s="9">
        <v>32.085106382978722</v>
      </c>
      <c r="IF322" s="45"/>
      <c r="IG322" s="38">
        <f t="shared" si="164"/>
        <v>0</v>
      </c>
      <c r="IH322" s="38"/>
      <c r="II322">
        <f t="shared" si="176"/>
        <v>1</v>
      </c>
      <c r="IJ322" t="str">
        <f t="shared" si="177"/>
        <v/>
      </c>
      <c r="IK322" s="9">
        <f t="shared" si="137"/>
        <v>67.38297872340425</v>
      </c>
      <c r="IL322" s="27">
        <f t="shared" si="178"/>
        <v>3</v>
      </c>
      <c r="IM322" s="9">
        <f t="shared" si="179"/>
        <v>0</v>
      </c>
      <c r="IN322" s="48">
        <f t="shared" si="180"/>
        <v>1</v>
      </c>
      <c r="IO322" s="9">
        <f t="shared" si="181"/>
        <v>94.680851063829792</v>
      </c>
      <c r="IP322" s="49">
        <f t="shared" si="182"/>
        <v>1</v>
      </c>
      <c r="IQ322" s="9">
        <f t="shared" si="183"/>
        <v>0.53191489361702127</v>
      </c>
      <c r="IR322" s="49">
        <f t="shared" si="184"/>
        <v>1</v>
      </c>
      <c r="IS322" s="9">
        <f t="shared" si="185"/>
        <v>1.3333333333333333</v>
      </c>
      <c r="IT322" s="9" t="str">
        <f t="shared" si="186"/>
        <v>very poor</v>
      </c>
      <c r="IU322" s="9">
        <f t="shared" si="187"/>
        <v>52.083333333333329</v>
      </c>
      <c r="IV322" t="str">
        <f t="shared" si="188"/>
        <v>improvement needed</v>
      </c>
    </row>
    <row r="323" spans="1:256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P323">
        <v>1100</v>
      </c>
      <c r="AT323">
        <v>100</v>
      </c>
      <c r="BH323">
        <v>100</v>
      </c>
      <c r="EJ323">
        <v>473</v>
      </c>
      <c r="EQ323">
        <v>16545</v>
      </c>
      <c r="EW323">
        <v>1418</v>
      </c>
      <c r="FB323">
        <v>473</v>
      </c>
      <c r="FH323">
        <v>100</v>
      </c>
      <c r="FI323">
        <v>1418</v>
      </c>
      <c r="FT323">
        <v>600</v>
      </c>
      <c r="GH323">
        <v>473</v>
      </c>
      <c r="GI323">
        <v>100</v>
      </c>
      <c r="GN323">
        <v>100</v>
      </c>
      <c r="HN323" s="27">
        <f t="shared" si="165"/>
        <v>23000</v>
      </c>
      <c r="HO323">
        <f t="shared" si="166"/>
        <v>13</v>
      </c>
      <c r="HP323">
        <f t="shared" si="167"/>
        <v>1</v>
      </c>
      <c r="HQ323">
        <f t="shared" si="168"/>
        <v>1</v>
      </c>
      <c r="HR323">
        <f t="shared" si="169"/>
        <v>1</v>
      </c>
      <c r="HS323">
        <f t="shared" si="170"/>
        <v>1</v>
      </c>
      <c r="HT323">
        <f t="shared" si="171"/>
        <v>1</v>
      </c>
      <c r="HU323">
        <f t="shared" si="172"/>
        <v>10</v>
      </c>
      <c r="HV323" s="38">
        <f t="shared" si="146"/>
        <v>5</v>
      </c>
      <c r="HW323" s="9">
        <f t="shared" si="173"/>
        <v>0.43478260869565216</v>
      </c>
      <c r="HX323" s="27">
        <f t="shared" si="174"/>
        <v>1</v>
      </c>
      <c r="HY323" s="9">
        <f t="shared" si="175"/>
        <v>0</v>
      </c>
      <c r="HZ323" s="45"/>
      <c r="IA323">
        <f>COUNT(AX323:BA323,BH323,BJ323:BM323:BQ323,CB323,CD323,CO323:CP323,DB323,EX323,FD323,FL323,HE323,HI323)</f>
        <v>1</v>
      </c>
      <c r="IB323" s="120">
        <f t="shared" si="148"/>
        <v>1</v>
      </c>
      <c r="IC323" s="27">
        <v>5</v>
      </c>
      <c r="ID323" s="38"/>
      <c r="IE323" s="9">
        <v>22.095652173913045</v>
      </c>
      <c r="IF323" s="45"/>
      <c r="IG323" s="38">
        <f t="shared" si="164"/>
        <v>1</v>
      </c>
      <c r="IH323" s="38"/>
      <c r="II323">
        <f t="shared" si="176"/>
        <v>0</v>
      </c>
      <c r="IJ323" t="str">
        <f t="shared" si="177"/>
        <v/>
      </c>
      <c r="IK323" s="9">
        <f t="shared" si="137"/>
        <v>71.934782608695656</v>
      </c>
      <c r="IL323" s="27">
        <f t="shared" si="178"/>
        <v>3</v>
      </c>
      <c r="IM323" s="9">
        <f t="shared" si="179"/>
        <v>0.43478260869565216</v>
      </c>
      <c r="IN323" s="48">
        <f t="shared" si="180"/>
        <v>1</v>
      </c>
      <c r="IO323" s="9">
        <f t="shared" si="181"/>
        <v>94.347826086956516</v>
      </c>
      <c r="IP323" s="49">
        <f t="shared" si="182"/>
        <v>1</v>
      </c>
      <c r="IQ323" s="9">
        <f t="shared" si="183"/>
        <v>2.6086956521739131</v>
      </c>
      <c r="IR323" s="49">
        <f t="shared" si="184"/>
        <v>3</v>
      </c>
      <c r="IS323" s="9">
        <f t="shared" si="185"/>
        <v>1.3333333333333333</v>
      </c>
      <c r="IT323" s="9" t="str">
        <f t="shared" si="186"/>
        <v>very poor</v>
      </c>
      <c r="IU323" s="9">
        <f t="shared" si="187"/>
        <v>52.083333333333329</v>
      </c>
      <c r="IV323" t="str">
        <f t="shared" si="188"/>
        <v>improvement needed</v>
      </c>
    </row>
    <row r="324" spans="1:256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P324">
        <v>650</v>
      </c>
      <c r="AH324">
        <v>100</v>
      </c>
      <c r="AT324">
        <v>200</v>
      </c>
      <c r="EN324">
        <v>100</v>
      </c>
      <c r="EQ324">
        <v>5269</v>
      </c>
      <c r="FI324">
        <v>1581</v>
      </c>
      <c r="GI324">
        <v>150</v>
      </c>
      <c r="GN324">
        <v>100</v>
      </c>
      <c r="GT324">
        <v>50</v>
      </c>
      <c r="HB324">
        <v>50</v>
      </c>
      <c r="HM324">
        <v>50</v>
      </c>
      <c r="HN324" s="27">
        <f t="shared" si="165"/>
        <v>8300</v>
      </c>
      <c r="HO324">
        <f t="shared" si="166"/>
        <v>11</v>
      </c>
      <c r="HP324">
        <f t="shared" si="167"/>
        <v>1</v>
      </c>
      <c r="HQ324">
        <f t="shared" si="168"/>
        <v>0</v>
      </c>
      <c r="HR324">
        <f t="shared" si="169"/>
        <v>1</v>
      </c>
      <c r="HS324">
        <f t="shared" si="170"/>
        <v>0</v>
      </c>
      <c r="HT324">
        <f t="shared" si="171"/>
        <v>1</v>
      </c>
      <c r="HU324">
        <f t="shared" si="172"/>
        <v>8</v>
      </c>
      <c r="HV324" s="38">
        <f t="shared" si="146"/>
        <v>3</v>
      </c>
      <c r="HW324" s="9">
        <f t="shared" si="173"/>
        <v>0</v>
      </c>
      <c r="HX324" s="27">
        <f t="shared" si="174"/>
        <v>1</v>
      </c>
      <c r="HY324" s="9">
        <f t="shared" si="175"/>
        <v>0</v>
      </c>
      <c r="HZ324" s="45"/>
      <c r="IA324">
        <f>COUNT(AX324:BA324,BH324,BJ324:BM324:BQ324,CB324,CD324,CO324:CP324,DB324,EX324,FD324,FL324,HE324,HI324)</f>
        <v>0</v>
      </c>
      <c r="IB324" s="120">
        <f t="shared" si="148"/>
        <v>1</v>
      </c>
      <c r="IC324" s="27">
        <v>6</v>
      </c>
      <c r="ID324" s="38"/>
      <c r="IE324" s="9">
        <v>30.493975903614455</v>
      </c>
      <c r="IF324" s="45"/>
      <c r="IG324" s="38">
        <f t="shared" si="164"/>
        <v>0</v>
      </c>
      <c r="IH324" s="38"/>
      <c r="II324">
        <f t="shared" si="176"/>
        <v>1</v>
      </c>
      <c r="IJ324" t="str">
        <f t="shared" si="177"/>
        <v/>
      </c>
      <c r="IK324" s="9">
        <f t="shared" si="137"/>
        <v>64.084337349397586</v>
      </c>
      <c r="IL324" s="27">
        <f t="shared" si="178"/>
        <v>3</v>
      </c>
      <c r="IM324" s="9">
        <f t="shared" si="179"/>
        <v>0</v>
      </c>
      <c r="IN324" s="48">
        <f t="shared" si="180"/>
        <v>1</v>
      </c>
      <c r="IO324" s="9">
        <f t="shared" si="181"/>
        <v>86.746987951807228</v>
      </c>
      <c r="IP324" s="49">
        <f t="shared" si="182"/>
        <v>1</v>
      </c>
      <c r="IQ324" s="9">
        <f t="shared" si="183"/>
        <v>1.2048192771084338</v>
      </c>
      <c r="IR324" s="49">
        <f t="shared" si="184"/>
        <v>3</v>
      </c>
      <c r="IS324" s="9">
        <f t="shared" si="185"/>
        <v>1.3333333333333333</v>
      </c>
      <c r="IT324" s="9" t="str">
        <f t="shared" si="186"/>
        <v>very poor</v>
      </c>
      <c r="IU324" s="9">
        <f t="shared" si="187"/>
        <v>52.083333333333329</v>
      </c>
      <c r="IV324" t="str">
        <f t="shared" si="188"/>
        <v>improvement needed</v>
      </c>
    </row>
    <row r="325" spans="1:256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P325">
        <v>325</v>
      </c>
      <c r="AH325">
        <v>25</v>
      </c>
      <c r="AT325">
        <v>300</v>
      </c>
      <c r="BX325">
        <v>25</v>
      </c>
      <c r="DO325">
        <v>25</v>
      </c>
      <c r="EG325">
        <v>50</v>
      </c>
      <c r="EQ325">
        <v>488</v>
      </c>
      <c r="EW325">
        <v>81</v>
      </c>
      <c r="EZ325">
        <v>25</v>
      </c>
      <c r="FI325">
        <v>731</v>
      </c>
      <c r="FQ325">
        <v>75</v>
      </c>
      <c r="GF325">
        <v>75</v>
      </c>
      <c r="HN325" s="27">
        <f t="shared" si="165"/>
        <v>2225</v>
      </c>
      <c r="HO325">
        <f t="shared" si="166"/>
        <v>12</v>
      </c>
      <c r="HP325">
        <f t="shared" si="167"/>
        <v>1</v>
      </c>
      <c r="HQ325">
        <f t="shared" si="168"/>
        <v>0</v>
      </c>
      <c r="HR325">
        <f t="shared" si="169"/>
        <v>1</v>
      </c>
      <c r="HS325">
        <f t="shared" si="170"/>
        <v>0</v>
      </c>
      <c r="HT325">
        <f t="shared" si="171"/>
        <v>1</v>
      </c>
      <c r="HU325">
        <f t="shared" si="172"/>
        <v>7</v>
      </c>
      <c r="HV325" s="38">
        <f t="shared" si="146"/>
        <v>3</v>
      </c>
      <c r="HW325" s="9">
        <f t="shared" si="173"/>
        <v>0</v>
      </c>
      <c r="HX325" s="27">
        <f t="shared" si="174"/>
        <v>1</v>
      </c>
      <c r="HY325" s="9">
        <f t="shared" si="175"/>
        <v>9.8360655737704921</v>
      </c>
      <c r="HZ325" s="45"/>
      <c r="IA325">
        <f>COUNT(AX325:BA325,BH325,BJ325:BM325:BQ325,CB325,CD325,CO325:CP325,DB325,EX325,FD325,FL325,HE325,HI325)</f>
        <v>0</v>
      </c>
      <c r="IB325" s="120">
        <f t="shared" si="148"/>
        <v>1</v>
      </c>
      <c r="IC325" s="27">
        <v>8</v>
      </c>
      <c r="ID325" s="38"/>
      <c r="IE325" s="9">
        <v>67.955056179775283</v>
      </c>
      <c r="IF325" s="45"/>
      <c r="IG325" s="38">
        <f t="shared" si="164"/>
        <v>0</v>
      </c>
      <c r="IH325" s="38"/>
      <c r="II325">
        <f t="shared" si="176"/>
        <v>2</v>
      </c>
      <c r="IJ325" t="str">
        <f t="shared" si="177"/>
        <v/>
      </c>
      <c r="IK325" s="9">
        <f t="shared" si="137"/>
        <v>24.179775280898877</v>
      </c>
      <c r="IL325" s="27">
        <f t="shared" si="178"/>
        <v>1</v>
      </c>
      <c r="IM325" s="9">
        <f t="shared" si="179"/>
        <v>0</v>
      </c>
      <c r="IN325" s="48">
        <f t="shared" si="180"/>
        <v>1</v>
      </c>
      <c r="IO325" s="9">
        <f t="shared" si="181"/>
        <v>68.539325842696627</v>
      </c>
      <c r="IP325" s="49">
        <f t="shared" si="182"/>
        <v>1</v>
      </c>
      <c r="IQ325" s="9">
        <f t="shared" si="183"/>
        <v>4.4943820224719104</v>
      </c>
      <c r="IR325" s="49">
        <f t="shared" si="184"/>
        <v>3</v>
      </c>
      <c r="IS325" s="9">
        <f t="shared" si="185"/>
        <v>1</v>
      </c>
      <c r="IT325" s="9" t="str">
        <f t="shared" si="186"/>
        <v>very poor</v>
      </c>
      <c r="IU325" s="9">
        <f t="shared" si="187"/>
        <v>39.0625</v>
      </c>
      <c r="IV325" t="str">
        <f t="shared" si="188"/>
        <v>improvement needed</v>
      </c>
    </row>
    <row r="326" spans="1:256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P326">
        <v>50</v>
      </c>
      <c r="AT326">
        <v>50</v>
      </c>
      <c r="CU326">
        <v>50</v>
      </c>
      <c r="EL326">
        <v>706</v>
      </c>
      <c r="EQ326">
        <v>1648</v>
      </c>
      <c r="FI326">
        <v>2827</v>
      </c>
      <c r="FZ326">
        <v>471</v>
      </c>
      <c r="HN326" s="27">
        <f t="shared" si="165"/>
        <v>5802</v>
      </c>
      <c r="HO326">
        <f t="shared" si="166"/>
        <v>7</v>
      </c>
      <c r="HP326">
        <f t="shared" si="167"/>
        <v>1</v>
      </c>
      <c r="HQ326">
        <f t="shared" si="168"/>
        <v>1</v>
      </c>
      <c r="HR326">
        <f t="shared" si="169"/>
        <v>1</v>
      </c>
      <c r="HS326">
        <f t="shared" si="170"/>
        <v>0</v>
      </c>
      <c r="HT326">
        <f t="shared" si="171"/>
        <v>1</v>
      </c>
      <c r="HU326">
        <f t="shared" si="172"/>
        <v>4</v>
      </c>
      <c r="HV326" s="38">
        <f t="shared" si="146"/>
        <v>1</v>
      </c>
      <c r="HW326" s="9">
        <f t="shared" si="173"/>
        <v>0</v>
      </c>
      <c r="HX326" s="27">
        <f t="shared" si="174"/>
        <v>1</v>
      </c>
      <c r="HY326" s="9">
        <f t="shared" si="175"/>
        <v>0</v>
      </c>
      <c r="HZ326" s="45"/>
      <c r="IA326">
        <f>COUNT(AX326:BA326,BH326,BJ326:BM326:BQ326,CB326,CD326,CO326:CP326,DB326,EX326,FD326,FL326,HE326,HI326)</f>
        <v>0</v>
      </c>
      <c r="IB326" s="120">
        <f t="shared" si="148"/>
        <v>1</v>
      </c>
      <c r="IC326" s="27">
        <v>5</v>
      </c>
      <c r="ID326" s="38"/>
      <c r="IE326" s="9">
        <v>58.566011720096526</v>
      </c>
      <c r="IF326" s="45"/>
      <c r="IG326" s="38">
        <f t="shared" si="164"/>
        <v>0</v>
      </c>
      <c r="IH326" s="38"/>
      <c r="II326">
        <f t="shared" si="176"/>
        <v>0</v>
      </c>
      <c r="IJ326" t="str">
        <f t="shared" si="177"/>
        <v/>
      </c>
      <c r="IK326" s="9">
        <f t="shared" si="137"/>
        <v>29.265770423991729</v>
      </c>
      <c r="IL326" s="27">
        <f t="shared" si="178"/>
        <v>1</v>
      </c>
      <c r="IM326" s="9">
        <f t="shared" si="179"/>
        <v>0</v>
      </c>
      <c r="IN326" s="48">
        <f t="shared" si="180"/>
        <v>1</v>
      </c>
      <c r="IO326" s="9">
        <f t="shared" si="181"/>
        <v>97.414684591520157</v>
      </c>
      <c r="IP326" s="49">
        <f t="shared" si="182"/>
        <v>1</v>
      </c>
      <c r="IQ326" s="9">
        <f t="shared" si="183"/>
        <v>0</v>
      </c>
      <c r="IR326" s="49">
        <f t="shared" si="184"/>
        <v>1</v>
      </c>
      <c r="IS326" s="9">
        <f t="shared" si="185"/>
        <v>1</v>
      </c>
      <c r="IT326" s="9" t="str">
        <f t="shared" si="186"/>
        <v>very poor</v>
      </c>
      <c r="IU326" s="9">
        <f t="shared" si="187"/>
        <v>39.0625</v>
      </c>
      <c r="IV326" t="str">
        <f t="shared" si="188"/>
        <v>improvement needed</v>
      </c>
    </row>
    <row r="327" spans="1:256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P327">
        <v>600</v>
      </c>
      <c r="AL327">
        <v>50</v>
      </c>
      <c r="EQ327">
        <v>3208</v>
      </c>
      <c r="ET327">
        <v>50</v>
      </c>
      <c r="FI327">
        <v>292</v>
      </c>
      <c r="FQ327">
        <v>50</v>
      </c>
      <c r="GI327">
        <v>100</v>
      </c>
      <c r="HN327" s="27">
        <f t="shared" si="165"/>
        <v>4350</v>
      </c>
      <c r="HO327">
        <f t="shared" si="166"/>
        <v>7</v>
      </c>
      <c r="HP327">
        <f t="shared" si="167"/>
        <v>1</v>
      </c>
      <c r="HQ327">
        <f t="shared" si="168"/>
        <v>0</v>
      </c>
      <c r="HR327">
        <f t="shared" si="169"/>
        <v>1</v>
      </c>
      <c r="HS327">
        <f t="shared" si="170"/>
        <v>0</v>
      </c>
      <c r="HT327">
        <f t="shared" si="171"/>
        <v>1</v>
      </c>
      <c r="HU327">
        <f t="shared" si="172"/>
        <v>5</v>
      </c>
      <c r="HV327" s="38" t="str">
        <f t="shared" si="146"/>
        <v/>
      </c>
      <c r="HW327" s="9">
        <f t="shared" si="173"/>
        <v>0</v>
      </c>
      <c r="HX327" s="27">
        <f t="shared" si="174"/>
        <v>1</v>
      </c>
      <c r="HY327" s="9">
        <f t="shared" si="175"/>
        <v>1.3513513513513513</v>
      </c>
      <c r="HZ327" s="45"/>
      <c r="IA327">
        <f>COUNT(AX327:BA327,BH327,BJ327:BM327:BQ327,CB327,CD327,CO327:CP327,DB327,EX327,FD327,FL327,HE327,HI327)</f>
        <v>0</v>
      </c>
      <c r="IB327" s="120" t="str">
        <f t="shared" si="148"/>
        <v/>
      </c>
      <c r="IC327" s="27">
        <v>7</v>
      </c>
      <c r="ID327" s="38"/>
      <c r="IE327" s="9">
        <v>22.804597701149426</v>
      </c>
      <c r="IF327" s="45"/>
      <c r="IG327" s="38">
        <f t="shared" si="164"/>
        <v>0</v>
      </c>
      <c r="IH327" s="38"/>
      <c r="II327">
        <f t="shared" si="176"/>
        <v>1</v>
      </c>
      <c r="IJ327">
        <f t="shared" si="177"/>
        <v>3</v>
      </c>
      <c r="IK327" s="9">
        <f t="shared" si="137"/>
        <v>73.747126436781613</v>
      </c>
      <c r="IL327" s="27" t="str">
        <f t="shared" si="178"/>
        <v/>
      </c>
      <c r="IM327" s="9">
        <f t="shared" si="179"/>
        <v>0</v>
      </c>
      <c r="IN327" s="48">
        <f t="shared" si="180"/>
        <v>1</v>
      </c>
      <c r="IO327" s="9">
        <f t="shared" si="181"/>
        <v>85.057471264367805</v>
      </c>
      <c r="IP327" s="49">
        <f t="shared" si="182"/>
        <v>1</v>
      </c>
      <c r="IQ327" s="9">
        <f t="shared" si="183"/>
        <v>1.1494252873563218</v>
      </c>
      <c r="IR327" s="49">
        <f t="shared" si="184"/>
        <v>3</v>
      </c>
      <c r="IS327" s="9">
        <f t="shared" si="185"/>
        <v>1.5714285714285714</v>
      </c>
      <c r="IT327" s="9" t="str">
        <f t="shared" si="186"/>
        <v>very poor</v>
      </c>
      <c r="IU327" s="9">
        <f t="shared" si="187"/>
        <v>61.383928571428569</v>
      </c>
      <c r="IV327" t="str">
        <f t="shared" si="188"/>
        <v>improvement needed</v>
      </c>
    </row>
    <row r="328" spans="1:256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P328">
        <v>3000</v>
      </c>
      <c r="CO328">
        <v>100</v>
      </c>
      <c r="EL328">
        <v>1041</v>
      </c>
      <c r="EQ328">
        <v>4164</v>
      </c>
      <c r="EW328">
        <v>521</v>
      </c>
      <c r="FI328">
        <v>14574</v>
      </c>
      <c r="HM328">
        <v>100</v>
      </c>
      <c r="HN328" s="27">
        <f t="shared" si="165"/>
        <v>23500</v>
      </c>
      <c r="HO328">
        <f t="shared" si="166"/>
        <v>7</v>
      </c>
      <c r="HP328">
        <f t="shared" si="167"/>
        <v>1</v>
      </c>
      <c r="HQ328">
        <f t="shared" si="168"/>
        <v>0</v>
      </c>
      <c r="HR328">
        <f t="shared" si="169"/>
        <v>1</v>
      </c>
      <c r="HS328">
        <f t="shared" si="170"/>
        <v>0</v>
      </c>
      <c r="HT328">
        <f t="shared" si="171"/>
        <v>1</v>
      </c>
      <c r="HU328">
        <f t="shared" si="172"/>
        <v>5</v>
      </c>
      <c r="HV328" s="38">
        <f t="shared" si="146"/>
        <v>1</v>
      </c>
      <c r="HW328" s="9">
        <f t="shared" si="173"/>
        <v>0</v>
      </c>
      <c r="HX328" s="27">
        <f t="shared" si="174"/>
        <v>1</v>
      </c>
      <c r="HY328" s="9">
        <f t="shared" si="175"/>
        <v>0</v>
      </c>
      <c r="HZ328" s="45"/>
      <c r="IA328">
        <f>COUNT(AX328:BA328,BH328,BJ328:BM328:BQ328,CB328,CD328,CO328:CP328,DB328,EX328,FD328,FL328,HE328,HI328)</f>
        <v>1</v>
      </c>
      <c r="IB328" s="120">
        <f t="shared" si="148"/>
        <v>1</v>
      </c>
      <c r="IC328" s="27">
        <v>4</v>
      </c>
      <c r="ID328" s="38"/>
      <c r="IE328" s="9">
        <v>77</v>
      </c>
      <c r="IF328" s="45"/>
      <c r="IG328" s="38">
        <f t="shared" si="164"/>
        <v>2</v>
      </c>
      <c r="IH328" s="38"/>
      <c r="II328">
        <f t="shared" si="176"/>
        <v>0</v>
      </c>
      <c r="IJ328" t="str">
        <f t="shared" si="177"/>
        <v/>
      </c>
      <c r="IK328" s="9">
        <f t="shared" si="137"/>
        <v>18.144680851063828</v>
      </c>
      <c r="IL328" s="27">
        <f t="shared" si="178"/>
        <v>1</v>
      </c>
      <c r="IM328" s="9">
        <f t="shared" si="179"/>
        <v>0.42553191489361702</v>
      </c>
      <c r="IN328" s="48">
        <f t="shared" si="180"/>
        <v>1</v>
      </c>
      <c r="IO328" s="9">
        <f t="shared" si="181"/>
        <v>86.382978723404264</v>
      </c>
      <c r="IP328" s="49">
        <f t="shared" si="182"/>
        <v>1</v>
      </c>
      <c r="IQ328" s="9">
        <f t="shared" si="183"/>
        <v>0</v>
      </c>
      <c r="IR328" s="49">
        <f t="shared" si="184"/>
        <v>1</v>
      </c>
      <c r="IS328" s="9">
        <f t="shared" si="185"/>
        <v>1</v>
      </c>
      <c r="IT328" s="9" t="str">
        <f t="shared" si="186"/>
        <v>very poor</v>
      </c>
      <c r="IU328" s="9">
        <f t="shared" si="187"/>
        <v>39.0625</v>
      </c>
      <c r="IV328" t="str">
        <f t="shared" si="188"/>
        <v>improvement needed</v>
      </c>
    </row>
    <row r="329" spans="1:256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P329">
        <v>250</v>
      </c>
      <c r="AS329">
        <v>50</v>
      </c>
      <c r="AT329">
        <v>100</v>
      </c>
      <c r="BX329">
        <v>50</v>
      </c>
      <c r="EL329">
        <v>1295</v>
      </c>
      <c r="EQ329">
        <v>1295</v>
      </c>
      <c r="FI329">
        <v>4143</v>
      </c>
      <c r="FN329">
        <v>518</v>
      </c>
      <c r="FQ329">
        <v>250</v>
      </c>
      <c r="GI329">
        <v>100</v>
      </c>
      <c r="HB329">
        <v>50</v>
      </c>
      <c r="HN329" s="27">
        <f t="shared" si="165"/>
        <v>8101</v>
      </c>
      <c r="HO329">
        <f t="shared" si="166"/>
        <v>11</v>
      </c>
      <c r="HP329">
        <f t="shared" si="167"/>
        <v>1</v>
      </c>
      <c r="HQ329">
        <f t="shared" si="168"/>
        <v>0</v>
      </c>
      <c r="HR329">
        <f t="shared" si="169"/>
        <v>1</v>
      </c>
      <c r="HS329">
        <f t="shared" si="170"/>
        <v>0</v>
      </c>
      <c r="HT329">
        <f t="shared" si="171"/>
        <v>1</v>
      </c>
      <c r="HU329">
        <f t="shared" si="172"/>
        <v>7</v>
      </c>
      <c r="HV329" s="38">
        <f t="shared" si="146"/>
        <v>3</v>
      </c>
      <c r="HW329" s="9">
        <f t="shared" si="173"/>
        <v>0</v>
      </c>
      <c r="HX329" s="27">
        <f t="shared" si="174"/>
        <v>1</v>
      </c>
      <c r="HY329" s="9">
        <f t="shared" si="175"/>
        <v>3.2890409156689908</v>
      </c>
      <c r="HZ329" s="45"/>
      <c r="IA329">
        <f>COUNT(AX329:BA329,BH329,BJ329:BM329:BQ329,CB329,CD329,CO329:CP329,DB329,EX329,FD329,FL329,HE329,HI329)</f>
        <v>0</v>
      </c>
      <c r="IB329" s="120">
        <f t="shared" si="148"/>
        <v>1</v>
      </c>
      <c r="IC329" s="27">
        <v>7</v>
      </c>
      <c r="ID329" s="38"/>
      <c r="IE329" s="9">
        <v>64.942599679051966</v>
      </c>
      <c r="IF329" s="45"/>
      <c r="IG329" s="38">
        <f t="shared" si="164"/>
        <v>0</v>
      </c>
      <c r="IH329" s="38"/>
      <c r="II329">
        <f t="shared" si="176"/>
        <v>0</v>
      </c>
      <c r="IJ329" t="str">
        <f t="shared" si="177"/>
        <v/>
      </c>
      <c r="IK329" s="9">
        <f t="shared" si="137"/>
        <v>17.22009628440933</v>
      </c>
      <c r="IL329" s="27">
        <f t="shared" si="178"/>
        <v>1</v>
      </c>
      <c r="IM329" s="9">
        <f t="shared" si="179"/>
        <v>0</v>
      </c>
      <c r="IN329" s="48">
        <f t="shared" si="180"/>
        <v>1</v>
      </c>
      <c r="IO329" s="9">
        <f t="shared" si="181"/>
        <v>93.827922478706327</v>
      </c>
      <c r="IP329" s="49">
        <f t="shared" si="182"/>
        <v>1</v>
      </c>
      <c r="IQ329" s="9">
        <f t="shared" si="183"/>
        <v>0</v>
      </c>
      <c r="IR329" s="49">
        <f t="shared" si="184"/>
        <v>1</v>
      </c>
      <c r="IS329" s="9">
        <f t="shared" si="185"/>
        <v>1</v>
      </c>
      <c r="IT329" s="9" t="str">
        <f t="shared" si="186"/>
        <v>very poor</v>
      </c>
      <c r="IU329" s="9">
        <f t="shared" si="187"/>
        <v>39.0625</v>
      </c>
      <c r="IV329" t="str">
        <f t="shared" si="188"/>
        <v>improvement needed</v>
      </c>
    </row>
    <row r="330" spans="1:256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P330">
        <v>1133</v>
      </c>
      <c r="AH330">
        <v>17</v>
      </c>
      <c r="AL330">
        <v>33</v>
      </c>
      <c r="BY330">
        <v>17</v>
      </c>
      <c r="CU330">
        <v>17</v>
      </c>
      <c r="EA330">
        <v>17</v>
      </c>
      <c r="EQ330">
        <v>833</v>
      </c>
      <c r="ET330">
        <v>50</v>
      </c>
      <c r="FB330">
        <v>83</v>
      </c>
      <c r="FI330">
        <v>333</v>
      </c>
      <c r="FQ330">
        <v>50</v>
      </c>
      <c r="HN330" s="27">
        <f t="shared" si="165"/>
        <v>2583</v>
      </c>
      <c r="HO330">
        <f t="shared" si="166"/>
        <v>11</v>
      </c>
      <c r="HP330">
        <f t="shared" si="167"/>
        <v>1</v>
      </c>
      <c r="HQ330">
        <f t="shared" si="168"/>
        <v>1</v>
      </c>
      <c r="HR330">
        <f t="shared" si="169"/>
        <v>1</v>
      </c>
      <c r="HS330">
        <f t="shared" si="170"/>
        <v>0</v>
      </c>
      <c r="HT330">
        <f t="shared" si="171"/>
        <v>1</v>
      </c>
      <c r="HU330">
        <f t="shared" si="172"/>
        <v>6</v>
      </c>
      <c r="HV330" s="38">
        <f t="shared" si="146"/>
        <v>3</v>
      </c>
      <c r="HW330" s="9">
        <f t="shared" si="173"/>
        <v>0</v>
      </c>
      <c r="HX330" s="27">
        <f t="shared" si="174"/>
        <v>1</v>
      </c>
      <c r="HY330" s="9">
        <f t="shared" si="175"/>
        <v>3.7064492216456637</v>
      </c>
      <c r="HZ330" s="45"/>
      <c r="IA330">
        <f>COUNT(AX330:BA330,BH330,BJ330:BM330:BQ330,CB330,CD330,CO330:CP330,DB330,EX330,FD330,FL330,HE330,HI330)</f>
        <v>0</v>
      </c>
      <c r="IB330" s="120">
        <f t="shared" si="148"/>
        <v>1</v>
      </c>
      <c r="IC330" s="27">
        <v>10</v>
      </c>
      <c r="ID330" s="38"/>
      <c r="IE330" s="9">
        <v>64.498644986449861</v>
      </c>
      <c r="IF330" s="45"/>
      <c r="IG330" s="38">
        <f t="shared" si="164"/>
        <v>1</v>
      </c>
      <c r="IH330" s="38"/>
      <c r="II330">
        <f t="shared" si="176"/>
        <v>2</v>
      </c>
      <c r="IJ330" t="str">
        <f t="shared" si="177"/>
        <v/>
      </c>
      <c r="IK330" s="9">
        <f t="shared" ref="IK330:IK342" si="189">SUM(T330,BN330:BR330,BX330,CO330,CQ330,CS330:CY330,CX330,DA330,DB330,DD330,DJ330:DO330,DT330,DU330,EQ330,EV330,FE330, FR330,GB330,GY330:HC330,HG330)/HN330*100</f>
        <v>32.907471931862176</v>
      </c>
      <c r="IL330" s="27">
        <f t="shared" si="178"/>
        <v>3</v>
      </c>
      <c r="IM330" s="9">
        <f t="shared" si="179"/>
        <v>0</v>
      </c>
      <c r="IN330" s="48">
        <f t="shared" si="180"/>
        <v>1</v>
      </c>
      <c r="IO330" s="9">
        <f t="shared" si="181"/>
        <v>52.226093689508325</v>
      </c>
      <c r="IP330" s="49">
        <f t="shared" si="182"/>
        <v>3</v>
      </c>
      <c r="IQ330" s="9">
        <f t="shared" si="183"/>
        <v>2.5938830816879599</v>
      </c>
      <c r="IR330" s="49">
        <f t="shared" si="184"/>
        <v>3</v>
      </c>
      <c r="IS330" s="9">
        <f t="shared" si="185"/>
        <v>1.6666666666666667</v>
      </c>
      <c r="IT330" s="9" t="str">
        <f t="shared" si="186"/>
        <v>very poor</v>
      </c>
      <c r="IU330" s="9">
        <f t="shared" si="187"/>
        <v>65.104166666666657</v>
      </c>
      <c r="IV330" t="str">
        <f t="shared" si="188"/>
        <v>improvement needed</v>
      </c>
    </row>
    <row r="331" spans="1:256" x14ac:dyDescent="0.2">
      <c r="A331" s="26">
        <v>1659</v>
      </c>
      <c r="B331" s="40" t="s">
        <v>505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P331">
        <v>1100</v>
      </c>
      <c r="AH331">
        <v>50</v>
      </c>
      <c r="EQ331">
        <v>280</v>
      </c>
      <c r="FI331">
        <v>5320</v>
      </c>
      <c r="HM331">
        <v>700</v>
      </c>
      <c r="HN331" s="27">
        <f t="shared" si="165"/>
        <v>7450</v>
      </c>
      <c r="HO331">
        <f t="shared" si="166"/>
        <v>5</v>
      </c>
      <c r="HP331">
        <f t="shared" si="167"/>
        <v>1</v>
      </c>
      <c r="HQ331">
        <f t="shared" si="168"/>
        <v>0</v>
      </c>
      <c r="HR331">
        <f t="shared" si="169"/>
        <v>1</v>
      </c>
      <c r="HS331">
        <f t="shared" si="170"/>
        <v>0</v>
      </c>
      <c r="HT331">
        <f t="shared" si="171"/>
        <v>1</v>
      </c>
      <c r="HU331">
        <f t="shared" si="172"/>
        <v>3</v>
      </c>
      <c r="HV331" s="38">
        <f>IF(AND($C331="NCP",HU331&gt;9),5,IF(AND($C331="NCP",HU331&gt;=6),3,IF(AND($C331="NCP",HU331&lt;6),1,"")))</f>
        <v>1</v>
      </c>
      <c r="HW331" s="9">
        <f t="shared" si="173"/>
        <v>0</v>
      </c>
      <c r="HX331" s="27">
        <f t="shared" si="174"/>
        <v>1</v>
      </c>
      <c r="HY331" s="9">
        <f t="shared" si="175"/>
        <v>0</v>
      </c>
      <c r="HZ331" s="45"/>
      <c r="IA331">
        <f>COUNT(AX331:BA331,BH331,BJ331:BM331:BQ331,CB331,CD331,CO331:CP331,DB331,EX331,FD331,FL331,HE331,HI331)</f>
        <v>0</v>
      </c>
      <c r="IB331" s="120">
        <f>IF(AND($C331="NCP",IA331&gt;8),5,IF(AND($C331="NCP",IA331&gt;=3),3,IF(AND($C331="NCP",IA331&lt;3),1,"")))</f>
        <v>1</v>
      </c>
      <c r="IC331" s="27">
        <v>4</v>
      </c>
      <c r="ID331" s="38"/>
      <c r="IE331" s="9">
        <v>86.174496644295303</v>
      </c>
      <c r="IF331" s="45"/>
      <c r="IG331" s="38">
        <f t="shared" si="164"/>
        <v>0</v>
      </c>
      <c r="IH331" s="38"/>
      <c r="II331">
        <f t="shared" si="176"/>
        <v>1</v>
      </c>
      <c r="IJ331" t="str">
        <f t="shared" si="177"/>
        <v/>
      </c>
      <c r="IK331" s="9">
        <f t="shared" si="189"/>
        <v>3.7583892617449663</v>
      </c>
      <c r="IL331" s="27">
        <f t="shared" si="178"/>
        <v>1</v>
      </c>
      <c r="IM331" s="9">
        <f t="shared" si="179"/>
        <v>0</v>
      </c>
      <c r="IN331" s="48">
        <f t="shared" si="180"/>
        <v>1</v>
      </c>
      <c r="IO331" s="9">
        <f t="shared" si="181"/>
        <v>75.167785234899327</v>
      </c>
      <c r="IP331" s="49">
        <f t="shared" si="182"/>
        <v>1</v>
      </c>
      <c r="IQ331" s="9">
        <f t="shared" si="183"/>
        <v>0.67114093959731547</v>
      </c>
      <c r="IR331" s="49">
        <f t="shared" si="184"/>
        <v>1</v>
      </c>
      <c r="IS331" s="9">
        <f t="shared" si="185"/>
        <v>1</v>
      </c>
      <c r="IT331" s="9" t="str">
        <f t="shared" si="186"/>
        <v>very poor</v>
      </c>
      <c r="IU331" s="9">
        <f t="shared" si="187"/>
        <v>39.0625</v>
      </c>
      <c r="IV331" t="str">
        <f t="shared" si="188"/>
        <v>improvement needed</v>
      </c>
    </row>
    <row r="332" spans="1:256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P332">
        <v>33</v>
      </c>
      <c r="EQ332">
        <v>973</v>
      </c>
      <c r="ET332">
        <v>33</v>
      </c>
      <c r="EW332">
        <v>487</v>
      </c>
      <c r="FI332">
        <v>4704</v>
      </c>
      <c r="FQ332">
        <v>300</v>
      </c>
      <c r="HG332">
        <v>33</v>
      </c>
      <c r="HN332" s="27">
        <f t="shared" si="165"/>
        <v>6563</v>
      </c>
      <c r="HO332">
        <f t="shared" si="166"/>
        <v>7</v>
      </c>
      <c r="HP332">
        <f t="shared" si="167"/>
        <v>1</v>
      </c>
      <c r="HQ332">
        <f t="shared" si="168"/>
        <v>0</v>
      </c>
      <c r="HR332">
        <f t="shared" si="169"/>
        <v>1</v>
      </c>
      <c r="HS332">
        <f t="shared" si="170"/>
        <v>0</v>
      </c>
      <c r="HT332">
        <f t="shared" si="171"/>
        <v>1</v>
      </c>
      <c r="HU332">
        <f t="shared" si="172"/>
        <v>6</v>
      </c>
      <c r="HV332" s="38">
        <f>IF(AND($C332="NCP",HU332&gt;9),5,IF(AND($C332="NCP",HU332&gt;=6),3,IF(AND($C332="NCP",HU332&lt;6),1,"")))</f>
        <v>3</v>
      </c>
      <c r="HW332" s="9">
        <f t="shared" si="173"/>
        <v>0</v>
      </c>
      <c r="HX332" s="27">
        <f t="shared" si="174"/>
        <v>1</v>
      </c>
      <c r="HY332" s="9">
        <f t="shared" si="175"/>
        <v>4.6175157765122359</v>
      </c>
      <c r="HZ332" s="45"/>
      <c r="IA332">
        <f>COUNT(AX332:BA332,BH332,BJ332:BM332:BQ332,CB332,CD332,CO332:CP332,DB332,EX332,FD332,FL332,HE332,HI332)</f>
        <v>0</v>
      </c>
      <c r="IB332" s="120">
        <f>IF(AND($C332="NCP",IA332&gt;8),5,IF(AND($C332="NCP",IA332&gt;=3),3,IF(AND($C332="NCP",IA332&lt;3),1,"")))</f>
        <v>1</v>
      </c>
      <c r="IC332" s="27">
        <v>6</v>
      </c>
      <c r="ID332" s="38"/>
      <c r="IE332" s="9">
        <v>85.174462898064903</v>
      </c>
      <c r="IF332" s="45"/>
      <c r="IG332" s="38">
        <f t="shared" si="164"/>
        <v>0</v>
      </c>
      <c r="IH332" s="38"/>
      <c r="II332">
        <f t="shared" si="176"/>
        <v>0</v>
      </c>
      <c r="IJ332" t="str">
        <f t="shared" si="177"/>
        <v/>
      </c>
      <c r="IK332" s="9">
        <f t="shared" si="189"/>
        <v>15.32835593478592</v>
      </c>
      <c r="IL332" s="27">
        <f t="shared" si="178"/>
        <v>1</v>
      </c>
      <c r="IM332" s="9">
        <f t="shared" si="179"/>
        <v>0</v>
      </c>
      <c r="IN332" s="48">
        <f t="shared" si="180"/>
        <v>1</v>
      </c>
      <c r="IO332" s="9">
        <f t="shared" si="181"/>
        <v>98.99436233429833</v>
      </c>
      <c r="IP332" s="49">
        <f t="shared" si="182"/>
        <v>1</v>
      </c>
      <c r="IQ332" s="9">
        <f t="shared" si="183"/>
        <v>0</v>
      </c>
      <c r="IR332" s="49">
        <f t="shared" si="184"/>
        <v>1</v>
      </c>
      <c r="IS332" s="9">
        <f t="shared" si="185"/>
        <v>1</v>
      </c>
      <c r="IT332" s="9" t="str">
        <f t="shared" si="186"/>
        <v>very poor</v>
      </c>
      <c r="IU332" s="9">
        <f t="shared" si="187"/>
        <v>39.0625</v>
      </c>
      <c r="IV332" t="str">
        <f t="shared" si="188"/>
        <v>improvement needed</v>
      </c>
    </row>
    <row r="333" spans="1:256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CU333">
        <v>50</v>
      </c>
      <c r="EQ333">
        <v>1259</v>
      </c>
      <c r="ET333">
        <v>100</v>
      </c>
      <c r="FI333">
        <v>5541</v>
      </c>
      <c r="FQ333">
        <v>600</v>
      </c>
      <c r="FT333">
        <v>50</v>
      </c>
      <c r="GF333">
        <v>150</v>
      </c>
      <c r="GI333">
        <v>50</v>
      </c>
      <c r="HN333" s="27">
        <f t="shared" si="165"/>
        <v>7800</v>
      </c>
      <c r="HO333">
        <f t="shared" si="166"/>
        <v>8</v>
      </c>
      <c r="HP333">
        <f t="shared" si="167"/>
        <v>1</v>
      </c>
      <c r="HQ333">
        <f t="shared" si="168"/>
        <v>1</v>
      </c>
      <c r="HR333">
        <f t="shared" si="169"/>
        <v>1</v>
      </c>
      <c r="HS333">
        <f t="shared" si="170"/>
        <v>0</v>
      </c>
      <c r="HT333">
        <f t="shared" si="171"/>
        <v>1</v>
      </c>
      <c r="HU333">
        <f t="shared" si="172"/>
        <v>7</v>
      </c>
      <c r="HV333" s="38">
        <f>IF(AND($C333="NCP",HU333&gt;9),5,IF(AND($C333="NCP",HU333&gt;=6),3,IF(AND($C333="NCP",HU333&lt;6),1,"")))</f>
        <v>3</v>
      </c>
      <c r="HW333" s="9">
        <f t="shared" si="173"/>
        <v>0</v>
      </c>
      <c r="HX333" s="27">
        <f t="shared" si="174"/>
        <v>1</v>
      </c>
      <c r="HY333" s="9">
        <f t="shared" si="175"/>
        <v>9.67741935483871</v>
      </c>
      <c r="HZ333" s="45"/>
      <c r="IA333">
        <f>COUNT(AX333:BA333,BH333,BJ333:BM333:BQ333,CB333,CD333,CO333:CP333,DB333,EX333,FD333,FL333,HE333,HI333)</f>
        <v>0</v>
      </c>
      <c r="IB333" s="120">
        <f>IF(AND($C333="NCP",IA333&gt;8),5,IF(AND($C333="NCP",IA333&gt;=3),3,IF(AND($C333="NCP",IA333&lt;3),1,"")))</f>
        <v>1</v>
      </c>
      <c r="IC333" s="27">
        <v>6</v>
      </c>
      <c r="ID333" s="38"/>
      <c r="IE333" s="9">
        <v>80.012820512820511</v>
      </c>
      <c r="IF333" s="45"/>
      <c r="IG333" s="38">
        <f t="shared" si="164"/>
        <v>0</v>
      </c>
      <c r="IH333" s="38"/>
      <c r="II333">
        <f t="shared" si="176"/>
        <v>0</v>
      </c>
      <c r="IJ333" t="str">
        <f t="shared" si="177"/>
        <v/>
      </c>
      <c r="IK333" s="9">
        <f t="shared" si="189"/>
        <v>16.782051282051285</v>
      </c>
      <c r="IL333" s="27">
        <f t="shared" si="178"/>
        <v>1</v>
      </c>
      <c r="IM333" s="9">
        <f t="shared" si="179"/>
        <v>0</v>
      </c>
      <c r="IN333" s="48">
        <f t="shared" si="180"/>
        <v>1</v>
      </c>
      <c r="IO333" s="9">
        <f t="shared" si="181"/>
        <v>99.358974358974365</v>
      </c>
      <c r="IP333" s="49">
        <f t="shared" si="182"/>
        <v>1</v>
      </c>
      <c r="IQ333" s="9">
        <f t="shared" si="183"/>
        <v>2.5641025641025639</v>
      </c>
      <c r="IR333" s="49">
        <f t="shared" si="184"/>
        <v>3</v>
      </c>
      <c r="IS333" s="9">
        <f t="shared" si="185"/>
        <v>1</v>
      </c>
      <c r="IT333" s="9" t="str">
        <f t="shared" si="186"/>
        <v>very poor</v>
      </c>
      <c r="IU333" s="9">
        <f t="shared" si="187"/>
        <v>39.0625</v>
      </c>
      <c r="IV333" t="str">
        <f t="shared" si="188"/>
        <v>improvement needed</v>
      </c>
    </row>
    <row r="334" spans="1:256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P334">
        <v>600</v>
      </c>
      <c r="EQ334">
        <v>1074</v>
      </c>
      <c r="ET334">
        <v>100</v>
      </c>
      <c r="EW334">
        <v>1074</v>
      </c>
      <c r="FB334">
        <v>1074</v>
      </c>
      <c r="FI334">
        <v>11278</v>
      </c>
      <c r="FQ334">
        <v>100</v>
      </c>
      <c r="HM334">
        <v>100</v>
      </c>
      <c r="HN334" s="27">
        <f t="shared" si="165"/>
        <v>15400</v>
      </c>
      <c r="HO334">
        <f t="shared" si="166"/>
        <v>8</v>
      </c>
      <c r="HP334">
        <f t="shared" si="167"/>
        <v>1</v>
      </c>
      <c r="HQ334">
        <f t="shared" si="168"/>
        <v>0</v>
      </c>
      <c r="HR334">
        <f t="shared" si="169"/>
        <v>1</v>
      </c>
      <c r="HS334">
        <f t="shared" si="170"/>
        <v>0</v>
      </c>
      <c r="HT334">
        <f t="shared" si="171"/>
        <v>1</v>
      </c>
      <c r="HU334">
        <f t="shared" si="172"/>
        <v>7</v>
      </c>
      <c r="HV334" s="38">
        <f>IF(AND($C334="NCP",HU334&gt;9),5,IF(AND($C334="NCP",HU334&gt;=6),3,IF(AND($C334="NCP",HU334&lt;6),1,"")))</f>
        <v>3</v>
      </c>
      <c r="HW334" s="9">
        <f t="shared" si="173"/>
        <v>0</v>
      </c>
      <c r="HX334" s="27">
        <f t="shared" si="174"/>
        <v>1</v>
      </c>
      <c r="HY334" s="9">
        <f t="shared" si="175"/>
        <v>0.68027210884353739</v>
      </c>
      <c r="HZ334" s="45"/>
      <c r="IA334">
        <f>COUNT(AX334:BA334,BH334,BJ334:BM334:BQ334,CB334,CD334,CO334:CP334,DB334,EX334,FD334,FL334,HE334,HI334)</f>
        <v>0</v>
      </c>
      <c r="IB334" s="120">
        <f>IF(AND($C334="NCP",IA334&gt;8),5,IF(AND($C334="NCP",IA334&gt;=3),3,IF(AND($C334="NCP",IA334&lt;3),1,"")))</f>
        <v>1</v>
      </c>
      <c r="IC334" s="27">
        <v>6</v>
      </c>
      <c r="ID334" s="38"/>
      <c r="IE334" s="9">
        <v>92.376623376623385</v>
      </c>
      <c r="IF334" s="45"/>
      <c r="IG334" s="38">
        <f t="shared" si="164"/>
        <v>0</v>
      </c>
      <c r="IH334" s="38"/>
      <c r="II334">
        <f t="shared" si="176"/>
        <v>0</v>
      </c>
      <c r="IJ334" t="str">
        <f t="shared" si="177"/>
        <v/>
      </c>
      <c r="IK334" s="9">
        <f t="shared" si="189"/>
        <v>6.9740259740259738</v>
      </c>
      <c r="IL334" s="27">
        <f t="shared" si="178"/>
        <v>1</v>
      </c>
      <c r="IM334" s="9">
        <f t="shared" si="179"/>
        <v>0</v>
      </c>
      <c r="IN334" s="48">
        <f t="shared" si="180"/>
        <v>1</v>
      </c>
      <c r="IO334" s="9">
        <f t="shared" si="181"/>
        <v>95.454545454545453</v>
      </c>
      <c r="IP334" s="49">
        <f t="shared" si="182"/>
        <v>1</v>
      </c>
      <c r="IQ334" s="9">
        <f t="shared" si="183"/>
        <v>0</v>
      </c>
      <c r="IR334" s="49">
        <f t="shared" si="184"/>
        <v>1</v>
      </c>
      <c r="IS334" s="9">
        <f t="shared" si="185"/>
        <v>1</v>
      </c>
      <c r="IT334" s="9" t="str">
        <f t="shared" si="186"/>
        <v>very poor</v>
      </c>
      <c r="IU334" s="9">
        <f t="shared" si="187"/>
        <v>39.0625</v>
      </c>
      <c r="IV334" t="str">
        <f t="shared" si="188"/>
        <v>improvement needed</v>
      </c>
    </row>
    <row r="335" spans="1:256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N335">
        <v>6</v>
      </c>
      <c r="P335">
        <v>263</v>
      </c>
      <c r="AL335">
        <v>13</v>
      </c>
      <c r="BH335">
        <v>19</v>
      </c>
      <c r="BI335">
        <v>44</v>
      </c>
      <c r="EN335">
        <v>31</v>
      </c>
      <c r="FI335">
        <v>297</v>
      </c>
      <c r="FT335">
        <v>6</v>
      </c>
      <c r="FZ335">
        <v>33</v>
      </c>
      <c r="GI335">
        <v>6</v>
      </c>
      <c r="GL335">
        <v>33</v>
      </c>
      <c r="GN335">
        <v>6</v>
      </c>
      <c r="GW335">
        <v>6</v>
      </c>
      <c r="GX335">
        <v>31</v>
      </c>
      <c r="HN335" s="27">
        <f t="shared" si="165"/>
        <v>794</v>
      </c>
      <c r="HO335">
        <f t="shared" si="166"/>
        <v>14</v>
      </c>
      <c r="HP335">
        <f t="shared" si="167"/>
        <v>1</v>
      </c>
      <c r="HQ335">
        <f t="shared" si="168"/>
        <v>2</v>
      </c>
      <c r="HR335">
        <f t="shared" si="169"/>
        <v>1</v>
      </c>
      <c r="HS335">
        <f t="shared" ref="HS335:HS348" si="190">COUNT(BG335:BR335)</f>
        <v>2</v>
      </c>
      <c r="HT335">
        <f t="shared" ref="HT335:HT356" si="191">IF(AND($C335="NCP",HS335&gt;=4),5,IF(AND($C335="NCP",HS335&gt;=2),3,IF(AND($C335="CP",HS335&gt;=2),5,IF(AND($C335="CP",HS335=1),3,1))))</f>
        <v>3</v>
      </c>
      <c r="HU335">
        <f t="shared" ref="HU335:HU348" si="192">COUNT(DX335:HM335)</f>
        <v>9</v>
      </c>
      <c r="HV335" s="38">
        <f t="shared" ref="HV335:HV356" si="193">IF(AND($C335="NCP",HU335&gt;9),5,IF(AND($C335="NCP",HU335&gt;=6),3,IF(AND($C335="NCP",HU335&lt;6),1,"")))</f>
        <v>3</v>
      </c>
      <c r="HW335" s="9">
        <f t="shared" ref="HW335:HW348" si="194">SUM(BG335:BR335)/HN335*100</f>
        <v>7.934508816120907</v>
      </c>
      <c r="HX335" s="27">
        <f t="shared" ref="HX335:HX356" si="195">IF(HW335&gt;=11,5,IF(HW335&gt;=0.8,3,1))</f>
        <v>3</v>
      </c>
      <c r="HY335" s="9">
        <f t="shared" ref="HY335:HY351" si="196">IF(SUM(EB335:GN335)=0,0,SUM(FD335,FQ335,GB335,GF335)/SUM(EB335:GN335)*100)</f>
        <v>0</v>
      </c>
      <c r="HZ335" s="45"/>
      <c r="IA335">
        <f>COUNT(AX335:BA335,BH335,BJ335:BM335:BQ335,CB335,CD335,CO335:CP335,DB335,EX335,FD335,FL335,HE335,HI335)</f>
        <v>1</v>
      </c>
      <c r="IB335" s="120">
        <f t="shared" ref="IB335:IB356" si="197">IF(AND($C335="NCP",IA335&gt;8),5,IF(AND($C335="NCP",IA335&gt;=3),3,IF(AND($C335="NCP",IA335&lt;3),1,"")))</f>
        <v>1</v>
      </c>
      <c r="IC335" s="27">
        <v>5</v>
      </c>
      <c r="ID335" s="38"/>
      <c r="IE335" s="9">
        <v>95.340050377833748</v>
      </c>
      <c r="IF335" s="45"/>
      <c r="IG335" s="38">
        <f t="shared" ref="IG335:IG356" si="198">2*COUNT(CO335,HI335)+COUNT(AX335:BB335,BH335:BQ335,CD335,CP335,DB335,DU335,DZ335:EA335,FD335,FL335,FO335,GV335:GZ335,HE335)</f>
        <v>4</v>
      </c>
      <c r="IH335" s="38"/>
      <c r="II335">
        <f t="shared" si="176"/>
        <v>1</v>
      </c>
      <c r="IJ335" t="str">
        <f t="shared" si="177"/>
        <v/>
      </c>
      <c r="IK335" s="9">
        <f t="shared" si="189"/>
        <v>0</v>
      </c>
      <c r="IL335" s="27">
        <f t="shared" si="178"/>
        <v>1</v>
      </c>
      <c r="IM335" s="9">
        <f t="shared" ref="IM335:IM348" si="199">SUM(AX335:AY335,BA335,BG335:BH335,BJ335:BQ335,CB335,CD335,CO335:CP335,CT335,DB335,EX335,FD335,FL335,FU335,HA335,HC335,HE335,HI335)/HN335*100</f>
        <v>2.3929471032745591</v>
      </c>
      <c r="IN335" s="48">
        <f t="shared" ref="IN335:IN356" si="200">IF(AND($C335="NCP",IM335&gt;=51),5,IF(AND($C335="NCP",IM335&gt;=12),3,IF(AND($C335="CP",IM335&gt;=28),5,IF(AND($C335="CP",IM335&gt;=10),3,1))))</f>
        <v>1</v>
      </c>
      <c r="IO335" s="9">
        <f t="shared" ref="IO335:IO348" si="201">SUM(EB335:GN335)/HN335*100</f>
        <v>51.889168765743079</v>
      </c>
      <c r="IP335" s="49">
        <f t="shared" ref="IP335:IP356" si="202">IF(IO335&lt;=4.6,5,IF(IO335&lt;=63,3,1))</f>
        <v>3</v>
      </c>
      <c r="IQ335" s="9">
        <f t="shared" ref="IQ335:IQ348" si="203">SUM(AE335:AN335,BU335:BW335,BS335,BY335:CA335,CM335,DP335,DR335:DS335,DV335,FD335,FT335,GF335)/HN335*100</f>
        <v>2.3929471032745591</v>
      </c>
      <c r="IR335" s="49">
        <f t="shared" ref="IR335:IR356" si="204">IF(IQ335&gt;=8,5,IF(IQ335&gt;=0.9,3,1))</f>
        <v>3</v>
      </c>
      <c r="IS335" s="9">
        <f t="shared" ref="IS335:IS348" si="205">IF($C335="NCP",(SUM(HP335,HR335,HT335,IN335,IL335,IP335)/6),IF($C335="CP",(SUM(HP335,HR335,HT335,HX335,IJ335,IN335,IR335)/7),""))</f>
        <v>1.6666666666666667</v>
      </c>
      <c r="IT335" s="9" t="str">
        <f t="shared" ref="IT335:IT356" si="206">IF(IS335&gt;=4,"good",IF(IS335&gt;=3,"fair",IF(IS335&gt;=2,"poor",IF(IS335&gt;=1,"very poor",""))))</f>
        <v>very poor</v>
      </c>
      <c r="IU335" s="9">
        <f t="shared" ref="IU335:IU348" si="207">IS335/2.56*100</f>
        <v>65.104166666666657</v>
      </c>
      <c r="IV335" t="str">
        <f t="shared" si="188"/>
        <v>improvement needed</v>
      </c>
    </row>
    <row r="336" spans="1:256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N336">
        <v>38</v>
      </c>
      <c r="P336">
        <v>500</v>
      </c>
      <c r="EQ336">
        <v>38</v>
      </c>
      <c r="ET336">
        <v>8</v>
      </c>
      <c r="FB336">
        <v>8</v>
      </c>
      <c r="FF336">
        <v>8</v>
      </c>
      <c r="FI336">
        <v>31</v>
      </c>
      <c r="FT336">
        <v>69</v>
      </c>
      <c r="GC336">
        <v>15</v>
      </c>
      <c r="GL336">
        <v>8</v>
      </c>
      <c r="GW336">
        <v>8</v>
      </c>
      <c r="HN336" s="27">
        <f t="shared" si="165"/>
        <v>731</v>
      </c>
      <c r="HO336">
        <f t="shared" si="166"/>
        <v>11</v>
      </c>
      <c r="HP336">
        <f t="shared" si="167"/>
        <v>1</v>
      </c>
      <c r="HQ336">
        <f t="shared" si="168"/>
        <v>0</v>
      </c>
      <c r="HR336">
        <f t="shared" si="169"/>
        <v>1</v>
      </c>
      <c r="HS336">
        <f t="shared" si="190"/>
        <v>0</v>
      </c>
      <c r="HT336">
        <f t="shared" si="191"/>
        <v>1</v>
      </c>
      <c r="HU336">
        <f t="shared" si="192"/>
        <v>9</v>
      </c>
      <c r="HV336" s="38">
        <f t="shared" si="193"/>
        <v>3</v>
      </c>
      <c r="HW336" s="9">
        <f t="shared" si="194"/>
        <v>0</v>
      </c>
      <c r="HX336" s="27">
        <f t="shared" si="195"/>
        <v>1</v>
      </c>
      <c r="HY336" s="9">
        <f t="shared" si="196"/>
        <v>0</v>
      </c>
      <c r="HZ336" s="45"/>
      <c r="IA336">
        <f>COUNT(AX336:BA336,BH336,BJ336:BM336:BQ336,CB336,CD336,CO336:CP336,DB336,EX336,FD336,FL336,HE336,HI336)</f>
        <v>0</v>
      </c>
      <c r="IB336" s="120">
        <f t="shared" si="197"/>
        <v>1</v>
      </c>
      <c r="IC336" s="27">
        <v>7</v>
      </c>
      <c r="ID336" s="38"/>
      <c r="IE336" s="9">
        <v>80.164158686730502</v>
      </c>
      <c r="IF336" s="45"/>
      <c r="IG336" s="38">
        <f t="shared" si="198"/>
        <v>1</v>
      </c>
      <c r="IH336" s="38"/>
      <c r="II336">
        <f t="shared" si="176"/>
        <v>0</v>
      </c>
      <c r="IJ336" t="str">
        <f t="shared" si="177"/>
        <v/>
      </c>
      <c r="IK336" s="9">
        <f t="shared" si="189"/>
        <v>5.198358413132695</v>
      </c>
      <c r="IL336" s="27">
        <f t="shared" si="178"/>
        <v>1</v>
      </c>
      <c r="IM336" s="9">
        <f t="shared" si="199"/>
        <v>0</v>
      </c>
      <c r="IN336" s="48">
        <f t="shared" si="200"/>
        <v>1</v>
      </c>
      <c r="IO336" s="9">
        <f t="shared" si="201"/>
        <v>25.307797537619699</v>
      </c>
      <c r="IP336" s="49">
        <f t="shared" si="202"/>
        <v>3</v>
      </c>
      <c r="IQ336" s="9">
        <f t="shared" si="203"/>
        <v>9.4391244870041042</v>
      </c>
      <c r="IR336" s="49">
        <f t="shared" si="204"/>
        <v>5</v>
      </c>
      <c r="IS336" s="9">
        <f t="shared" si="205"/>
        <v>1.3333333333333333</v>
      </c>
      <c r="IT336" s="9" t="str">
        <f t="shared" si="206"/>
        <v>very poor</v>
      </c>
      <c r="IU336" s="9">
        <f t="shared" si="207"/>
        <v>52.083333333333329</v>
      </c>
      <c r="IV336" t="str">
        <f t="shared" si="188"/>
        <v>improvement needed</v>
      </c>
    </row>
    <row r="337" spans="1:256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P337">
        <v>1017</v>
      </c>
      <c r="EC337">
        <v>17</v>
      </c>
      <c r="EQ337">
        <v>83</v>
      </c>
      <c r="FF337">
        <v>17</v>
      </c>
      <c r="FI337">
        <v>50</v>
      </c>
      <c r="FT337">
        <v>50</v>
      </c>
      <c r="HB337">
        <v>17</v>
      </c>
      <c r="HN337" s="27">
        <f t="shared" si="165"/>
        <v>1251</v>
      </c>
      <c r="HO337">
        <f t="shared" si="166"/>
        <v>7</v>
      </c>
      <c r="HP337">
        <f t="shared" ref="HP337:HP356" si="208">IF(AND($C337="NCP",HO337&gt;=25),5,IF(AND($C337="NCP",HO337&gt;=15),3,IF(AND($C337="CP",HO337&gt;=22),5,IF(AND($C337="CP",HO337&gt;=14),3,1))))</f>
        <v>1</v>
      </c>
      <c r="HQ337">
        <f t="shared" ref="HQ337:HQ348" si="209">COUNT(BG337:BR337,CD337,CQ337:DB337)</f>
        <v>0</v>
      </c>
      <c r="HR337">
        <f t="shared" ref="HR337:HR356" si="210">IF(AND($C337="NCP",HQ337&gt;=11),5,IF(AND($C337="NCP",HQ337&gt;=5),3,IF(AND($C337="CP",HQ337&gt;=5),5,IF(AND($C337="CP",HQ337&gt;=2),3,1))))</f>
        <v>1</v>
      </c>
      <c r="HS337">
        <f t="shared" si="190"/>
        <v>0</v>
      </c>
      <c r="HT337">
        <f t="shared" si="191"/>
        <v>1</v>
      </c>
      <c r="HU337">
        <f t="shared" si="192"/>
        <v>6</v>
      </c>
      <c r="HV337" s="38">
        <f t="shared" si="193"/>
        <v>3</v>
      </c>
      <c r="HW337" s="9">
        <f t="shared" si="194"/>
        <v>0</v>
      </c>
      <c r="HX337" s="27">
        <f t="shared" si="195"/>
        <v>1</v>
      </c>
      <c r="HY337" s="9">
        <f t="shared" si="196"/>
        <v>0</v>
      </c>
      <c r="HZ337" s="45"/>
      <c r="IA337">
        <f>COUNT(AX337:BA337,BH337,BJ337:BM337:BQ337,CB337,CD337,CO337:CP337,DB337,EX337,FD337,FL337,HE337,HI337)</f>
        <v>0</v>
      </c>
      <c r="IB337" s="120">
        <f t="shared" si="197"/>
        <v>1</v>
      </c>
      <c r="IC337" s="27">
        <v>4</v>
      </c>
      <c r="ID337" s="38"/>
      <c r="IE337" s="9">
        <v>88.009592326139085</v>
      </c>
      <c r="IF337" s="45"/>
      <c r="IG337" s="38">
        <f t="shared" si="198"/>
        <v>0</v>
      </c>
      <c r="IH337" s="38"/>
      <c r="II337">
        <f t="shared" ref="II337:II348" si="211">COUNT(AE337:AF337, AH337:AN337,BN337:BP337,BR337,CW337:CY337,DD337,DK337:DO337,DT337,DV337,EY337)</f>
        <v>0</v>
      </c>
      <c r="IJ337" t="str">
        <f t="shared" si="177"/>
        <v/>
      </c>
      <c r="IK337" s="9">
        <f t="shared" si="189"/>
        <v>7.9936051159072736</v>
      </c>
      <c r="IL337" s="27">
        <f t="shared" ref="IL337:IL356" si="212">IF(AND($C337="NCP",IK337&gt;=74),5,IF(AND($C337="NCP",IK337&gt;=31),3,IF(AND($C337="NCP",IK337&lt;31),1,"")))</f>
        <v>1</v>
      </c>
      <c r="IM337" s="9">
        <f t="shared" si="199"/>
        <v>0</v>
      </c>
      <c r="IN337" s="48">
        <f t="shared" si="200"/>
        <v>1</v>
      </c>
      <c r="IO337" s="9">
        <f t="shared" si="201"/>
        <v>17.346123101518785</v>
      </c>
      <c r="IP337" s="49">
        <f t="shared" si="202"/>
        <v>3</v>
      </c>
      <c r="IQ337" s="9">
        <f t="shared" si="203"/>
        <v>3.9968025579536368</v>
      </c>
      <c r="IR337" s="49">
        <f t="shared" si="204"/>
        <v>3</v>
      </c>
      <c r="IS337" s="9">
        <f t="shared" si="205"/>
        <v>1.3333333333333333</v>
      </c>
      <c r="IT337" s="9" t="str">
        <f t="shared" si="206"/>
        <v>very poor</v>
      </c>
      <c r="IU337" s="9">
        <f t="shared" si="207"/>
        <v>52.083333333333329</v>
      </c>
      <c r="IV337" t="str">
        <f t="shared" ref="IV337:IV356" si="213">IF(IU337&gt;=78,"approaching attainable community","improvement needed")</f>
        <v>improvement needed</v>
      </c>
    </row>
    <row r="338" spans="1:256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N338">
        <v>400</v>
      </c>
      <c r="P338">
        <v>1200</v>
      </c>
      <c r="BI338">
        <v>100</v>
      </c>
      <c r="EQ338">
        <v>967</v>
      </c>
      <c r="ET338">
        <v>100</v>
      </c>
      <c r="EW338">
        <v>483</v>
      </c>
      <c r="FI338">
        <v>4350</v>
      </c>
      <c r="GN338">
        <v>300</v>
      </c>
      <c r="HB338">
        <v>9700</v>
      </c>
      <c r="HN338" s="27">
        <f t="shared" ref="HN338:HN355" si="214">SUM(J338:HM338)</f>
        <v>17600</v>
      </c>
      <c r="HO338">
        <f t="shared" ref="HO338:HO348" si="215">COUNT(J338:HM338)</f>
        <v>9</v>
      </c>
      <c r="HP338">
        <f t="shared" si="208"/>
        <v>1</v>
      </c>
      <c r="HQ338">
        <f t="shared" si="209"/>
        <v>1</v>
      </c>
      <c r="HR338">
        <f t="shared" si="210"/>
        <v>1</v>
      </c>
      <c r="HS338">
        <f t="shared" si="190"/>
        <v>1</v>
      </c>
      <c r="HT338">
        <f t="shared" si="191"/>
        <v>1</v>
      </c>
      <c r="HU338">
        <f t="shared" si="192"/>
        <v>6</v>
      </c>
      <c r="HV338" s="38">
        <f t="shared" si="193"/>
        <v>3</v>
      </c>
      <c r="HW338" s="9">
        <f t="shared" si="194"/>
        <v>0.56818181818181823</v>
      </c>
      <c r="HX338" s="27">
        <f t="shared" si="195"/>
        <v>1</v>
      </c>
      <c r="HY338" s="9">
        <f t="shared" si="196"/>
        <v>0</v>
      </c>
      <c r="HZ338" s="45"/>
      <c r="IA338">
        <f>COUNT(AX338:BA338,BH338,BJ338:BM338:BQ338,CB338,CD338,CO338:CP338,DB338,EX338,FD338,FL338,HE338,HI338)</f>
        <v>0</v>
      </c>
      <c r="IB338" s="120">
        <f t="shared" si="197"/>
        <v>1</v>
      </c>
      <c r="IC338" s="27">
        <v>5</v>
      </c>
      <c r="ID338" s="38"/>
      <c r="IE338" s="9">
        <v>35.414772727272727</v>
      </c>
      <c r="IF338" s="45"/>
      <c r="IG338" s="38">
        <f t="shared" si="198"/>
        <v>1</v>
      </c>
      <c r="IH338" s="38"/>
      <c r="II338">
        <f t="shared" si="211"/>
        <v>0</v>
      </c>
      <c r="IJ338" t="str">
        <f t="shared" si="177"/>
        <v/>
      </c>
      <c r="IK338" s="9">
        <f t="shared" si="189"/>
        <v>60.607954545454547</v>
      </c>
      <c r="IL338" s="27">
        <f t="shared" si="212"/>
        <v>3</v>
      </c>
      <c r="IM338" s="9">
        <f t="shared" si="199"/>
        <v>0</v>
      </c>
      <c r="IN338" s="48">
        <f t="shared" si="200"/>
        <v>1</v>
      </c>
      <c r="IO338" s="9">
        <f t="shared" si="201"/>
        <v>35.227272727272727</v>
      </c>
      <c r="IP338" s="49">
        <f t="shared" si="202"/>
        <v>3</v>
      </c>
      <c r="IQ338" s="9">
        <f t="shared" si="203"/>
        <v>0</v>
      </c>
      <c r="IR338" s="49">
        <f t="shared" si="204"/>
        <v>1</v>
      </c>
      <c r="IS338" s="9">
        <f t="shared" si="205"/>
        <v>1.6666666666666667</v>
      </c>
      <c r="IT338" s="9" t="str">
        <f t="shared" si="206"/>
        <v>very poor</v>
      </c>
      <c r="IU338" s="9">
        <f t="shared" si="207"/>
        <v>65.104166666666657</v>
      </c>
      <c r="IV338" t="str">
        <f t="shared" si="213"/>
        <v>improvement needed</v>
      </c>
    </row>
    <row r="339" spans="1:256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N339">
        <v>125</v>
      </c>
      <c r="P339">
        <v>100</v>
      </c>
      <c r="EL339">
        <v>343</v>
      </c>
      <c r="EQ339">
        <v>457</v>
      </c>
      <c r="FB339">
        <v>229</v>
      </c>
      <c r="FI339">
        <v>1257</v>
      </c>
      <c r="FO339">
        <v>114</v>
      </c>
      <c r="FT339">
        <v>50</v>
      </c>
      <c r="GN339">
        <v>25</v>
      </c>
      <c r="HB339">
        <v>450</v>
      </c>
      <c r="HM339">
        <v>25</v>
      </c>
      <c r="HN339" s="27">
        <f t="shared" si="214"/>
        <v>3175</v>
      </c>
      <c r="HO339">
        <f t="shared" si="215"/>
        <v>11</v>
      </c>
      <c r="HP339">
        <f t="shared" si="208"/>
        <v>1</v>
      </c>
      <c r="HQ339">
        <f t="shared" si="209"/>
        <v>0</v>
      </c>
      <c r="HR339">
        <f t="shared" si="210"/>
        <v>1</v>
      </c>
      <c r="HS339">
        <f t="shared" si="190"/>
        <v>0</v>
      </c>
      <c r="HT339">
        <f t="shared" si="191"/>
        <v>1</v>
      </c>
      <c r="HU339">
        <f t="shared" si="192"/>
        <v>9</v>
      </c>
      <c r="HV339" s="38">
        <f t="shared" si="193"/>
        <v>3</v>
      </c>
      <c r="HW339" s="9">
        <f t="shared" si="194"/>
        <v>0</v>
      </c>
      <c r="HX339" s="27">
        <f t="shared" si="195"/>
        <v>1</v>
      </c>
      <c r="HY339" s="9">
        <f t="shared" si="196"/>
        <v>0</v>
      </c>
      <c r="HZ339" s="45"/>
      <c r="IA339">
        <f>COUNT(AX339:BA339,BH339,BJ339:BM339:BQ339,CB339,CD339,CO339:CP339,DB339,EX339,FD339,FL339,HE339,HI339)</f>
        <v>0</v>
      </c>
      <c r="IB339" s="120">
        <f t="shared" si="197"/>
        <v>1</v>
      </c>
      <c r="IC339" s="27">
        <v>6</v>
      </c>
      <c r="ID339" s="38"/>
      <c r="IE339" s="9">
        <v>53.543307086614178</v>
      </c>
      <c r="IF339" s="45"/>
      <c r="IG339" s="38">
        <f t="shared" si="198"/>
        <v>1</v>
      </c>
      <c r="IH339" s="38"/>
      <c r="II339">
        <f t="shared" si="211"/>
        <v>0</v>
      </c>
      <c r="IJ339" t="str">
        <f t="shared" ref="IJ339:IJ356" si="216">IF(AND($C339="CP",II339&gt;=2),5,IF(AND($C339="CP",II339=1),3,IF(AND($C339="CP",II339&lt;1),1,"")))</f>
        <v/>
      </c>
      <c r="IK339" s="9">
        <f t="shared" si="189"/>
        <v>28.566929133858267</v>
      </c>
      <c r="IL339" s="27">
        <f t="shared" si="212"/>
        <v>1</v>
      </c>
      <c r="IM339" s="9">
        <f t="shared" si="199"/>
        <v>0</v>
      </c>
      <c r="IN339" s="48">
        <f t="shared" si="200"/>
        <v>1</v>
      </c>
      <c r="IO339" s="9">
        <f t="shared" si="201"/>
        <v>77.952755905511808</v>
      </c>
      <c r="IP339" s="49">
        <f t="shared" si="202"/>
        <v>1</v>
      </c>
      <c r="IQ339" s="9">
        <f t="shared" si="203"/>
        <v>1.5748031496062991</v>
      </c>
      <c r="IR339" s="49">
        <f t="shared" si="204"/>
        <v>3</v>
      </c>
      <c r="IS339" s="9">
        <f t="shared" si="205"/>
        <v>1</v>
      </c>
      <c r="IT339" s="9" t="str">
        <f t="shared" si="206"/>
        <v>very poor</v>
      </c>
      <c r="IU339" s="9">
        <f t="shared" si="207"/>
        <v>39.0625</v>
      </c>
      <c r="IV339" t="str">
        <f t="shared" si="213"/>
        <v>improvement needed</v>
      </c>
    </row>
    <row r="340" spans="1:256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N340">
        <v>50</v>
      </c>
      <c r="P340">
        <v>250</v>
      </c>
      <c r="AT340">
        <v>25</v>
      </c>
      <c r="BA340">
        <v>225</v>
      </c>
      <c r="BI340">
        <v>25</v>
      </c>
      <c r="EE340">
        <v>25</v>
      </c>
      <c r="EL340">
        <v>114</v>
      </c>
      <c r="EQ340">
        <v>229</v>
      </c>
      <c r="ET340">
        <v>75</v>
      </c>
      <c r="FB340">
        <v>114</v>
      </c>
      <c r="FI340">
        <v>1488</v>
      </c>
      <c r="FO340">
        <v>114</v>
      </c>
      <c r="FP340">
        <v>114</v>
      </c>
      <c r="FQ340">
        <v>25</v>
      </c>
      <c r="FT340">
        <v>100</v>
      </c>
      <c r="GT340">
        <v>50</v>
      </c>
      <c r="GW340">
        <v>25</v>
      </c>
      <c r="HB340">
        <v>300</v>
      </c>
      <c r="HG340">
        <v>25</v>
      </c>
      <c r="HN340" s="27">
        <f t="shared" si="214"/>
        <v>3373</v>
      </c>
      <c r="HO340">
        <f t="shared" si="215"/>
        <v>19</v>
      </c>
      <c r="HP340">
        <f t="shared" si="208"/>
        <v>3</v>
      </c>
      <c r="HQ340">
        <f t="shared" si="209"/>
        <v>1</v>
      </c>
      <c r="HR340">
        <f t="shared" si="210"/>
        <v>1</v>
      </c>
      <c r="HS340">
        <f t="shared" si="190"/>
        <v>1</v>
      </c>
      <c r="HT340">
        <f t="shared" si="191"/>
        <v>1</v>
      </c>
      <c r="HU340">
        <f t="shared" si="192"/>
        <v>14</v>
      </c>
      <c r="HV340" s="38">
        <f t="shared" si="193"/>
        <v>5</v>
      </c>
      <c r="HW340" s="9">
        <f t="shared" si="194"/>
        <v>0.74117995849392226</v>
      </c>
      <c r="HX340" s="27">
        <f t="shared" si="195"/>
        <v>1</v>
      </c>
      <c r="HY340" s="9">
        <f t="shared" si="196"/>
        <v>1.0425354462051708</v>
      </c>
      <c r="HZ340" s="45"/>
      <c r="IA340">
        <f>COUNT(AX340:BA340,BH340,BJ340:BM340:BQ340,CB340,CD340,CO340:CP340,DB340,EX340,FD340,FL340,HE340,HI340)</f>
        <v>1</v>
      </c>
      <c r="IB340" s="120">
        <f t="shared" si="197"/>
        <v>1</v>
      </c>
      <c r="IC340" s="27">
        <v>11</v>
      </c>
      <c r="ID340" s="38"/>
      <c r="IE340" s="9">
        <v>70.88645123035873</v>
      </c>
      <c r="IF340" s="45"/>
      <c r="IG340" s="38">
        <f t="shared" si="198"/>
        <v>4</v>
      </c>
      <c r="IH340" s="38"/>
      <c r="II340">
        <f t="shared" si="211"/>
        <v>0</v>
      </c>
      <c r="IJ340" t="str">
        <f t="shared" si="216"/>
        <v/>
      </c>
      <c r="IK340" s="9">
        <f t="shared" si="189"/>
        <v>16.424547880225319</v>
      </c>
      <c r="IL340" s="27">
        <f t="shared" si="212"/>
        <v>1</v>
      </c>
      <c r="IM340" s="9">
        <f t="shared" si="199"/>
        <v>6.6706196264453013</v>
      </c>
      <c r="IN340" s="48">
        <f t="shared" si="200"/>
        <v>1</v>
      </c>
      <c r="IO340" s="9">
        <f t="shared" si="201"/>
        <v>71.093981618737033</v>
      </c>
      <c r="IP340" s="49">
        <f t="shared" si="202"/>
        <v>1</v>
      </c>
      <c r="IQ340" s="9">
        <f t="shared" si="203"/>
        <v>2.9647198339756891</v>
      </c>
      <c r="IR340" s="49">
        <f t="shared" si="204"/>
        <v>3</v>
      </c>
      <c r="IS340" s="9">
        <f t="shared" si="205"/>
        <v>1.3333333333333333</v>
      </c>
      <c r="IT340" s="9" t="str">
        <f t="shared" si="206"/>
        <v>very poor</v>
      </c>
      <c r="IU340" s="9">
        <f t="shared" si="207"/>
        <v>52.083333333333329</v>
      </c>
      <c r="IV340" t="str">
        <f t="shared" si="213"/>
        <v>improvement needed</v>
      </c>
    </row>
    <row r="341" spans="1:256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P341">
        <v>300</v>
      </c>
      <c r="BY341">
        <v>50</v>
      </c>
      <c r="CQ341">
        <v>50</v>
      </c>
      <c r="CS341">
        <v>50</v>
      </c>
      <c r="EQ341">
        <v>1266</v>
      </c>
      <c r="ET341">
        <v>208</v>
      </c>
      <c r="EZ341">
        <v>50</v>
      </c>
      <c r="FI341">
        <v>2784</v>
      </c>
      <c r="FT341">
        <v>1042</v>
      </c>
      <c r="GN341">
        <v>50</v>
      </c>
      <c r="HB341">
        <v>50</v>
      </c>
      <c r="HN341" s="27">
        <f t="shared" si="214"/>
        <v>5900</v>
      </c>
      <c r="HO341">
        <f t="shared" si="215"/>
        <v>11</v>
      </c>
      <c r="HP341">
        <f t="shared" si="208"/>
        <v>1</v>
      </c>
      <c r="HQ341">
        <f t="shared" si="209"/>
        <v>2</v>
      </c>
      <c r="HR341">
        <f t="shared" si="210"/>
        <v>1</v>
      </c>
      <c r="HS341">
        <f t="shared" si="190"/>
        <v>0</v>
      </c>
      <c r="HT341">
        <f t="shared" si="191"/>
        <v>1</v>
      </c>
      <c r="HU341">
        <f t="shared" si="192"/>
        <v>7</v>
      </c>
      <c r="HV341" s="38">
        <f t="shared" si="193"/>
        <v>3</v>
      </c>
      <c r="HW341" s="9">
        <f t="shared" si="194"/>
        <v>0</v>
      </c>
      <c r="HX341" s="27">
        <f t="shared" si="195"/>
        <v>1</v>
      </c>
      <c r="HY341" s="9">
        <f t="shared" si="196"/>
        <v>0</v>
      </c>
      <c r="HZ341" s="45"/>
      <c r="IA341">
        <f>COUNT(AX341:BA341,BH341,BJ341:BM341:BQ341,CB341,CD341,CO341:CP341,DB341,EX341,FD341,FL341,HE341,HI341)</f>
        <v>0</v>
      </c>
      <c r="IB341" s="120">
        <f t="shared" si="197"/>
        <v>1</v>
      </c>
      <c r="IC341" s="27">
        <v>5</v>
      </c>
      <c r="ID341" s="38"/>
      <c r="IE341" s="9">
        <v>55.796610169491522</v>
      </c>
      <c r="IF341" s="45"/>
      <c r="IG341" s="38">
        <f t="shared" si="198"/>
        <v>0</v>
      </c>
      <c r="IH341" s="38"/>
      <c r="II341">
        <f t="shared" si="211"/>
        <v>0</v>
      </c>
      <c r="IJ341" t="str">
        <f t="shared" si="216"/>
        <v/>
      </c>
      <c r="IK341" s="9">
        <f t="shared" si="189"/>
        <v>24</v>
      </c>
      <c r="IL341" s="27">
        <f t="shared" si="212"/>
        <v>1</v>
      </c>
      <c r="IM341" s="9">
        <f t="shared" si="199"/>
        <v>0</v>
      </c>
      <c r="IN341" s="48">
        <f t="shared" si="200"/>
        <v>1</v>
      </c>
      <c r="IO341" s="9">
        <f t="shared" si="201"/>
        <v>91.525423728813564</v>
      </c>
      <c r="IP341" s="49">
        <f t="shared" si="202"/>
        <v>1</v>
      </c>
      <c r="IQ341" s="9">
        <f t="shared" si="203"/>
        <v>18.508474576271187</v>
      </c>
      <c r="IR341" s="49">
        <f t="shared" si="204"/>
        <v>5</v>
      </c>
      <c r="IS341" s="9">
        <f t="shared" si="205"/>
        <v>1</v>
      </c>
      <c r="IT341" s="9" t="str">
        <f t="shared" si="206"/>
        <v>very poor</v>
      </c>
      <c r="IU341" s="9">
        <f t="shared" si="207"/>
        <v>39.0625</v>
      </c>
      <c r="IV341" t="str">
        <f t="shared" si="213"/>
        <v>improvement needed</v>
      </c>
    </row>
    <row r="342" spans="1:256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P342">
        <v>467</v>
      </c>
      <c r="AV342">
        <v>33</v>
      </c>
      <c r="BA342">
        <v>33</v>
      </c>
      <c r="BH342">
        <v>67</v>
      </c>
      <c r="BI342">
        <v>100</v>
      </c>
      <c r="CU342">
        <v>100</v>
      </c>
      <c r="EL342">
        <v>494</v>
      </c>
      <c r="EQ342">
        <v>494</v>
      </c>
      <c r="ET342">
        <v>345</v>
      </c>
      <c r="FB342">
        <v>165</v>
      </c>
      <c r="FI342">
        <v>1647</v>
      </c>
      <c r="FQ342">
        <v>69</v>
      </c>
      <c r="FT342">
        <v>483</v>
      </c>
      <c r="GF342">
        <v>69</v>
      </c>
      <c r="GN342">
        <v>100</v>
      </c>
      <c r="HG342">
        <v>33</v>
      </c>
      <c r="HL342">
        <v>33</v>
      </c>
      <c r="HN342" s="27">
        <f t="shared" si="214"/>
        <v>4732</v>
      </c>
      <c r="HO342">
        <f t="shared" si="215"/>
        <v>17</v>
      </c>
      <c r="HP342">
        <f t="shared" si="208"/>
        <v>3</v>
      </c>
      <c r="HQ342">
        <f t="shared" si="209"/>
        <v>3</v>
      </c>
      <c r="HR342">
        <f t="shared" si="210"/>
        <v>3</v>
      </c>
      <c r="HS342">
        <f t="shared" si="190"/>
        <v>2</v>
      </c>
      <c r="HT342">
        <f t="shared" si="191"/>
        <v>5</v>
      </c>
      <c r="HU342">
        <f t="shared" si="192"/>
        <v>11</v>
      </c>
      <c r="HV342" s="38" t="str">
        <f t="shared" si="193"/>
        <v/>
      </c>
      <c r="HW342" s="9">
        <f t="shared" si="194"/>
        <v>3.5291631445477596</v>
      </c>
      <c r="HX342" s="27">
        <f t="shared" si="195"/>
        <v>3</v>
      </c>
      <c r="HY342" s="9">
        <f t="shared" si="196"/>
        <v>3.569580962234868</v>
      </c>
      <c r="HZ342" s="45"/>
      <c r="IA342">
        <f>COUNT(AX342:BA342,BH342,BJ342:BM342:BQ342,CB342,CD342,CO342:CP342,DB342,EX342,FD342,FL342,HE342,HI342)</f>
        <v>2</v>
      </c>
      <c r="IB342" s="120" t="str">
        <f t="shared" si="197"/>
        <v/>
      </c>
      <c r="IC342" s="27">
        <v>9</v>
      </c>
      <c r="ID342" s="38"/>
      <c r="IE342" s="9">
        <v>62.531699070160606</v>
      </c>
      <c r="IF342" s="45"/>
      <c r="IG342" s="38">
        <f t="shared" si="198"/>
        <v>3</v>
      </c>
      <c r="IH342" s="38"/>
      <c r="II342">
        <f t="shared" si="211"/>
        <v>0</v>
      </c>
      <c r="IJ342">
        <f t="shared" si="216"/>
        <v>1</v>
      </c>
      <c r="IK342" s="9">
        <f t="shared" si="189"/>
        <v>13.250211327134403</v>
      </c>
      <c r="IL342" s="27" t="str">
        <f t="shared" si="212"/>
        <v/>
      </c>
      <c r="IM342" s="9">
        <f t="shared" si="199"/>
        <v>2.1132713440405748</v>
      </c>
      <c r="IN342" s="48">
        <f t="shared" si="200"/>
        <v>1</v>
      </c>
      <c r="IO342" s="9">
        <f t="shared" si="201"/>
        <v>81.699070160608628</v>
      </c>
      <c r="IP342" s="49">
        <f t="shared" si="202"/>
        <v>1</v>
      </c>
      <c r="IQ342" s="9">
        <f t="shared" si="203"/>
        <v>11.665257819103973</v>
      </c>
      <c r="IR342" s="49">
        <f t="shared" si="204"/>
        <v>5</v>
      </c>
      <c r="IS342" s="9">
        <f t="shared" si="205"/>
        <v>3</v>
      </c>
      <c r="IT342" s="9" t="str">
        <f t="shared" si="206"/>
        <v>fair</v>
      </c>
      <c r="IU342" s="9">
        <f t="shared" si="207"/>
        <v>117.1875</v>
      </c>
      <c r="IV342" t="str">
        <f t="shared" si="213"/>
        <v>approaching attainable community</v>
      </c>
    </row>
    <row r="343" spans="1:256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P343">
        <v>338</v>
      </c>
      <c r="AC343">
        <v>13</v>
      </c>
      <c r="AH343">
        <v>25</v>
      </c>
      <c r="AJ343">
        <v>50</v>
      </c>
      <c r="AQ343">
        <v>38</v>
      </c>
      <c r="BH343">
        <v>13</v>
      </c>
      <c r="BI343">
        <v>13</v>
      </c>
      <c r="BX343">
        <v>88</v>
      </c>
      <c r="BY343">
        <v>200</v>
      </c>
      <c r="CW343">
        <v>13</v>
      </c>
      <c r="EN343">
        <v>13</v>
      </c>
      <c r="EQ343">
        <v>88</v>
      </c>
      <c r="ET343">
        <v>13</v>
      </c>
      <c r="FF343">
        <v>13</v>
      </c>
      <c r="FI343">
        <v>88</v>
      </c>
      <c r="FQ343">
        <v>125</v>
      </c>
      <c r="FS343">
        <v>13</v>
      </c>
      <c r="FT343">
        <v>75</v>
      </c>
      <c r="GF343">
        <v>13</v>
      </c>
      <c r="HN343" s="27">
        <f t="shared" si="214"/>
        <v>1232</v>
      </c>
      <c r="HO343">
        <f t="shared" si="215"/>
        <v>19</v>
      </c>
      <c r="HP343">
        <f t="shared" si="208"/>
        <v>3</v>
      </c>
      <c r="HQ343">
        <f t="shared" si="209"/>
        <v>3</v>
      </c>
      <c r="HR343">
        <f t="shared" si="210"/>
        <v>1</v>
      </c>
      <c r="HS343">
        <f t="shared" si="190"/>
        <v>2</v>
      </c>
      <c r="HT343">
        <f t="shared" si="191"/>
        <v>3</v>
      </c>
      <c r="HU343">
        <f t="shared" si="192"/>
        <v>9</v>
      </c>
      <c r="HV343" s="38">
        <f t="shared" si="193"/>
        <v>3</v>
      </c>
      <c r="HW343" s="9">
        <f t="shared" si="194"/>
        <v>2.1103896103896105</v>
      </c>
      <c r="HX343" s="27">
        <f t="shared" si="195"/>
        <v>3</v>
      </c>
      <c r="HY343" s="9">
        <f t="shared" si="196"/>
        <v>31.292517006802722</v>
      </c>
      <c r="HZ343" s="45"/>
      <c r="IA343">
        <f>COUNT(AX343:BA343,BH343,BJ343:BM343:BQ343,CB343,CD343,CO343:CP343,DB343,EX343,FD343,FL343,HE343,HI343)</f>
        <v>1</v>
      </c>
      <c r="IB343" s="120">
        <f t="shared" si="197"/>
        <v>1</v>
      </c>
      <c r="IC343" s="27">
        <v>10</v>
      </c>
      <c r="ID343" s="38"/>
      <c r="IE343" s="9">
        <v>50</v>
      </c>
      <c r="IF343" s="45"/>
      <c r="IG343" s="38">
        <f t="shared" si="198"/>
        <v>2</v>
      </c>
      <c r="IH343" s="38"/>
      <c r="II343">
        <f t="shared" si="211"/>
        <v>3</v>
      </c>
      <c r="IJ343" t="str">
        <f t="shared" si="216"/>
        <v/>
      </c>
      <c r="IK343" s="9">
        <f t="shared" ref="IK343:IK348" si="217">SUM(T343,BN343:BR343,BX343,CO343,CQ343,CS343:CY343,CX343,DA343,DB343,DD343,DJ343:DO343,DT343,DU343,EQ343,EV343,FE343, FR343,GB343,GY343:HC343,HG343)/HN343*100</f>
        <v>15.340909090909092</v>
      </c>
      <c r="IL343" s="27">
        <f t="shared" si="212"/>
        <v>1</v>
      </c>
      <c r="IM343" s="9">
        <f t="shared" si="199"/>
        <v>1.0551948051948052</v>
      </c>
      <c r="IN343" s="48">
        <f t="shared" si="200"/>
        <v>1</v>
      </c>
      <c r="IO343" s="9">
        <f t="shared" si="201"/>
        <v>35.795454545454547</v>
      </c>
      <c r="IP343" s="49">
        <f t="shared" si="202"/>
        <v>3</v>
      </c>
      <c r="IQ343" s="9">
        <f t="shared" si="203"/>
        <v>29.464285714285715</v>
      </c>
      <c r="IR343" s="49">
        <f t="shared" si="204"/>
        <v>5</v>
      </c>
      <c r="IS343" s="9">
        <f t="shared" si="205"/>
        <v>2</v>
      </c>
      <c r="IT343" s="9" t="str">
        <f t="shared" si="206"/>
        <v>poor</v>
      </c>
      <c r="IU343" s="9">
        <f t="shared" si="207"/>
        <v>78.125</v>
      </c>
      <c r="IV343" t="str">
        <f t="shared" si="213"/>
        <v>approaching attainable community</v>
      </c>
    </row>
    <row r="344" spans="1:256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P344">
        <v>429</v>
      </c>
      <c r="AE344">
        <v>14</v>
      </c>
      <c r="AW344">
        <v>14</v>
      </c>
      <c r="CS344">
        <v>14</v>
      </c>
      <c r="CU344">
        <v>200</v>
      </c>
      <c r="EL344">
        <v>29</v>
      </c>
      <c r="EQ344">
        <v>497</v>
      </c>
      <c r="ET344">
        <v>43</v>
      </c>
      <c r="FI344">
        <v>88</v>
      </c>
      <c r="FT344">
        <v>29</v>
      </c>
      <c r="HB344">
        <v>14</v>
      </c>
      <c r="HG344">
        <v>114</v>
      </c>
      <c r="HN344" s="27">
        <f t="shared" si="214"/>
        <v>1485</v>
      </c>
      <c r="HO344">
        <f t="shared" si="215"/>
        <v>12</v>
      </c>
      <c r="HP344">
        <f t="shared" si="208"/>
        <v>1</v>
      </c>
      <c r="HQ344">
        <f t="shared" si="209"/>
        <v>2</v>
      </c>
      <c r="HR344">
        <f t="shared" si="210"/>
        <v>1</v>
      </c>
      <c r="HS344">
        <f t="shared" si="190"/>
        <v>0</v>
      </c>
      <c r="HT344">
        <f t="shared" si="191"/>
        <v>1</v>
      </c>
      <c r="HU344">
        <f t="shared" si="192"/>
        <v>7</v>
      </c>
      <c r="HV344" s="38">
        <f t="shared" si="193"/>
        <v>3</v>
      </c>
      <c r="HW344" s="9">
        <f t="shared" si="194"/>
        <v>0</v>
      </c>
      <c r="HX344" s="27">
        <f t="shared" si="195"/>
        <v>1</v>
      </c>
      <c r="HY344" s="9">
        <f t="shared" si="196"/>
        <v>0</v>
      </c>
      <c r="HZ344" s="45"/>
      <c r="IA344">
        <f>COUNT(AX344:BA344,BH344,BJ344:BM344:BQ344,CB344,CD344,CO344:CP344,DB344,EX344,FD344,FL344,HE344,HI344)</f>
        <v>0</v>
      </c>
      <c r="IB344" s="120">
        <f t="shared" si="197"/>
        <v>1</v>
      </c>
      <c r="IC344" s="27">
        <v>9</v>
      </c>
      <c r="ID344" s="38"/>
      <c r="IE344" s="9">
        <v>45.387205387205384</v>
      </c>
      <c r="IF344" s="45"/>
      <c r="IG344" s="38">
        <f t="shared" si="198"/>
        <v>0</v>
      </c>
      <c r="IH344" s="38"/>
      <c r="II344">
        <f t="shared" si="211"/>
        <v>1</v>
      </c>
      <c r="IJ344" t="str">
        <f t="shared" si="216"/>
        <v/>
      </c>
      <c r="IK344" s="9">
        <f t="shared" si="217"/>
        <v>56.498316498316505</v>
      </c>
      <c r="IL344" s="27">
        <f t="shared" si="212"/>
        <v>3</v>
      </c>
      <c r="IM344" s="9">
        <f t="shared" si="199"/>
        <v>0</v>
      </c>
      <c r="IN344" s="48">
        <f t="shared" si="200"/>
        <v>1</v>
      </c>
      <c r="IO344" s="9">
        <f t="shared" si="201"/>
        <v>46.195286195286194</v>
      </c>
      <c r="IP344" s="49">
        <f t="shared" si="202"/>
        <v>3</v>
      </c>
      <c r="IQ344" s="9">
        <f t="shared" si="203"/>
        <v>2.8956228956228958</v>
      </c>
      <c r="IR344" s="49">
        <f t="shared" si="204"/>
        <v>3</v>
      </c>
      <c r="IS344" s="9">
        <f t="shared" si="205"/>
        <v>1.6666666666666667</v>
      </c>
      <c r="IT344" s="9" t="str">
        <f t="shared" si="206"/>
        <v>very poor</v>
      </c>
      <c r="IU344" s="9">
        <f t="shared" si="207"/>
        <v>65.104166666666657</v>
      </c>
      <c r="IV344" t="str">
        <f t="shared" si="213"/>
        <v>improvement needed</v>
      </c>
    </row>
    <row r="345" spans="1:256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P345">
        <v>1250</v>
      </c>
      <c r="AH345">
        <v>17</v>
      </c>
      <c r="AQ345">
        <v>17</v>
      </c>
      <c r="BX345">
        <v>50</v>
      </c>
      <c r="BY345">
        <v>67</v>
      </c>
      <c r="CU345">
        <v>83</v>
      </c>
      <c r="EQ345">
        <v>200</v>
      </c>
      <c r="ET345">
        <v>17</v>
      </c>
      <c r="FI345">
        <v>67</v>
      </c>
      <c r="FT345">
        <v>33</v>
      </c>
      <c r="HG345">
        <v>17</v>
      </c>
      <c r="HN345" s="27">
        <f t="shared" si="214"/>
        <v>1818</v>
      </c>
      <c r="HO345">
        <f t="shared" si="215"/>
        <v>11</v>
      </c>
      <c r="HP345">
        <f t="shared" si="208"/>
        <v>1</v>
      </c>
      <c r="HQ345">
        <f t="shared" si="209"/>
        <v>1</v>
      </c>
      <c r="HR345">
        <f t="shared" si="210"/>
        <v>1</v>
      </c>
      <c r="HS345">
        <f t="shared" si="190"/>
        <v>0</v>
      </c>
      <c r="HT345">
        <f t="shared" si="191"/>
        <v>1</v>
      </c>
      <c r="HU345">
        <f t="shared" si="192"/>
        <v>5</v>
      </c>
      <c r="HV345" s="38">
        <f t="shared" si="193"/>
        <v>1</v>
      </c>
      <c r="HW345" s="9">
        <f t="shared" si="194"/>
        <v>0</v>
      </c>
      <c r="HX345" s="27">
        <f t="shared" si="195"/>
        <v>1</v>
      </c>
      <c r="HY345" s="9">
        <f t="shared" si="196"/>
        <v>0</v>
      </c>
      <c r="HZ345" s="45"/>
      <c r="IA345">
        <f>COUNT(AX345:BA345,BH345,BJ345:BM345:BQ345,CB345,CD345,CO345:CP345,DB345,EX345,FD345,FL345,HE345,HI345)</f>
        <v>0</v>
      </c>
      <c r="IB345" s="120">
        <f t="shared" si="197"/>
        <v>1</v>
      </c>
      <c r="IC345" s="27">
        <v>9</v>
      </c>
      <c r="ID345" s="38"/>
      <c r="IE345" s="9">
        <v>74.312431243124308</v>
      </c>
      <c r="IF345" s="45"/>
      <c r="IG345" s="38">
        <f t="shared" si="198"/>
        <v>0</v>
      </c>
      <c r="IH345" s="38"/>
      <c r="II345">
        <f t="shared" si="211"/>
        <v>1</v>
      </c>
      <c r="IJ345" t="str">
        <f t="shared" si="216"/>
        <v/>
      </c>
      <c r="IK345" s="9">
        <f t="shared" si="217"/>
        <v>19.251925192519252</v>
      </c>
      <c r="IL345" s="27">
        <f t="shared" si="212"/>
        <v>1</v>
      </c>
      <c r="IM345" s="9">
        <f t="shared" si="199"/>
        <v>0</v>
      </c>
      <c r="IN345" s="48">
        <f t="shared" si="200"/>
        <v>1</v>
      </c>
      <c r="IO345" s="9">
        <f t="shared" si="201"/>
        <v>17.436743674367435</v>
      </c>
      <c r="IP345" s="49">
        <f t="shared" si="202"/>
        <v>3</v>
      </c>
      <c r="IQ345" s="9">
        <f t="shared" si="203"/>
        <v>6.435643564356436</v>
      </c>
      <c r="IR345" s="49">
        <f t="shared" si="204"/>
        <v>3</v>
      </c>
      <c r="IS345" s="9">
        <f t="shared" si="205"/>
        <v>1.3333333333333333</v>
      </c>
      <c r="IT345" s="9" t="str">
        <f t="shared" si="206"/>
        <v>very poor</v>
      </c>
      <c r="IU345" s="9">
        <f t="shared" si="207"/>
        <v>52.083333333333329</v>
      </c>
      <c r="IV345" t="str">
        <f t="shared" si="213"/>
        <v>improvement needed</v>
      </c>
    </row>
    <row r="346" spans="1:256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P346">
        <v>400</v>
      </c>
      <c r="BH346">
        <v>300</v>
      </c>
      <c r="BI346">
        <v>2200</v>
      </c>
      <c r="CS346">
        <v>100</v>
      </c>
      <c r="CU346">
        <v>100</v>
      </c>
      <c r="EQ346">
        <v>4436</v>
      </c>
      <c r="ET346">
        <v>1000</v>
      </c>
      <c r="FI346">
        <v>986</v>
      </c>
      <c r="FQ346">
        <v>400</v>
      </c>
      <c r="FT346">
        <v>500</v>
      </c>
      <c r="GL346">
        <v>1479</v>
      </c>
      <c r="GN346">
        <v>100</v>
      </c>
      <c r="HG346">
        <v>100</v>
      </c>
      <c r="HN346" s="27">
        <f t="shared" si="214"/>
        <v>12101</v>
      </c>
      <c r="HO346">
        <f t="shared" si="215"/>
        <v>13</v>
      </c>
      <c r="HP346">
        <f t="shared" si="208"/>
        <v>1</v>
      </c>
      <c r="HQ346">
        <f t="shared" si="209"/>
        <v>4</v>
      </c>
      <c r="HR346">
        <f t="shared" si="210"/>
        <v>1</v>
      </c>
      <c r="HS346">
        <f t="shared" si="190"/>
        <v>2</v>
      </c>
      <c r="HT346">
        <f t="shared" si="191"/>
        <v>3</v>
      </c>
      <c r="HU346">
        <f t="shared" si="192"/>
        <v>8</v>
      </c>
      <c r="HV346" s="38">
        <f t="shared" si="193"/>
        <v>3</v>
      </c>
      <c r="HW346" s="9">
        <f t="shared" si="194"/>
        <v>20.659449632261797</v>
      </c>
      <c r="HX346" s="27">
        <f t="shared" si="195"/>
        <v>5</v>
      </c>
      <c r="HY346" s="9">
        <f t="shared" si="196"/>
        <v>4.4938770924615214</v>
      </c>
      <c r="HZ346" s="45"/>
      <c r="IA346">
        <f>COUNT(AX346:BA346,BH346,BJ346:BM346:BQ346,CB346,CD346,CO346:CP346,DB346,EX346,FD346,FL346,HE346,HI346)</f>
        <v>1</v>
      </c>
      <c r="IB346" s="120">
        <f t="shared" si="197"/>
        <v>1</v>
      </c>
      <c r="IC346" s="27">
        <v>7</v>
      </c>
      <c r="ID346" s="38"/>
      <c r="IE346" s="9">
        <v>56.730848690190896</v>
      </c>
      <c r="IF346" s="45"/>
      <c r="IG346" s="38">
        <f t="shared" si="198"/>
        <v>2</v>
      </c>
      <c r="IH346" s="38"/>
      <c r="II346">
        <f t="shared" si="211"/>
        <v>0</v>
      </c>
      <c r="IJ346" t="str">
        <f t="shared" si="216"/>
        <v/>
      </c>
      <c r="IK346" s="9">
        <f t="shared" si="217"/>
        <v>39.137261383356744</v>
      </c>
      <c r="IL346" s="27">
        <f t="shared" si="212"/>
        <v>3</v>
      </c>
      <c r="IM346" s="9">
        <f t="shared" si="199"/>
        <v>2.4791339558714158</v>
      </c>
      <c r="IN346" s="48">
        <f t="shared" si="200"/>
        <v>1</v>
      </c>
      <c r="IO346" s="9">
        <f t="shared" si="201"/>
        <v>73.555904470704903</v>
      </c>
      <c r="IP346" s="49">
        <f t="shared" si="202"/>
        <v>1</v>
      </c>
      <c r="IQ346" s="9">
        <f t="shared" si="203"/>
        <v>4.1318899264523594</v>
      </c>
      <c r="IR346" s="49">
        <f t="shared" si="204"/>
        <v>3</v>
      </c>
      <c r="IS346" s="9">
        <f t="shared" si="205"/>
        <v>1.6666666666666667</v>
      </c>
      <c r="IT346" s="9" t="str">
        <f t="shared" si="206"/>
        <v>very poor</v>
      </c>
      <c r="IU346" s="9">
        <f t="shared" si="207"/>
        <v>65.104166666666657</v>
      </c>
      <c r="IV346" t="str">
        <f t="shared" si="213"/>
        <v>improvement needed</v>
      </c>
    </row>
    <row r="347" spans="1:256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P347">
        <v>1000</v>
      </c>
      <c r="BH347">
        <v>100</v>
      </c>
      <c r="BI347">
        <v>1100</v>
      </c>
      <c r="EL347">
        <v>1911</v>
      </c>
      <c r="EQ347">
        <v>5256</v>
      </c>
      <c r="ET347">
        <v>400</v>
      </c>
      <c r="FI347">
        <v>2389</v>
      </c>
      <c r="FN347">
        <v>478</v>
      </c>
      <c r="FQ347">
        <v>100</v>
      </c>
      <c r="GC347">
        <v>478</v>
      </c>
      <c r="GI347">
        <v>100</v>
      </c>
      <c r="GL347">
        <v>2389</v>
      </c>
      <c r="GN347">
        <v>300</v>
      </c>
      <c r="GT347">
        <v>100</v>
      </c>
      <c r="HB347">
        <v>100</v>
      </c>
      <c r="HN347" s="27">
        <f t="shared" si="214"/>
        <v>16201</v>
      </c>
      <c r="HO347">
        <f t="shared" si="215"/>
        <v>15</v>
      </c>
      <c r="HP347">
        <f t="shared" si="208"/>
        <v>3</v>
      </c>
      <c r="HQ347">
        <f t="shared" si="209"/>
        <v>2</v>
      </c>
      <c r="HR347">
        <f t="shared" si="210"/>
        <v>1</v>
      </c>
      <c r="HS347">
        <f t="shared" si="190"/>
        <v>2</v>
      </c>
      <c r="HT347">
        <f t="shared" si="191"/>
        <v>3</v>
      </c>
      <c r="HU347">
        <f t="shared" si="192"/>
        <v>12</v>
      </c>
      <c r="HV347" s="38">
        <f t="shared" si="193"/>
        <v>5</v>
      </c>
      <c r="HW347" s="9">
        <f t="shared" si="194"/>
        <v>7.4069501882599837</v>
      </c>
      <c r="HX347" s="27">
        <f t="shared" si="195"/>
        <v>3</v>
      </c>
      <c r="HY347" s="9">
        <f t="shared" si="196"/>
        <v>0.72458517498731978</v>
      </c>
      <c r="HZ347" s="45"/>
      <c r="IA347">
        <f>COUNT(AX347:BA347,BH347,BJ347:BM347:BQ347,CB347,CD347,CO347:CP347,DB347,EX347,FD347,FL347,HE347,HI347)</f>
        <v>1</v>
      </c>
      <c r="IB347" s="120">
        <f t="shared" si="197"/>
        <v>1</v>
      </c>
      <c r="IC347" s="27">
        <v>8</v>
      </c>
      <c r="ID347" s="38"/>
      <c r="IE347" s="9">
        <v>52.058514906487254</v>
      </c>
      <c r="IF347" s="45"/>
      <c r="IG347" s="38">
        <f t="shared" si="198"/>
        <v>2</v>
      </c>
      <c r="IH347" s="38"/>
      <c r="II347">
        <f t="shared" si="211"/>
        <v>0</v>
      </c>
      <c r="IJ347" t="str">
        <f t="shared" si="216"/>
        <v/>
      </c>
      <c r="IK347" s="9">
        <f t="shared" si="217"/>
        <v>33.059687673600394</v>
      </c>
      <c r="IL347" s="27">
        <f t="shared" si="212"/>
        <v>3</v>
      </c>
      <c r="IM347" s="9">
        <f t="shared" si="199"/>
        <v>0.61724584902166535</v>
      </c>
      <c r="IN347" s="48">
        <f t="shared" si="200"/>
        <v>1</v>
      </c>
      <c r="IO347" s="9">
        <f t="shared" si="201"/>
        <v>85.186099623480033</v>
      </c>
      <c r="IP347" s="49">
        <f t="shared" si="202"/>
        <v>1</v>
      </c>
      <c r="IQ347" s="9">
        <f t="shared" si="203"/>
        <v>0</v>
      </c>
      <c r="IR347" s="49">
        <f t="shared" si="204"/>
        <v>1</v>
      </c>
      <c r="IS347" s="9">
        <f t="shared" si="205"/>
        <v>2</v>
      </c>
      <c r="IT347" s="9" t="str">
        <f t="shared" si="206"/>
        <v>poor</v>
      </c>
      <c r="IU347" s="9">
        <f t="shared" si="207"/>
        <v>78.125</v>
      </c>
      <c r="IV347" t="str">
        <f t="shared" si="213"/>
        <v>approaching attainable community</v>
      </c>
    </row>
    <row r="348" spans="1:256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P348">
        <v>600</v>
      </c>
      <c r="BE348">
        <v>100</v>
      </c>
      <c r="BH348">
        <v>1200</v>
      </c>
      <c r="BI348">
        <v>1500</v>
      </c>
      <c r="EE348">
        <v>100</v>
      </c>
      <c r="EL348">
        <v>3047</v>
      </c>
      <c r="EQ348">
        <v>2176</v>
      </c>
      <c r="ET348">
        <v>100</v>
      </c>
      <c r="FA348">
        <v>100</v>
      </c>
      <c r="FI348">
        <v>1741</v>
      </c>
      <c r="FN348">
        <v>435</v>
      </c>
      <c r="FQ348">
        <v>200</v>
      </c>
      <c r="FT348">
        <v>100</v>
      </c>
      <c r="GI348">
        <v>100</v>
      </c>
      <c r="HB348">
        <v>400</v>
      </c>
      <c r="HN348" s="27">
        <f t="shared" si="214"/>
        <v>11899</v>
      </c>
      <c r="HO348">
        <f t="shared" si="215"/>
        <v>15</v>
      </c>
      <c r="HP348">
        <f t="shared" si="208"/>
        <v>3</v>
      </c>
      <c r="HQ348">
        <f t="shared" si="209"/>
        <v>2</v>
      </c>
      <c r="HR348">
        <f t="shared" si="210"/>
        <v>1</v>
      </c>
      <c r="HS348">
        <f t="shared" si="190"/>
        <v>2</v>
      </c>
      <c r="HT348">
        <f t="shared" si="191"/>
        <v>3</v>
      </c>
      <c r="HU348">
        <f t="shared" si="192"/>
        <v>11</v>
      </c>
      <c r="HV348" s="38">
        <f t="shared" si="193"/>
        <v>5</v>
      </c>
      <c r="HW348" s="9">
        <f t="shared" si="194"/>
        <v>22.690982435498782</v>
      </c>
      <c r="HX348" s="27">
        <f t="shared" si="195"/>
        <v>5</v>
      </c>
      <c r="HY348" s="9">
        <f t="shared" si="196"/>
        <v>2.4694406716878627</v>
      </c>
      <c r="HZ348" s="45"/>
      <c r="IA348">
        <f>COUNT(AX348:BA348,BH348,BJ348:BM348:BQ348,CB348,CD348,CO348:CP348,DB348,EX348,FD348,FL348,HE348,HI348)</f>
        <v>1</v>
      </c>
      <c r="IB348" s="120">
        <f t="shared" si="197"/>
        <v>1</v>
      </c>
      <c r="IC348" s="27">
        <v>9</v>
      </c>
      <c r="ID348" s="38"/>
      <c r="IE348" s="9">
        <v>48.541894276829986</v>
      </c>
      <c r="IF348" s="45"/>
      <c r="IG348" s="38">
        <f t="shared" si="198"/>
        <v>2</v>
      </c>
      <c r="IH348" s="38"/>
      <c r="II348">
        <f t="shared" si="211"/>
        <v>0</v>
      </c>
      <c r="IJ348" t="str">
        <f t="shared" si="216"/>
        <v/>
      </c>
      <c r="IK348" s="9">
        <f t="shared" si="217"/>
        <v>21.64887805697958</v>
      </c>
      <c r="IL348" s="27">
        <f t="shared" si="212"/>
        <v>1</v>
      </c>
      <c r="IM348" s="9">
        <f t="shared" si="199"/>
        <v>10.084881082443903</v>
      </c>
      <c r="IN348" s="48">
        <f t="shared" si="200"/>
        <v>1</v>
      </c>
      <c r="IO348" s="9">
        <f t="shared" si="201"/>
        <v>68.064543238927641</v>
      </c>
      <c r="IP348" s="49">
        <f t="shared" si="202"/>
        <v>1</v>
      </c>
      <c r="IQ348" s="9">
        <f t="shared" si="203"/>
        <v>0.84040675687032529</v>
      </c>
      <c r="IR348" s="49">
        <f t="shared" si="204"/>
        <v>1</v>
      </c>
      <c r="IS348" s="9">
        <f t="shared" si="205"/>
        <v>1.6666666666666667</v>
      </c>
      <c r="IT348" s="9" t="str">
        <f t="shared" si="206"/>
        <v>very poor</v>
      </c>
      <c r="IU348" s="9">
        <f t="shared" si="207"/>
        <v>65.104166666666657</v>
      </c>
      <c r="IV348" t="str">
        <f t="shared" si="213"/>
        <v>improvement needed</v>
      </c>
    </row>
    <row r="349" spans="1:256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N349">
        <v>14</v>
      </c>
      <c r="P349">
        <v>629</v>
      </c>
      <c r="AJ349">
        <v>21</v>
      </c>
      <c r="AL349">
        <v>21</v>
      </c>
      <c r="BX349">
        <v>7</v>
      </c>
      <c r="BY349">
        <v>36</v>
      </c>
      <c r="ET349">
        <v>36</v>
      </c>
      <c r="FF349">
        <v>25</v>
      </c>
      <c r="FT349">
        <v>7</v>
      </c>
      <c r="GF349">
        <v>7</v>
      </c>
      <c r="HN349" s="27">
        <f t="shared" si="214"/>
        <v>803</v>
      </c>
      <c r="HO349">
        <f t="shared" ref="HO349:HO356" si="218">COUNT(J349:HM349)</f>
        <v>10</v>
      </c>
      <c r="HP349">
        <f t="shared" si="208"/>
        <v>1</v>
      </c>
      <c r="HQ349">
        <f t="shared" ref="HQ349:HQ356" si="219">COUNT(BG349:BR349,CD349,CQ349:DB349)</f>
        <v>0</v>
      </c>
      <c r="HR349">
        <f t="shared" si="210"/>
        <v>1</v>
      </c>
      <c r="HS349">
        <f t="shared" ref="HS349:HS356" si="220">COUNT(BG349:BR349)</f>
        <v>0</v>
      </c>
      <c r="HT349">
        <f t="shared" si="191"/>
        <v>1</v>
      </c>
      <c r="HU349">
        <f t="shared" ref="HU349:HU356" si="221">COUNT(DX349:HM349)</f>
        <v>4</v>
      </c>
      <c r="HV349" s="38" t="str">
        <f t="shared" si="193"/>
        <v/>
      </c>
      <c r="HW349" s="9">
        <f t="shared" ref="HW349:HW356" si="222">SUM(BG349:BR349)/HN349*100</f>
        <v>0</v>
      </c>
      <c r="HX349" s="27">
        <f t="shared" si="195"/>
        <v>1</v>
      </c>
      <c r="HY349" s="9">
        <f t="shared" si="196"/>
        <v>9.3333333333333339</v>
      </c>
      <c r="HZ349" s="45"/>
      <c r="IA349">
        <f>COUNT(AX349:BA349,BH349,BJ349:BM349:BQ349,CB349,CD349,CO349:CP349,DB349,EX349,FD349,FL349,HE349,HI349)</f>
        <v>0</v>
      </c>
      <c r="IB349" s="120" t="str">
        <f t="shared" si="197"/>
        <v/>
      </c>
      <c r="IC349" s="27">
        <v>8</v>
      </c>
      <c r="ID349" s="38"/>
      <c r="IE349" s="9">
        <v>85.927770859277715</v>
      </c>
      <c r="IF349" s="45"/>
      <c r="IG349" s="38">
        <f t="shared" si="198"/>
        <v>0</v>
      </c>
      <c r="IH349" s="38"/>
      <c r="II349">
        <f t="shared" ref="II349:II356" si="223">COUNT(AE349:AF349, AH349:AN349,BN349:BP349,BR349,CW349:CY349,DD349,DK349:DO349,DT349,DV349,EY349)</f>
        <v>2</v>
      </c>
      <c r="IJ349">
        <f t="shared" si="216"/>
        <v>5</v>
      </c>
      <c r="IK349" s="9">
        <f t="shared" ref="IK349:IK356" si="224">SUM(T349,BN349:BR349,BX349,CO349,CQ349,CS349:CY349,CX349,DA349,DB349,DD349,DJ349:DO349,DT349,DU349,EQ349,EV349,FE349, FR349,GB349,GY349:HC349,HG349)/HN349*100</f>
        <v>0.87173100871731013</v>
      </c>
      <c r="IL349" s="27" t="str">
        <f t="shared" si="212"/>
        <v/>
      </c>
      <c r="IM349" s="9">
        <f t="shared" ref="IM349:IM356" si="225">SUM(AX349:AY349,BA349,BG349:BH349,BJ349:BQ349,CB349,CD349,CO349:CP349,CT349,DB349,EX349,FD349,FL349,FU349,HA349,HC349,HE349,HI349)/HN349*100</f>
        <v>0</v>
      </c>
      <c r="IN349" s="48">
        <f t="shared" si="200"/>
        <v>1</v>
      </c>
      <c r="IO349" s="9">
        <f t="shared" ref="IO349:IO356" si="226">SUM(EB349:GN349)/HN349*100</f>
        <v>9.339975093399751</v>
      </c>
      <c r="IP349" s="49">
        <f t="shared" si="202"/>
        <v>3</v>
      </c>
      <c r="IQ349" s="9">
        <f t="shared" ref="IQ349:IQ356" si="227">SUM(AE349:AN349,BU349:BW349,BS349,BY349:CA349,CM349,DP349,DR349:DS349,DV349,FD349,FT349,GF349)/HN349*100</f>
        <v>11.457036114570361</v>
      </c>
      <c r="IR349" s="49">
        <f t="shared" si="204"/>
        <v>5</v>
      </c>
      <c r="IS349" s="9">
        <f t="shared" ref="IS349:IS356" si="228">IF($C349="NCP",(SUM(HP349,HR349,HT349,IN349,IL349,IP349)/6),IF($C349="CP",(SUM(HP349,HR349,HT349,HX349,IJ349,IN349,IR349)/7),""))</f>
        <v>2.1428571428571428</v>
      </c>
      <c r="IT349" s="9" t="str">
        <f t="shared" si="206"/>
        <v>poor</v>
      </c>
      <c r="IU349" s="9">
        <f t="shared" ref="IU349:IU356" si="229">IS349/2.56*100</f>
        <v>83.705357142857139</v>
      </c>
      <c r="IV349" t="str">
        <f t="shared" si="213"/>
        <v>approaching attainable community</v>
      </c>
    </row>
    <row r="350" spans="1:256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P350">
        <v>225</v>
      </c>
      <c r="CS350">
        <v>25</v>
      </c>
      <c r="EL350">
        <v>114</v>
      </c>
      <c r="EQ350">
        <v>114</v>
      </c>
      <c r="FI350">
        <v>1597</v>
      </c>
      <c r="FQ350">
        <v>25</v>
      </c>
      <c r="GF350">
        <v>25</v>
      </c>
      <c r="HG350">
        <v>50</v>
      </c>
      <c r="HN350" s="27">
        <f t="shared" si="214"/>
        <v>2175</v>
      </c>
      <c r="HO350">
        <f t="shared" si="218"/>
        <v>8</v>
      </c>
      <c r="HP350">
        <f t="shared" si="208"/>
        <v>1</v>
      </c>
      <c r="HQ350">
        <f t="shared" si="219"/>
        <v>1</v>
      </c>
      <c r="HR350">
        <f t="shared" si="210"/>
        <v>1</v>
      </c>
      <c r="HS350">
        <f t="shared" si="220"/>
        <v>0</v>
      </c>
      <c r="HT350">
        <f t="shared" si="191"/>
        <v>1</v>
      </c>
      <c r="HU350">
        <f t="shared" si="221"/>
        <v>6</v>
      </c>
      <c r="HV350" s="38">
        <f t="shared" si="193"/>
        <v>3</v>
      </c>
      <c r="HW350" s="9">
        <f t="shared" si="222"/>
        <v>0</v>
      </c>
      <c r="HX350" s="27">
        <f t="shared" si="195"/>
        <v>1</v>
      </c>
      <c r="HY350" s="9">
        <f t="shared" si="196"/>
        <v>2.666666666666667</v>
      </c>
      <c r="HZ350" s="45"/>
      <c r="IA350">
        <f>COUNT(AX350:BA350,BH350,BJ350:BM350:BQ350,CB350,CD350,CO350:CP350,DB350,EX350,FD350,FL350,HE350,HI350)</f>
        <v>0</v>
      </c>
      <c r="IB350" s="120">
        <f t="shared" si="197"/>
        <v>1</v>
      </c>
      <c r="IC350" s="27">
        <v>6</v>
      </c>
      <c r="ID350" s="38"/>
      <c r="IE350" s="9">
        <v>87.218390804597703</v>
      </c>
      <c r="IF350" s="45"/>
      <c r="IG350" s="38">
        <f t="shared" si="198"/>
        <v>0</v>
      </c>
      <c r="IH350" s="38"/>
      <c r="II350">
        <f t="shared" si="223"/>
        <v>0</v>
      </c>
      <c r="IJ350" t="str">
        <f t="shared" si="216"/>
        <v/>
      </c>
      <c r="IK350" s="9">
        <f t="shared" si="224"/>
        <v>8.6896551724137936</v>
      </c>
      <c r="IL350" s="27">
        <f t="shared" si="212"/>
        <v>1</v>
      </c>
      <c r="IM350" s="9">
        <f t="shared" si="225"/>
        <v>0</v>
      </c>
      <c r="IN350" s="48">
        <f t="shared" si="200"/>
        <v>1</v>
      </c>
      <c r="IO350" s="9">
        <f t="shared" si="226"/>
        <v>86.206896551724128</v>
      </c>
      <c r="IP350" s="49">
        <f t="shared" si="202"/>
        <v>1</v>
      </c>
      <c r="IQ350" s="9">
        <f t="shared" si="227"/>
        <v>1.1494252873563218</v>
      </c>
      <c r="IR350" s="49">
        <f t="shared" si="204"/>
        <v>3</v>
      </c>
      <c r="IS350" s="9">
        <f t="shared" si="228"/>
        <v>1</v>
      </c>
      <c r="IT350" s="9" t="str">
        <f t="shared" si="206"/>
        <v>very poor</v>
      </c>
      <c r="IU350" s="9">
        <f t="shared" si="229"/>
        <v>39.0625</v>
      </c>
      <c r="IV350" t="str">
        <f t="shared" si="213"/>
        <v>improvement needed</v>
      </c>
    </row>
    <row r="351" spans="1:256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P351">
        <v>200</v>
      </c>
      <c r="AL351">
        <v>33</v>
      </c>
      <c r="CS351">
        <v>33</v>
      </c>
      <c r="EQ351">
        <v>170</v>
      </c>
      <c r="FI351">
        <v>3564</v>
      </c>
      <c r="GT351">
        <v>33</v>
      </c>
      <c r="HG351">
        <v>67</v>
      </c>
      <c r="HN351" s="27">
        <f t="shared" si="214"/>
        <v>4100</v>
      </c>
      <c r="HO351">
        <f t="shared" si="218"/>
        <v>7</v>
      </c>
      <c r="HP351">
        <f t="shared" si="208"/>
        <v>1</v>
      </c>
      <c r="HQ351">
        <f t="shared" si="219"/>
        <v>1</v>
      </c>
      <c r="HR351">
        <f t="shared" si="210"/>
        <v>1</v>
      </c>
      <c r="HS351">
        <f t="shared" si="220"/>
        <v>0</v>
      </c>
      <c r="HT351">
        <f t="shared" si="191"/>
        <v>1</v>
      </c>
      <c r="HU351">
        <f t="shared" si="221"/>
        <v>4</v>
      </c>
      <c r="HV351" s="38">
        <f t="shared" si="193"/>
        <v>1</v>
      </c>
      <c r="HW351" s="9">
        <f t="shared" si="222"/>
        <v>0</v>
      </c>
      <c r="HX351" s="27">
        <f t="shared" si="195"/>
        <v>1</v>
      </c>
      <c r="HY351" s="9">
        <f t="shared" si="196"/>
        <v>0</v>
      </c>
      <c r="HZ351" s="45"/>
      <c r="IA351">
        <f>COUNT(AX351:BA351,BH351,BJ351:BM351:BQ351,CB351,CD351,CO351:CP351,DB351,EX351,FD351,FL351,HE351,HI351)</f>
        <v>0</v>
      </c>
      <c r="IB351" s="120">
        <f t="shared" si="197"/>
        <v>1</v>
      </c>
      <c r="IC351" s="27">
        <v>6</v>
      </c>
      <c r="ID351" s="38"/>
      <c r="IE351" s="9">
        <v>93.439024390243901</v>
      </c>
      <c r="IF351" s="45"/>
      <c r="IG351" s="38">
        <f t="shared" si="198"/>
        <v>0</v>
      </c>
      <c r="IH351" s="38"/>
      <c r="II351">
        <f t="shared" si="223"/>
        <v>1</v>
      </c>
      <c r="IJ351" t="str">
        <f t="shared" si="216"/>
        <v/>
      </c>
      <c r="IK351" s="9">
        <f t="shared" si="224"/>
        <v>6.5853658536585371</v>
      </c>
      <c r="IL351" s="27">
        <f t="shared" si="212"/>
        <v>1</v>
      </c>
      <c r="IM351" s="9">
        <f t="shared" si="225"/>
        <v>0</v>
      </c>
      <c r="IN351" s="48">
        <f t="shared" si="200"/>
        <v>1</v>
      </c>
      <c r="IO351" s="9">
        <f t="shared" si="226"/>
        <v>91.073170731707322</v>
      </c>
      <c r="IP351" s="49">
        <f t="shared" si="202"/>
        <v>1</v>
      </c>
      <c r="IQ351" s="9">
        <f t="shared" si="227"/>
        <v>0.80487804878048785</v>
      </c>
      <c r="IR351" s="49">
        <f t="shared" si="204"/>
        <v>1</v>
      </c>
      <c r="IS351" s="9">
        <f t="shared" si="228"/>
        <v>1</v>
      </c>
      <c r="IT351" s="9" t="str">
        <f t="shared" si="206"/>
        <v>very poor</v>
      </c>
      <c r="IU351" s="9">
        <f t="shared" si="229"/>
        <v>39.0625</v>
      </c>
      <c r="IV351" t="str">
        <f t="shared" si="213"/>
        <v>improvement needed</v>
      </c>
    </row>
    <row r="352" spans="1:256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P352">
        <v>476</v>
      </c>
      <c r="AH352">
        <v>35</v>
      </c>
      <c r="AL352">
        <v>12</v>
      </c>
      <c r="BX352">
        <v>24</v>
      </c>
      <c r="BY352">
        <v>6</v>
      </c>
      <c r="EQ352">
        <v>24</v>
      </c>
      <c r="ET352">
        <v>12</v>
      </c>
      <c r="HG352">
        <v>6</v>
      </c>
      <c r="HM352">
        <v>6</v>
      </c>
      <c r="HN352" s="27">
        <f t="shared" si="214"/>
        <v>601</v>
      </c>
      <c r="HO352">
        <f t="shared" si="218"/>
        <v>9</v>
      </c>
      <c r="HP352">
        <f t="shared" si="208"/>
        <v>1</v>
      </c>
      <c r="HQ352">
        <f t="shared" si="219"/>
        <v>0</v>
      </c>
      <c r="HR352">
        <f t="shared" si="210"/>
        <v>1</v>
      </c>
      <c r="HS352">
        <f t="shared" si="220"/>
        <v>0</v>
      </c>
      <c r="HT352">
        <f t="shared" si="191"/>
        <v>1</v>
      </c>
      <c r="HU352">
        <f t="shared" si="221"/>
        <v>4</v>
      </c>
      <c r="HV352" s="38">
        <f t="shared" si="193"/>
        <v>1</v>
      </c>
      <c r="HW352" s="9">
        <f t="shared" si="222"/>
        <v>0</v>
      </c>
      <c r="HX352" s="27">
        <f t="shared" si="195"/>
        <v>1</v>
      </c>
      <c r="HY352" s="9">
        <f>IF(SUM(EB352:GN352)=0,0,SUM(FD352,FQ352,GB352,GF352)/SUM(EB352:GN352)*100)</f>
        <v>0</v>
      </c>
      <c r="HZ352" s="45"/>
      <c r="IA352">
        <f>COUNT(AX352:BA352,BH352,BJ352:BM352:BQ352,CB352,CD352,CO352:CP352,DB352,EX352,FD352,FL352,HE352,HI352)</f>
        <v>0</v>
      </c>
      <c r="IB352" s="120">
        <f t="shared" si="197"/>
        <v>1</v>
      </c>
      <c r="IC352" s="27">
        <v>8</v>
      </c>
      <c r="ID352" s="38"/>
      <c r="IE352" s="9">
        <v>82.196339434276211</v>
      </c>
      <c r="IF352" s="45"/>
      <c r="IG352" s="38">
        <f t="shared" si="198"/>
        <v>0</v>
      </c>
      <c r="IH352" s="38"/>
      <c r="II352">
        <f t="shared" si="223"/>
        <v>2</v>
      </c>
      <c r="IJ352" t="str">
        <f t="shared" si="216"/>
        <v/>
      </c>
      <c r="IK352" s="9">
        <f t="shared" si="224"/>
        <v>8.9850249584026631</v>
      </c>
      <c r="IL352" s="27">
        <f t="shared" si="212"/>
        <v>1</v>
      </c>
      <c r="IM352" s="9">
        <f t="shared" si="225"/>
        <v>0</v>
      </c>
      <c r="IN352" s="48">
        <f t="shared" si="200"/>
        <v>1</v>
      </c>
      <c r="IO352" s="9">
        <f t="shared" si="226"/>
        <v>5.9900166389351082</v>
      </c>
      <c r="IP352" s="49">
        <f t="shared" si="202"/>
        <v>3</v>
      </c>
      <c r="IQ352" s="9">
        <f t="shared" si="227"/>
        <v>8.8186356073211325</v>
      </c>
      <c r="IR352" s="49">
        <f t="shared" si="204"/>
        <v>5</v>
      </c>
      <c r="IS352" s="9">
        <f t="shared" si="228"/>
        <v>1.3333333333333333</v>
      </c>
      <c r="IT352" s="9" t="str">
        <f t="shared" si="206"/>
        <v>very poor</v>
      </c>
      <c r="IU352" s="9">
        <f t="shared" si="229"/>
        <v>52.083333333333329</v>
      </c>
      <c r="IV352" t="str">
        <f t="shared" si="213"/>
        <v>improvement needed</v>
      </c>
    </row>
    <row r="353" spans="1:256" x14ac:dyDescent="0.2">
      <c r="A353" s="26">
        <v>1659</v>
      </c>
      <c r="B353" s="40" t="s">
        <v>505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P353">
        <v>860</v>
      </c>
      <c r="AH353">
        <v>960</v>
      </c>
      <c r="AQ353">
        <v>20</v>
      </c>
      <c r="CU353">
        <v>20</v>
      </c>
      <c r="EQ353">
        <v>181</v>
      </c>
      <c r="EW353">
        <v>73</v>
      </c>
      <c r="FC353">
        <v>20</v>
      </c>
      <c r="FI353">
        <v>326</v>
      </c>
      <c r="GI353">
        <v>40</v>
      </c>
      <c r="HM353">
        <v>20</v>
      </c>
      <c r="HN353" s="27">
        <f t="shared" si="214"/>
        <v>2520</v>
      </c>
      <c r="HO353">
        <f t="shared" si="218"/>
        <v>10</v>
      </c>
      <c r="HP353">
        <f t="shared" si="208"/>
        <v>1</v>
      </c>
      <c r="HQ353">
        <f t="shared" si="219"/>
        <v>1</v>
      </c>
      <c r="HR353">
        <f t="shared" si="210"/>
        <v>1</v>
      </c>
      <c r="HS353">
        <f t="shared" si="220"/>
        <v>0</v>
      </c>
      <c r="HT353">
        <f t="shared" si="191"/>
        <v>1</v>
      </c>
      <c r="HU353">
        <f t="shared" si="221"/>
        <v>6</v>
      </c>
      <c r="HV353" s="38">
        <f t="shared" si="193"/>
        <v>3</v>
      </c>
      <c r="HW353" s="9">
        <f t="shared" si="222"/>
        <v>0</v>
      </c>
      <c r="HX353" s="27">
        <f t="shared" si="195"/>
        <v>1</v>
      </c>
      <c r="HY353" s="9">
        <f>IF(SUM(EB353:GN353)=0,0,SUM(FD353,FQ353,GB353,GF353)/SUM(EB353:GN353)*100)</f>
        <v>0</v>
      </c>
      <c r="HZ353" s="45"/>
      <c r="IA353">
        <f>COUNT(AX353:BA353,BH353,BJ353:BM353:BQ353,CB353,CD353,CO353:CP353,DB353,EX353,FD353,FL353,HE353,HI353)</f>
        <v>0</v>
      </c>
      <c r="IB353" s="120">
        <f t="shared" si="197"/>
        <v>1</v>
      </c>
      <c r="IC353" s="27">
        <v>6</v>
      </c>
      <c r="ID353" s="38"/>
      <c r="IE353" s="9">
        <v>49.960317460317462</v>
      </c>
      <c r="IF353" s="45"/>
      <c r="IG353" s="38">
        <f t="shared" si="198"/>
        <v>0</v>
      </c>
      <c r="IH353" s="38"/>
      <c r="II353">
        <f t="shared" si="223"/>
        <v>1</v>
      </c>
      <c r="IJ353" t="str">
        <f t="shared" si="216"/>
        <v/>
      </c>
      <c r="IK353" s="9">
        <f t="shared" si="224"/>
        <v>7.9761904761904754</v>
      </c>
      <c r="IL353" s="27">
        <f t="shared" si="212"/>
        <v>1</v>
      </c>
      <c r="IM353" s="9">
        <f t="shared" si="225"/>
        <v>0</v>
      </c>
      <c r="IN353" s="48">
        <f t="shared" si="200"/>
        <v>1</v>
      </c>
      <c r="IO353" s="9">
        <f t="shared" si="226"/>
        <v>25.396825396825395</v>
      </c>
      <c r="IP353" s="49">
        <f t="shared" si="202"/>
        <v>3</v>
      </c>
      <c r="IQ353" s="9">
        <f t="shared" si="227"/>
        <v>38.095238095238095</v>
      </c>
      <c r="IR353" s="49">
        <f t="shared" si="204"/>
        <v>5</v>
      </c>
      <c r="IS353" s="9">
        <f t="shared" si="228"/>
        <v>1.3333333333333333</v>
      </c>
      <c r="IT353" s="9" t="str">
        <f t="shared" si="206"/>
        <v>very poor</v>
      </c>
      <c r="IU353" s="9">
        <f t="shared" si="229"/>
        <v>52.083333333333329</v>
      </c>
      <c r="IV353" t="str">
        <f t="shared" si="213"/>
        <v>improvement needed</v>
      </c>
    </row>
    <row r="354" spans="1:256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P354">
        <v>13</v>
      </c>
      <c r="EQ354">
        <v>346</v>
      </c>
      <c r="ET354">
        <v>25</v>
      </c>
      <c r="FI354">
        <v>829</v>
      </c>
      <c r="FT354">
        <v>38</v>
      </c>
      <c r="GE354">
        <v>13</v>
      </c>
      <c r="GF354">
        <v>13</v>
      </c>
      <c r="HG354">
        <v>13</v>
      </c>
      <c r="HN354" s="27">
        <f t="shared" si="214"/>
        <v>1290</v>
      </c>
      <c r="HO354">
        <f t="shared" si="218"/>
        <v>8</v>
      </c>
      <c r="HP354">
        <f t="shared" si="208"/>
        <v>1</v>
      </c>
      <c r="HQ354">
        <f t="shared" si="219"/>
        <v>0</v>
      </c>
      <c r="HR354">
        <f t="shared" si="210"/>
        <v>1</v>
      </c>
      <c r="HS354">
        <f t="shared" si="220"/>
        <v>0</v>
      </c>
      <c r="HT354">
        <f t="shared" si="191"/>
        <v>1</v>
      </c>
      <c r="HU354">
        <f t="shared" si="221"/>
        <v>7</v>
      </c>
      <c r="HV354" s="38">
        <f t="shared" si="193"/>
        <v>3</v>
      </c>
      <c r="HW354" s="9">
        <f t="shared" si="222"/>
        <v>0</v>
      </c>
      <c r="HX354" s="27">
        <f t="shared" si="195"/>
        <v>1</v>
      </c>
      <c r="HY354" s="9">
        <f>IF(SUM(EB354:GN354)=0,0,SUM(FD354,FQ354,GB354,GF354)/SUM(EB354:GN354)*100)</f>
        <v>1.0284810126582278</v>
      </c>
      <c r="HZ354" s="45"/>
      <c r="IA354">
        <f>COUNT(AX354:BA354,BH354,BJ354:BM354:BQ354,CB354,CD354,CO354:CP354,DB354,EX354,FD354,FL354,HE354,HI354)</f>
        <v>0</v>
      </c>
      <c r="IB354" s="120">
        <f t="shared" si="197"/>
        <v>1</v>
      </c>
      <c r="IC354" s="27">
        <v>6</v>
      </c>
      <c r="ID354" s="38"/>
      <c r="IE354" s="9">
        <v>69.224806201550393</v>
      </c>
      <c r="IF354" s="45"/>
      <c r="IG354" s="38">
        <f t="shared" si="198"/>
        <v>0</v>
      </c>
      <c r="IH354" s="38"/>
      <c r="II354">
        <f t="shared" si="223"/>
        <v>0</v>
      </c>
      <c r="IJ354" t="str">
        <f t="shared" si="216"/>
        <v/>
      </c>
      <c r="IK354" s="9">
        <f t="shared" si="224"/>
        <v>27.829457364341089</v>
      </c>
      <c r="IL354" s="27">
        <f t="shared" si="212"/>
        <v>1</v>
      </c>
      <c r="IM354" s="9">
        <f t="shared" si="225"/>
        <v>0</v>
      </c>
      <c r="IN354" s="48">
        <f t="shared" si="200"/>
        <v>1</v>
      </c>
      <c r="IO354" s="9">
        <f t="shared" si="226"/>
        <v>97.984496124031011</v>
      </c>
      <c r="IP354" s="49">
        <f t="shared" si="202"/>
        <v>1</v>
      </c>
      <c r="IQ354" s="9">
        <f t="shared" si="227"/>
        <v>3.9534883720930232</v>
      </c>
      <c r="IR354" s="49">
        <f t="shared" si="204"/>
        <v>3</v>
      </c>
      <c r="IS354" s="9">
        <f t="shared" si="228"/>
        <v>1</v>
      </c>
      <c r="IT354" s="9" t="str">
        <f t="shared" si="206"/>
        <v>very poor</v>
      </c>
      <c r="IU354" s="9">
        <f t="shared" si="229"/>
        <v>39.0625</v>
      </c>
      <c r="IV354" t="str">
        <f t="shared" si="213"/>
        <v>improvement needed</v>
      </c>
    </row>
    <row r="355" spans="1:256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P355">
        <v>200</v>
      </c>
      <c r="EQ355">
        <v>337</v>
      </c>
      <c r="ET355">
        <v>773</v>
      </c>
      <c r="FI355">
        <v>3030</v>
      </c>
      <c r="FT355">
        <v>129</v>
      </c>
      <c r="GB355">
        <v>64</v>
      </c>
      <c r="GY355">
        <v>33</v>
      </c>
      <c r="HG355">
        <v>33</v>
      </c>
      <c r="HN355" s="27">
        <f t="shared" si="214"/>
        <v>4599</v>
      </c>
      <c r="HO355">
        <f t="shared" si="218"/>
        <v>8</v>
      </c>
      <c r="HP355">
        <f t="shared" si="208"/>
        <v>1</v>
      </c>
      <c r="HQ355">
        <f t="shared" si="219"/>
        <v>0</v>
      </c>
      <c r="HR355">
        <f t="shared" si="210"/>
        <v>1</v>
      </c>
      <c r="HS355">
        <f t="shared" si="220"/>
        <v>0</v>
      </c>
      <c r="HT355">
        <f t="shared" si="191"/>
        <v>1</v>
      </c>
      <c r="HU355">
        <f t="shared" si="221"/>
        <v>7</v>
      </c>
      <c r="HV355" s="38">
        <f t="shared" si="193"/>
        <v>3</v>
      </c>
      <c r="HW355" s="9">
        <f t="shared" si="222"/>
        <v>0</v>
      </c>
      <c r="HX355" s="27">
        <f t="shared" si="195"/>
        <v>1</v>
      </c>
      <c r="HY355" s="9">
        <f>IF(SUM(EB355:GN355)=0,0,SUM(FD355,FQ355,GB355,GF355)/SUM(EB355:GN355)*100)</f>
        <v>1.4770366951303948</v>
      </c>
      <c r="HZ355" s="45"/>
      <c r="IA355">
        <f>COUNT(AX355:BA355,BH355,BJ355:BM355:BQ355,CB355,CD355,CO355:CP355,DB355,EX355,FD355,FL355,HE355,HI355)</f>
        <v>0</v>
      </c>
      <c r="IB355" s="120">
        <f t="shared" si="197"/>
        <v>1</v>
      </c>
      <c r="IC355" s="27">
        <v>6</v>
      </c>
      <c r="ID355" s="38"/>
      <c r="IE355" s="9">
        <v>87.758208306153506</v>
      </c>
      <c r="IF355" s="45"/>
      <c r="IG355" s="38">
        <f t="shared" si="198"/>
        <v>1</v>
      </c>
      <c r="IH355" s="38"/>
      <c r="II355">
        <f t="shared" si="223"/>
        <v>0</v>
      </c>
      <c r="IJ355" t="str">
        <f t="shared" si="216"/>
        <v/>
      </c>
      <c r="IK355" s="9">
        <f t="shared" si="224"/>
        <v>10.154381387258098</v>
      </c>
      <c r="IL355" s="27">
        <f t="shared" si="212"/>
        <v>1</v>
      </c>
      <c r="IM355" s="9">
        <f t="shared" si="225"/>
        <v>0</v>
      </c>
      <c r="IN355" s="48">
        <f t="shared" si="200"/>
        <v>1</v>
      </c>
      <c r="IO355" s="9">
        <f t="shared" si="226"/>
        <v>94.216133942161335</v>
      </c>
      <c r="IP355" s="49">
        <f t="shared" si="202"/>
        <v>1</v>
      </c>
      <c r="IQ355" s="9">
        <f t="shared" si="227"/>
        <v>2.804957599478147</v>
      </c>
      <c r="IR355" s="49">
        <f t="shared" si="204"/>
        <v>3</v>
      </c>
      <c r="IS355" s="9">
        <f t="shared" si="228"/>
        <v>1</v>
      </c>
      <c r="IT355" s="9" t="str">
        <f t="shared" si="206"/>
        <v>very poor</v>
      </c>
      <c r="IU355" s="9">
        <f t="shared" si="229"/>
        <v>39.0625</v>
      </c>
      <c r="IV355" t="str">
        <f t="shared" si="213"/>
        <v>improvement needed</v>
      </c>
    </row>
    <row r="356" spans="1:256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P356">
        <v>21</v>
      </c>
      <c r="AT356">
        <v>4</v>
      </c>
      <c r="CS356">
        <v>4</v>
      </c>
      <c r="EG356">
        <v>4</v>
      </c>
      <c r="EQ356">
        <v>21</v>
      </c>
      <c r="FI356">
        <v>336</v>
      </c>
      <c r="GB356">
        <v>7</v>
      </c>
      <c r="GF356">
        <v>4</v>
      </c>
      <c r="HB356">
        <v>4</v>
      </c>
      <c r="HG356">
        <v>4</v>
      </c>
      <c r="HN356" s="27">
        <f>SUM(J356:HM356)</f>
        <v>409</v>
      </c>
      <c r="HO356">
        <f t="shared" si="218"/>
        <v>10</v>
      </c>
      <c r="HP356">
        <f t="shared" si="208"/>
        <v>1</v>
      </c>
      <c r="HQ356">
        <f t="shared" si="219"/>
        <v>1</v>
      </c>
      <c r="HR356">
        <f t="shared" si="210"/>
        <v>1</v>
      </c>
      <c r="HS356">
        <f t="shared" si="220"/>
        <v>0</v>
      </c>
      <c r="HT356">
        <f t="shared" si="191"/>
        <v>1</v>
      </c>
      <c r="HU356">
        <f t="shared" si="221"/>
        <v>7</v>
      </c>
      <c r="HV356" s="38">
        <f t="shared" si="193"/>
        <v>3</v>
      </c>
      <c r="HW356" s="9">
        <f t="shared" si="222"/>
        <v>0</v>
      </c>
      <c r="HX356" s="27">
        <f t="shared" si="195"/>
        <v>1</v>
      </c>
      <c r="HY356" s="9">
        <f>IF(SUM(EB356:GN356)=0,0,SUM(FD356,FQ356,GB356,GF356)/SUM(EB356:GN356)*100)</f>
        <v>2.956989247311828</v>
      </c>
      <c r="HZ356" s="45"/>
      <c r="IA356">
        <f>COUNT(AX356:BA356,BH356,BJ356:BM356:BQ356,CB356,CD356,CO356:CP356,DB356,EX356,FD356,FL356,HE356,HI356)</f>
        <v>0</v>
      </c>
      <c r="IB356" s="120">
        <f t="shared" si="197"/>
        <v>1</v>
      </c>
      <c r="IC356" s="27">
        <v>6</v>
      </c>
      <c r="ID356" s="38"/>
      <c r="IE356" s="9">
        <v>89.242053789731045</v>
      </c>
      <c r="IF356" s="45"/>
      <c r="IG356" s="38">
        <f t="shared" si="198"/>
        <v>0</v>
      </c>
      <c r="IH356" s="38"/>
      <c r="II356">
        <f t="shared" si="223"/>
        <v>0</v>
      </c>
      <c r="IJ356" t="str">
        <f t="shared" si="216"/>
        <v/>
      </c>
      <c r="IK356" s="9">
        <f t="shared" si="224"/>
        <v>9.7799511002444994</v>
      </c>
      <c r="IL356" s="27">
        <f t="shared" si="212"/>
        <v>1</v>
      </c>
      <c r="IM356" s="9">
        <f t="shared" si="225"/>
        <v>0</v>
      </c>
      <c r="IN356" s="48">
        <f t="shared" si="200"/>
        <v>1</v>
      </c>
      <c r="IO356" s="9">
        <f t="shared" si="226"/>
        <v>90.953545232273839</v>
      </c>
      <c r="IP356" s="49">
        <f t="shared" si="202"/>
        <v>1</v>
      </c>
      <c r="IQ356" s="9">
        <f t="shared" si="227"/>
        <v>0.97799511002444983</v>
      </c>
      <c r="IR356" s="49">
        <f t="shared" si="204"/>
        <v>3</v>
      </c>
      <c r="IS356" s="9">
        <f t="shared" si="228"/>
        <v>1</v>
      </c>
      <c r="IT356" s="9" t="str">
        <f t="shared" si="206"/>
        <v>very poor</v>
      </c>
      <c r="IU356" s="9">
        <f t="shared" si="229"/>
        <v>39.0625</v>
      </c>
      <c r="IV356" t="str">
        <f t="shared" si="213"/>
        <v>improvement needed</v>
      </c>
    </row>
    <row r="357" spans="1:256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256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256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256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256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256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256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256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256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256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256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256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workbookViewId="0">
      <selection activeCell="C24" sqref="C24"/>
    </sheetView>
  </sheetViews>
  <sheetFormatPr defaultRowHeight="12.75" x14ac:dyDescent="0.2"/>
  <cols>
    <col min="1" max="1" width="17.42578125" bestFit="1" customWidth="1"/>
    <col min="2" max="2" width="15.7109375" bestFit="1" customWidth="1"/>
    <col min="3" max="3" width="16" bestFit="1" customWidth="1"/>
    <col min="4" max="4" width="21.5703125" bestFit="1" customWidth="1"/>
    <col min="5" max="5" width="10.7109375" bestFit="1" customWidth="1"/>
    <col min="6" max="6" width="11.42578125" bestFit="1" customWidth="1"/>
    <col min="7" max="7" width="8.42578125" bestFit="1" customWidth="1"/>
    <col min="8" max="8" width="9.5703125" bestFit="1" customWidth="1"/>
  </cols>
  <sheetData>
    <row r="1" spans="1:8" x14ac:dyDescent="0.2">
      <c r="A1" t="s">
        <v>0</v>
      </c>
      <c r="B1" t="s">
        <v>12</v>
      </c>
      <c r="C1" t="s">
        <v>39</v>
      </c>
      <c r="D1" t="s">
        <v>103</v>
      </c>
      <c r="E1" t="s">
        <v>235</v>
      </c>
      <c r="F1" t="s">
        <v>236</v>
      </c>
      <c r="G1" t="s">
        <v>237</v>
      </c>
      <c r="H1" t="s">
        <v>244</v>
      </c>
    </row>
    <row r="2" spans="1:8" x14ac:dyDescent="0.2">
      <c r="A2" t="s">
        <v>1</v>
      </c>
    </row>
    <row r="3" spans="1:8" x14ac:dyDescent="0.2">
      <c r="A3" t="s">
        <v>2</v>
      </c>
      <c r="B3" t="s">
        <v>13</v>
      </c>
      <c r="C3" t="s">
        <v>40</v>
      </c>
      <c r="D3" t="s">
        <v>104</v>
      </c>
    </row>
    <row r="4" spans="1:8" x14ac:dyDescent="0.2">
      <c r="A4" t="s">
        <v>3</v>
      </c>
      <c r="B4" t="s">
        <v>14</v>
      </c>
      <c r="C4" t="s">
        <v>41</v>
      </c>
      <c r="D4" t="s">
        <v>105</v>
      </c>
      <c r="F4">
        <v>7.3</v>
      </c>
      <c r="G4" t="s">
        <v>238</v>
      </c>
    </row>
    <row r="5" spans="1:8" x14ac:dyDescent="0.2">
      <c r="A5" t="s">
        <v>4</v>
      </c>
      <c r="E5">
        <v>4</v>
      </c>
      <c r="F5">
        <v>4</v>
      </c>
      <c r="G5" t="s">
        <v>238</v>
      </c>
      <c r="H5" t="s">
        <v>245</v>
      </c>
    </row>
    <row r="6" spans="1:8" x14ac:dyDescent="0.2">
      <c r="A6" t="s">
        <v>4</v>
      </c>
      <c r="B6" t="s">
        <v>15</v>
      </c>
      <c r="C6" t="s">
        <v>42</v>
      </c>
      <c r="F6">
        <v>8.4</v>
      </c>
      <c r="G6" t="s">
        <v>238</v>
      </c>
      <c r="H6" t="s">
        <v>245</v>
      </c>
    </row>
    <row r="7" spans="1:8" x14ac:dyDescent="0.2">
      <c r="A7" t="s">
        <v>4</v>
      </c>
      <c r="B7" t="s">
        <v>15</v>
      </c>
      <c r="C7" t="s">
        <v>42</v>
      </c>
      <c r="D7" t="s">
        <v>106</v>
      </c>
      <c r="F7">
        <v>6.5</v>
      </c>
      <c r="H7" t="s">
        <v>245</v>
      </c>
    </row>
    <row r="8" spans="1:8" x14ac:dyDescent="0.2">
      <c r="A8" t="s">
        <v>5</v>
      </c>
      <c r="E8">
        <v>10</v>
      </c>
      <c r="F8">
        <v>10</v>
      </c>
      <c r="G8" t="s">
        <v>239</v>
      </c>
      <c r="H8" t="s">
        <v>246</v>
      </c>
    </row>
    <row r="9" spans="1:8" x14ac:dyDescent="0.2">
      <c r="A9" t="s">
        <v>5</v>
      </c>
      <c r="B9" t="s">
        <v>16</v>
      </c>
      <c r="C9" t="s">
        <v>43</v>
      </c>
      <c r="E9">
        <v>10</v>
      </c>
      <c r="F9">
        <v>9.1</v>
      </c>
      <c r="G9" t="s">
        <v>239</v>
      </c>
      <c r="H9" t="s">
        <v>246</v>
      </c>
    </row>
    <row r="10" spans="1:8" x14ac:dyDescent="0.2">
      <c r="A10" t="s">
        <v>5</v>
      </c>
      <c r="B10" t="s">
        <v>16</v>
      </c>
      <c r="C10" t="s">
        <v>44</v>
      </c>
      <c r="E10">
        <v>10</v>
      </c>
    </row>
    <row r="11" spans="1:8" x14ac:dyDescent="0.2">
      <c r="A11" t="s">
        <v>5</v>
      </c>
      <c r="B11" t="s">
        <v>16</v>
      </c>
      <c r="C11" t="s">
        <v>45</v>
      </c>
      <c r="E11">
        <v>10</v>
      </c>
      <c r="F11">
        <v>8.5</v>
      </c>
      <c r="G11" t="s">
        <v>239</v>
      </c>
      <c r="H11" t="s">
        <v>246</v>
      </c>
    </row>
    <row r="12" spans="1:8" x14ac:dyDescent="0.2">
      <c r="A12" t="s">
        <v>5</v>
      </c>
      <c r="B12" t="s">
        <v>17</v>
      </c>
      <c r="C12" t="s">
        <v>46</v>
      </c>
      <c r="E12">
        <v>10</v>
      </c>
      <c r="F12">
        <v>8.4</v>
      </c>
      <c r="G12" t="s">
        <v>239</v>
      </c>
      <c r="H12" t="s">
        <v>247</v>
      </c>
    </row>
    <row r="13" spans="1:8" x14ac:dyDescent="0.2">
      <c r="A13" t="s">
        <v>5</v>
      </c>
      <c r="B13" t="s">
        <v>18</v>
      </c>
      <c r="C13" t="s">
        <v>47</v>
      </c>
      <c r="E13">
        <v>10</v>
      </c>
      <c r="F13">
        <v>6.6</v>
      </c>
      <c r="G13" t="s">
        <v>239</v>
      </c>
      <c r="H13" t="s">
        <v>246</v>
      </c>
    </row>
    <row r="14" spans="1:8" x14ac:dyDescent="0.2">
      <c r="A14" t="s">
        <v>6</v>
      </c>
      <c r="G14" t="s">
        <v>238</v>
      </c>
      <c r="H14" t="s">
        <v>245</v>
      </c>
    </row>
    <row r="15" spans="1:8" x14ac:dyDescent="0.2">
      <c r="A15" t="s">
        <v>6</v>
      </c>
      <c r="B15" t="s">
        <v>19</v>
      </c>
      <c r="C15" t="s">
        <v>48</v>
      </c>
      <c r="F15">
        <v>10</v>
      </c>
      <c r="G15" t="s">
        <v>238</v>
      </c>
    </row>
    <row r="16" spans="1:8" x14ac:dyDescent="0.2">
      <c r="A16" t="s">
        <v>6</v>
      </c>
      <c r="B16" t="s">
        <v>19</v>
      </c>
      <c r="C16" t="s">
        <v>48</v>
      </c>
      <c r="D16" t="s">
        <v>107</v>
      </c>
    </row>
    <row r="17" spans="1:8" x14ac:dyDescent="0.2">
      <c r="A17" t="s">
        <v>6</v>
      </c>
      <c r="B17" t="s">
        <v>19</v>
      </c>
      <c r="C17" t="s">
        <v>48</v>
      </c>
      <c r="D17" t="s">
        <v>108</v>
      </c>
      <c r="E17">
        <v>8</v>
      </c>
      <c r="F17">
        <v>8</v>
      </c>
      <c r="G17" t="s">
        <v>238</v>
      </c>
      <c r="H17" t="s">
        <v>245</v>
      </c>
    </row>
    <row r="18" spans="1:8" x14ac:dyDescent="0.2">
      <c r="A18" t="s">
        <v>6</v>
      </c>
      <c r="B18" t="s">
        <v>19</v>
      </c>
      <c r="C18" t="s">
        <v>49</v>
      </c>
      <c r="D18" t="s">
        <v>109</v>
      </c>
    </row>
    <row r="19" spans="1:8" x14ac:dyDescent="0.2">
      <c r="A19" t="s">
        <v>6</v>
      </c>
      <c r="B19" t="s">
        <v>20</v>
      </c>
      <c r="C19" t="s">
        <v>50</v>
      </c>
      <c r="F19">
        <v>6</v>
      </c>
      <c r="G19" t="s">
        <v>238</v>
      </c>
      <c r="H19" t="s">
        <v>245</v>
      </c>
    </row>
    <row r="20" spans="1:8" x14ac:dyDescent="0.2">
      <c r="A20" t="s">
        <v>6</v>
      </c>
      <c r="B20" t="s">
        <v>20</v>
      </c>
      <c r="C20" t="s">
        <v>50</v>
      </c>
      <c r="D20" t="s">
        <v>340</v>
      </c>
      <c r="F20">
        <v>6</v>
      </c>
      <c r="G20" t="s">
        <v>238</v>
      </c>
      <c r="H20" t="s">
        <v>245</v>
      </c>
    </row>
    <row r="21" spans="1:8" x14ac:dyDescent="0.2">
      <c r="A21" t="s">
        <v>6</v>
      </c>
      <c r="B21" t="s">
        <v>20</v>
      </c>
      <c r="C21" t="s">
        <v>50</v>
      </c>
      <c r="D21" t="s">
        <v>337</v>
      </c>
      <c r="F21">
        <v>6</v>
      </c>
      <c r="G21" t="s">
        <v>238</v>
      </c>
    </row>
    <row r="22" spans="1:8" x14ac:dyDescent="0.2">
      <c r="A22" t="s">
        <v>7</v>
      </c>
    </row>
    <row r="23" spans="1:8" x14ac:dyDescent="0.2">
      <c r="A23" t="s">
        <v>8</v>
      </c>
      <c r="B23" t="s">
        <v>21</v>
      </c>
      <c r="C23" t="s">
        <v>51</v>
      </c>
      <c r="D23" t="s">
        <v>110</v>
      </c>
      <c r="E23">
        <v>7</v>
      </c>
      <c r="F23">
        <v>7</v>
      </c>
      <c r="G23" t="s">
        <v>240</v>
      </c>
      <c r="H23" t="s">
        <v>248</v>
      </c>
    </row>
    <row r="24" spans="1:8" x14ac:dyDescent="0.2">
      <c r="A24" t="s">
        <v>8</v>
      </c>
      <c r="B24" t="s">
        <v>21</v>
      </c>
      <c r="C24" t="s">
        <v>52</v>
      </c>
      <c r="D24" t="s">
        <v>111</v>
      </c>
      <c r="E24">
        <v>8</v>
      </c>
      <c r="F24">
        <v>6.9</v>
      </c>
      <c r="G24" t="s">
        <v>240</v>
      </c>
      <c r="H24" t="s">
        <v>248</v>
      </c>
    </row>
    <row r="25" spans="1:8" x14ac:dyDescent="0.2">
      <c r="A25" t="s">
        <v>8</v>
      </c>
      <c r="B25" t="s">
        <v>21</v>
      </c>
      <c r="C25" t="s">
        <v>52</v>
      </c>
      <c r="D25" t="s">
        <v>483</v>
      </c>
      <c r="F25">
        <v>6.9</v>
      </c>
      <c r="G25" t="s">
        <v>239</v>
      </c>
      <c r="H25" t="s">
        <v>248</v>
      </c>
    </row>
    <row r="26" spans="1:8" x14ac:dyDescent="0.2">
      <c r="A26" t="s">
        <v>8</v>
      </c>
      <c r="B26" t="s">
        <v>21</v>
      </c>
      <c r="C26" t="s">
        <v>53</v>
      </c>
      <c r="D26" t="s">
        <v>112</v>
      </c>
      <c r="E26">
        <v>8</v>
      </c>
      <c r="F26">
        <v>7</v>
      </c>
      <c r="G26" t="s">
        <v>240</v>
      </c>
      <c r="H26" t="s">
        <v>248</v>
      </c>
    </row>
    <row r="27" spans="1:8" x14ac:dyDescent="0.2">
      <c r="A27" t="s">
        <v>8</v>
      </c>
      <c r="B27" t="s">
        <v>21</v>
      </c>
      <c r="C27" t="s">
        <v>54</v>
      </c>
      <c r="E27">
        <v>7</v>
      </c>
      <c r="F27">
        <v>7.6</v>
      </c>
      <c r="G27" t="s">
        <v>240</v>
      </c>
      <c r="H27" t="s">
        <v>248</v>
      </c>
    </row>
    <row r="28" spans="1:8" x14ac:dyDescent="0.2">
      <c r="A28" t="s">
        <v>8</v>
      </c>
      <c r="B28" t="s">
        <v>21</v>
      </c>
      <c r="C28" t="s">
        <v>54</v>
      </c>
      <c r="D28" t="s">
        <v>113</v>
      </c>
      <c r="E28">
        <v>8</v>
      </c>
      <c r="F28">
        <v>7.6</v>
      </c>
      <c r="G28" t="s">
        <v>240</v>
      </c>
      <c r="H28" t="s">
        <v>248</v>
      </c>
    </row>
    <row r="29" spans="1:8" x14ac:dyDescent="0.2">
      <c r="A29" t="s">
        <v>8</v>
      </c>
      <c r="B29" t="s">
        <v>21</v>
      </c>
      <c r="C29" t="s">
        <v>54</v>
      </c>
      <c r="D29" t="s">
        <v>114</v>
      </c>
      <c r="E29">
        <v>6</v>
      </c>
      <c r="F29">
        <v>7.6</v>
      </c>
      <c r="G29" t="s">
        <v>240</v>
      </c>
      <c r="H29" t="s">
        <v>248</v>
      </c>
    </row>
    <row r="30" spans="1:8" x14ac:dyDescent="0.2">
      <c r="A30" t="s">
        <v>8</v>
      </c>
      <c r="B30" t="s">
        <v>21</v>
      </c>
      <c r="C30" t="s">
        <v>54</v>
      </c>
      <c r="D30" t="s">
        <v>115</v>
      </c>
      <c r="E30">
        <v>8</v>
      </c>
      <c r="F30">
        <v>7.6</v>
      </c>
      <c r="G30" t="s">
        <v>240</v>
      </c>
      <c r="H30" t="s">
        <v>248</v>
      </c>
    </row>
    <row r="31" spans="1:8" x14ac:dyDescent="0.2">
      <c r="A31" t="s">
        <v>8</v>
      </c>
      <c r="B31" t="s">
        <v>22</v>
      </c>
      <c r="C31" t="s">
        <v>54</v>
      </c>
      <c r="D31" t="s">
        <v>116</v>
      </c>
      <c r="E31">
        <v>7</v>
      </c>
      <c r="F31">
        <v>7.6</v>
      </c>
      <c r="G31" t="s">
        <v>240</v>
      </c>
      <c r="H31" t="s">
        <v>248</v>
      </c>
    </row>
    <row r="32" spans="1:8" x14ac:dyDescent="0.2">
      <c r="A32" t="s">
        <v>8</v>
      </c>
      <c r="B32" t="s">
        <v>22</v>
      </c>
      <c r="C32" t="s">
        <v>54</v>
      </c>
      <c r="D32" t="s">
        <v>117</v>
      </c>
      <c r="E32">
        <v>7</v>
      </c>
      <c r="F32">
        <v>7.6</v>
      </c>
      <c r="G32" t="s">
        <v>240</v>
      </c>
      <c r="H32" t="s">
        <v>248</v>
      </c>
    </row>
    <row r="33" spans="1:8" x14ac:dyDescent="0.2">
      <c r="A33" t="s">
        <v>8</v>
      </c>
      <c r="B33" t="s">
        <v>23</v>
      </c>
    </row>
    <row r="34" spans="1:8" x14ac:dyDescent="0.2">
      <c r="A34" t="s">
        <v>9</v>
      </c>
      <c r="B34" t="s">
        <v>24</v>
      </c>
      <c r="C34" t="s">
        <v>55</v>
      </c>
      <c r="D34" t="s">
        <v>118</v>
      </c>
      <c r="E34">
        <v>6</v>
      </c>
      <c r="F34">
        <v>6</v>
      </c>
      <c r="G34" t="s">
        <v>241</v>
      </c>
      <c r="H34" t="s">
        <v>246</v>
      </c>
    </row>
    <row r="35" spans="1:8" x14ac:dyDescent="0.2">
      <c r="A35" t="s">
        <v>9</v>
      </c>
      <c r="B35" t="s">
        <v>24</v>
      </c>
      <c r="C35" t="s">
        <v>56</v>
      </c>
      <c r="D35" t="s">
        <v>119</v>
      </c>
      <c r="E35">
        <v>8</v>
      </c>
      <c r="F35">
        <v>5.7</v>
      </c>
      <c r="G35" t="s">
        <v>241</v>
      </c>
      <c r="H35" t="s">
        <v>246</v>
      </c>
    </row>
    <row r="36" spans="1:8" x14ac:dyDescent="0.2">
      <c r="A36" t="s">
        <v>9</v>
      </c>
      <c r="B36" t="s">
        <v>24</v>
      </c>
      <c r="C36" t="s">
        <v>56</v>
      </c>
      <c r="D36" t="s">
        <v>120</v>
      </c>
      <c r="E36">
        <v>8</v>
      </c>
      <c r="F36">
        <v>5.5</v>
      </c>
      <c r="G36" t="s">
        <v>241</v>
      </c>
      <c r="H36" t="s">
        <v>246</v>
      </c>
    </row>
    <row r="37" spans="1:8" x14ac:dyDescent="0.2">
      <c r="A37" t="s">
        <v>10</v>
      </c>
      <c r="B37" t="s">
        <v>25</v>
      </c>
      <c r="C37" t="s">
        <v>57</v>
      </c>
      <c r="F37">
        <v>6.5</v>
      </c>
    </row>
    <row r="38" spans="1:8" x14ac:dyDescent="0.2">
      <c r="A38" t="s">
        <v>10</v>
      </c>
      <c r="B38" t="s">
        <v>25</v>
      </c>
      <c r="C38" t="s">
        <v>57</v>
      </c>
      <c r="D38" t="s">
        <v>121</v>
      </c>
      <c r="E38">
        <v>4</v>
      </c>
      <c r="F38">
        <v>6.7</v>
      </c>
      <c r="G38" t="s">
        <v>239</v>
      </c>
      <c r="H38" t="s">
        <v>245</v>
      </c>
    </row>
    <row r="39" spans="1:8" x14ac:dyDescent="0.2">
      <c r="A39" t="s">
        <v>10</v>
      </c>
      <c r="B39" t="s">
        <v>25</v>
      </c>
      <c r="C39" t="s">
        <v>57</v>
      </c>
      <c r="D39" t="s">
        <v>122</v>
      </c>
    </row>
    <row r="40" spans="1:8" x14ac:dyDescent="0.2">
      <c r="A40" t="s">
        <v>10</v>
      </c>
      <c r="B40" t="s">
        <v>25</v>
      </c>
      <c r="C40" t="s">
        <v>58</v>
      </c>
      <c r="D40" t="s">
        <v>123</v>
      </c>
      <c r="E40">
        <v>6</v>
      </c>
      <c r="F40">
        <v>6.7</v>
      </c>
      <c r="G40" t="s">
        <v>242</v>
      </c>
      <c r="H40" t="s">
        <v>245</v>
      </c>
    </row>
    <row r="41" spans="1:8" x14ac:dyDescent="0.2">
      <c r="A41" t="s">
        <v>10</v>
      </c>
      <c r="B41" t="s">
        <v>25</v>
      </c>
      <c r="C41" t="s">
        <v>58</v>
      </c>
      <c r="D41" t="s">
        <v>124</v>
      </c>
      <c r="E41">
        <v>6</v>
      </c>
      <c r="F41">
        <v>9.3000000000000007</v>
      </c>
      <c r="G41" t="s">
        <v>242</v>
      </c>
      <c r="H41" t="s">
        <v>245</v>
      </c>
    </row>
    <row r="42" spans="1:8" x14ac:dyDescent="0.2">
      <c r="A42" t="s">
        <v>10</v>
      </c>
      <c r="B42" t="s">
        <v>26</v>
      </c>
      <c r="C42" t="s">
        <v>59</v>
      </c>
      <c r="E42">
        <v>6</v>
      </c>
      <c r="F42">
        <v>2.8</v>
      </c>
      <c r="G42" t="s">
        <v>242</v>
      </c>
      <c r="H42" t="s">
        <v>245</v>
      </c>
    </row>
    <row r="43" spans="1:8" x14ac:dyDescent="0.2">
      <c r="A43" t="s">
        <v>10</v>
      </c>
      <c r="B43" t="s">
        <v>26</v>
      </c>
      <c r="C43" t="s">
        <v>59</v>
      </c>
      <c r="D43" t="s">
        <v>125</v>
      </c>
      <c r="E43">
        <v>6</v>
      </c>
      <c r="F43">
        <v>2.8</v>
      </c>
      <c r="G43" t="s">
        <v>242</v>
      </c>
      <c r="H43" t="s">
        <v>245</v>
      </c>
    </row>
    <row r="44" spans="1:8" x14ac:dyDescent="0.2">
      <c r="A44" t="s">
        <v>10</v>
      </c>
      <c r="B44" t="s">
        <v>27</v>
      </c>
      <c r="C44" t="s">
        <v>60</v>
      </c>
      <c r="F44">
        <v>3.3</v>
      </c>
    </row>
    <row r="45" spans="1:8" x14ac:dyDescent="0.2">
      <c r="A45" t="s">
        <v>10</v>
      </c>
      <c r="B45" t="s">
        <v>27</v>
      </c>
      <c r="C45" t="s">
        <v>60</v>
      </c>
      <c r="D45" t="s">
        <v>126</v>
      </c>
      <c r="E45">
        <v>8</v>
      </c>
      <c r="F45">
        <v>2.6</v>
      </c>
      <c r="G45" t="s">
        <v>239</v>
      </c>
      <c r="H45" t="s">
        <v>245</v>
      </c>
    </row>
    <row r="46" spans="1:8" x14ac:dyDescent="0.2">
      <c r="A46" t="s">
        <v>10</v>
      </c>
      <c r="B46" t="s">
        <v>27</v>
      </c>
      <c r="C46" t="s">
        <v>60</v>
      </c>
      <c r="D46" t="s">
        <v>127</v>
      </c>
      <c r="E46">
        <v>8</v>
      </c>
      <c r="F46">
        <v>3.3</v>
      </c>
      <c r="G46" t="s">
        <v>239</v>
      </c>
      <c r="H46" t="s">
        <v>245</v>
      </c>
    </row>
    <row r="47" spans="1:8" x14ac:dyDescent="0.2">
      <c r="B47" t="s">
        <v>28</v>
      </c>
    </row>
    <row r="48" spans="1:8" x14ac:dyDescent="0.2">
      <c r="A48" t="s">
        <v>11</v>
      </c>
      <c r="B48" t="s">
        <v>29</v>
      </c>
      <c r="F48">
        <v>6</v>
      </c>
    </row>
    <row r="49" spans="1:8" x14ac:dyDescent="0.2">
      <c r="A49" t="s">
        <v>11</v>
      </c>
      <c r="B49" t="s">
        <v>29</v>
      </c>
      <c r="C49" t="s">
        <v>61</v>
      </c>
      <c r="D49" t="s">
        <v>128</v>
      </c>
      <c r="F49">
        <v>4.8</v>
      </c>
    </row>
    <row r="50" spans="1:8" x14ac:dyDescent="0.2">
      <c r="A50" t="s">
        <v>11</v>
      </c>
      <c r="B50" t="s">
        <v>29</v>
      </c>
      <c r="C50" t="s">
        <v>62</v>
      </c>
      <c r="D50" t="s">
        <v>129</v>
      </c>
    </row>
    <row r="51" spans="1:8" x14ac:dyDescent="0.2">
      <c r="A51" t="s">
        <v>11</v>
      </c>
      <c r="B51" t="s">
        <v>30</v>
      </c>
      <c r="F51">
        <v>2.9</v>
      </c>
      <c r="G51" t="s">
        <v>239</v>
      </c>
    </row>
    <row r="52" spans="1:8" x14ac:dyDescent="0.2">
      <c r="A52" t="s">
        <v>11</v>
      </c>
      <c r="B52" t="s">
        <v>30</v>
      </c>
      <c r="C52" t="s">
        <v>63</v>
      </c>
      <c r="F52">
        <v>2.2999999999999998</v>
      </c>
      <c r="G52" t="s">
        <v>239</v>
      </c>
      <c r="H52" t="s">
        <v>249</v>
      </c>
    </row>
    <row r="53" spans="1:8" x14ac:dyDescent="0.2">
      <c r="A53" t="s">
        <v>11</v>
      </c>
      <c r="B53" t="s">
        <v>30</v>
      </c>
      <c r="C53" t="s">
        <v>63</v>
      </c>
      <c r="D53" t="s">
        <v>130</v>
      </c>
      <c r="E53">
        <v>6</v>
      </c>
      <c r="F53">
        <v>3.9</v>
      </c>
      <c r="G53" t="s">
        <v>239</v>
      </c>
      <c r="H53" t="s">
        <v>250</v>
      </c>
    </row>
    <row r="54" spans="1:8" x14ac:dyDescent="0.2">
      <c r="A54" t="s">
        <v>11</v>
      </c>
      <c r="B54" t="s">
        <v>30</v>
      </c>
      <c r="C54" t="s">
        <v>63</v>
      </c>
      <c r="D54" t="s">
        <v>316</v>
      </c>
      <c r="F54">
        <v>2.2999999999999998</v>
      </c>
      <c r="G54" t="s">
        <v>239</v>
      </c>
      <c r="H54" t="s">
        <v>249</v>
      </c>
    </row>
    <row r="55" spans="1:8" x14ac:dyDescent="0.2">
      <c r="A55" t="s">
        <v>11</v>
      </c>
      <c r="B55" t="s">
        <v>30</v>
      </c>
      <c r="C55" t="s">
        <v>63</v>
      </c>
      <c r="D55" t="s">
        <v>317</v>
      </c>
      <c r="F55">
        <v>2.2999999999999998</v>
      </c>
      <c r="G55" t="s">
        <v>239</v>
      </c>
      <c r="H55" t="s">
        <v>249</v>
      </c>
    </row>
    <row r="56" spans="1:8" x14ac:dyDescent="0.2">
      <c r="A56" t="s">
        <v>11</v>
      </c>
      <c r="B56" t="s">
        <v>30</v>
      </c>
      <c r="F56">
        <v>2.9</v>
      </c>
      <c r="G56" t="s">
        <v>239</v>
      </c>
    </row>
    <row r="57" spans="1:8" x14ac:dyDescent="0.2">
      <c r="A57" t="s">
        <v>11</v>
      </c>
      <c r="B57" t="s">
        <v>30</v>
      </c>
      <c r="C57" t="s">
        <v>64</v>
      </c>
      <c r="D57" t="s">
        <v>131</v>
      </c>
      <c r="E57">
        <v>7</v>
      </c>
      <c r="F57">
        <v>2.1</v>
      </c>
      <c r="G57" t="s">
        <v>239</v>
      </c>
      <c r="H57" t="s">
        <v>245</v>
      </c>
    </row>
    <row r="58" spans="1:8" x14ac:dyDescent="0.2">
      <c r="A58" t="s">
        <v>11</v>
      </c>
      <c r="B58" t="s">
        <v>30</v>
      </c>
      <c r="C58" t="s">
        <v>65</v>
      </c>
      <c r="F58">
        <v>2.6</v>
      </c>
      <c r="G58" t="s">
        <v>240</v>
      </c>
      <c r="H58" t="s">
        <v>251</v>
      </c>
    </row>
    <row r="59" spans="1:8" x14ac:dyDescent="0.2">
      <c r="A59" t="s">
        <v>11</v>
      </c>
      <c r="B59" t="s">
        <v>30</v>
      </c>
      <c r="C59" t="s">
        <v>66</v>
      </c>
      <c r="F59">
        <v>2.6</v>
      </c>
      <c r="G59" t="s">
        <v>240</v>
      </c>
      <c r="H59" t="s">
        <v>247</v>
      </c>
    </row>
    <row r="60" spans="1:8" x14ac:dyDescent="0.2">
      <c r="A60" t="s">
        <v>11</v>
      </c>
      <c r="B60" t="s">
        <v>30</v>
      </c>
      <c r="C60" t="s">
        <v>66</v>
      </c>
      <c r="D60" t="s">
        <v>132</v>
      </c>
      <c r="E60">
        <v>4</v>
      </c>
      <c r="F60">
        <v>2.6</v>
      </c>
      <c r="G60" t="s">
        <v>240</v>
      </c>
      <c r="H60" t="s">
        <v>252</v>
      </c>
    </row>
    <row r="61" spans="1:8" x14ac:dyDescent="0.2">
      <c r="A61" t="s">
        <v>11</v>
      </c>
      <c r="B61" t="s">
        <v>30</v>
      </c>
      <c r="C61" t="s">
        <v>66</v>
      </c>
      <c r="D61" t="s">
        <v>133</v>
      </c>
      <c r="E61">
        <v>4</v>
      </c>
      <c r="F61">
        <v>2</v>
      </c>
      <c r="G61" t="s">
        <v>239</v>
      </c>
      <c r="H61" t="s">
        <v>247</v>
      </c>
    </row>
    <row r="62" spans="1:8" x14ac:dyDescent="0.2">
      <c r="A62" t="s">
        <v>11</v>
      </c>
      <c r="B62" t="s">
        <v>30</v>
      </c>
      <c r="C62" t="s">
        <v>66</v>
      </c>
      <c r="D62" t="s">
        <v>134</v>
      </c>
      <c r="E62">
        <v>4</v>
      </c>
      <c r="F62">
        <v>4.5999999999999996</v>
      </c>
      <c r="G62" t="s">
        <v>240</v>
      </c>
      <c r="H62" t="s">
        <v>247</v>
      </c>
    </row>
    <row r="63" spans="1:8" x14ac:dyDescent="0.2">
      <c r="A63" t="s">
        <v>11</v>
      </c>
      <c r="B63" t="s">
        <v>31</v>
      </c>
      <c r="C63" t="s">
        <v>67</v>
      </c>
      <c r="F63">
        <v>6.2</v>
      </c>
      <c r="G63" t="s">
        <v>238</v>
      </c>
      <c r="H63" t="s">
        <v>248</v>
      </c>
    </row>
    <row r="64" spans="1:8" x14ac:dyDescent="0.2">
      <c r="A64" t="s">
        <v>11</v>
      </c>
      <c r="B64" t="s">
        <v>31</v>
      </c>
      <c r="C64" t="s">
        <v>67</v>
      </c>
      <c r="D64" t="s">
        <v>135</v>
      </c>
    </row>
    <row r="65" spans="1:8" x14ac:dyDescent="0.2">
      <c r="A65" t="s">
        <v>11</v>
      </c>
      <c r="B65" t="s">
        <v>31</v>
      </c>
      <c r="C65" t="s">
        <v>67</v>
      </c>
      <c r="D65" t="s">
        <v>136</v>
      </c>
      <c r="E65">
        <v>2</v>
      </c>
      <c r="F65">
        <v>6.3</v>
      </c>
      <c r="G65" t="s">
        <v>238</v>
      </c>
      <c r="H65" t="s">
        <v>253</v>
      </c>
    </row>
    <row r="66" spans="1:8" x14ac:dyDescent="0.2">
      <c r="A66" t="s">
        <v>11</v>
      </c>
      <c r="B66" t="s">
        <v>31</v>
      </c>
      <c r="C66" t="s">
        <v>68</v>
      </c>
      <c r="D66" t="s">
        <v>137</v>
      </c>
      <c r="E66">
        <v>6</v>
      </c>
      <c r="F66">
        <v>8.3000000000000007</v>
      </c>
      <c r="G66" t="s">
        <v>238</v>
      </c>
      <c r="H66" t="s">
        <v>248</v>
      </c>
    </row>
    <row r="67" spans="1:8" x14ac:dyDescent="0.2">
      <c r="A67" t="s">
        <v>11</v>
      </c>
      <c r="B67" t="s">
        <v>31</v>
      </c>
      <c r="C67" t="s">
        <v>69</v>
      </c>
      <c r="F67">
        <v>9</v>
      </c>
      <c r="G67" t="s">
        <v>238</v>
      </c>
      <c r="H67" t="s">
        <v>248</v>
      </c>
    </row>
    <row r="68" spans="1:8" x14ac:dyDescent="0.2">
      <c r="A68" t="s">
        <v>11</v>
      </c>
      <c r="B68" t="s">
        <v>31</v>
      </c>
      <c r="C68" t="s">
        <v>69</v>
      </c>
      <c r="D68" t="s">
        <v>138</v>
      </c>
      <c r="E68">
        <v>8</v>
      </c>
      <c r="F68">
        <v>9.3000000000000007</v>
      </c>
      <c r="G68" t="s">
        <v>238</v>
      </c>
      <c r="H68" t="s">
        <v>254</v>
      </c>
    </row>
    <row r="69" spans="1:8" x14ac:dyDescent="0.2">
      <c r="A69" t="s">
        <v>11</v>
      </c>
      <c r="B69" t="s">
        <v>31</v>
      </c>
      <c r="C69" t="s">
        <v>69</v>
      </c>
      <c r="D69" t="s">
        <v>139</v>
      </c>
      <c r="E69">
        <v>8</v>
      </c>
      <c r="F69">
        <v>9</v>
      </c>
      <c r="G69" t="s">
        <v>238</v>
      </c>
      <c r="H69" t="s">
        <v>248</v>
      </c>
    </row>
    <row r="70" spans="1:8" x14ac:dyDescent="0.2">
      <c r="A70" t="s">
        <v>11</v>
      </c>
      <c r="B70" t="s">
        <v>31</v>
      </c>
      <c r="C70" t="s">
        <v>69</v>
      </c>
      <c r="D70" t="s">
        <v>140</v>
      </c>
      <c r="E70">
        <v>9</v>
      </c>
      <c r="F70">
        <v>9</v>
      </c>
      <c r="G70" t="s">
        <v>238</v>
      </c>
      <c r="H70" t="s">
        <v>248</v>
      </c>
    </row>
    <row r="71" spans="1:8" x14ac:dyDescent="0.2">
      <c r="A71" t="s">
        <v>11</v>
      </c>
      <c r="B71" t="s">
        <v>31</v>
      </c>
      <c r="C71" t="s">
        <v>69</v>
      </c>
      <c r="D71" t="s">
        <v>141</v>
      </c>
      <c r="F71">
        <v>9</v>
      </c>
      <c r="G71" t="s">
        <v>238</v>
      </c>
      <c r="H71" t="s">
        <v>248</v>
      </c>
    </row>
    <row r="72" spans="1:8" x14ac:dyDescent="0.2">
      <c r="A72" t="s">
        <v>11</v>
      </c>
      <c r="B72" t="s">
        <v>31</v>
      </c>
      <c r="C72" t="s">
        <v>70</v>
      </c>
      <c r="F72">
        <v>2.2000000000000002</v>
      </c>
      <c r="G72" t="s">
        <v>238</v>
      </c>
      <c r="H72" t="s">
        <v>246</v>
      </c>
    </row>
    <row r="73" spans="1:8" x14ac:dyDescent="0.2">
      <c r="A73" t="s">
        <v>11</v>
      </c>
      <c r="B73" t="s">
        <v>31</v>
      </c>
      <c r="C73" t="s">
        <v>71</v>
      </c>
      <c r="D73" t="s">
        <v>142</v>
      </c>
      <c r="F73">
        <v>8</v>
      </c>
      <c r="G73" t="s">
        <v>238</v>
      </c>
    </row>
    <row r="74" spans="1:8" x14ac:dyDescent="0.2">
      <c r="A74" t="s">
        <v>11</v>
      </c>
      <c r="B74" t="s">
        <v>32</v>
      </c>
      <c r="C74" t="s">
        <v>72</v>
      </c>
      <c r="D74" t="s">
        <v>143</v>
      </c>
      <c r="E74">
        <v>3</v>
      </c>
      <c r="F74">
        <v>3</v>
      </c>
      <c r="G74" t="s">
        <v>242</v>
      </c>
      <c r="H74" t="s">
        <v>255</v>
      </c>
    </row>
    <row r="75" spans="1:8" x14ac:dyDescent="0.2">
      <c r="A75" t="s">
        <v>11</v>
      </c>
      <c r="B75" t="s">
        <v>33</v>
      </c>
      <c r="C75" t="s">
        <v>73</v>
      </c>
      <c r="D75" t="s">
        <v>144</v>
      </c>
      <c r="F75">
        <v>5.6</v>
      </c>
      <c r="G75" t="s">
        <v>243</v>
      </c>
      <c r="H75" t="s">
        <v>256</v>
      </c>
    </row>
    <row r="76" spans="1:8" x14ac:dyDescent="0.2">
      <c r="A76" t="s">
        <v>11</v>
      </c>
      <c r="B76" t="s">
        <v>33</v>
      </c>
      <c r="C76" t="s">
        <v>73</v>
      </c>
      <c r="D76" t="s">
        <v>323</v>
      </c>
      <c r="F76">
        <v>5.6</v>
      </c>
      <c r="G76" t="s">
        <v>238</v>
      </c>
      <c r="H76" t="s">
        <v>319</v>
      </c>
    </row>
    <row r="77" spans="1:8" x14ac:dyDescent="0.2">
      <c r="A77" t="s">
        <v>11</v>
      </c>
      <c r="B77" t="s">
        <v>33</v>
      </c>
      <c r="C77" t="s">
        <v>74</v>
      </c>
      <c r="D77" t="s">
        <v>145</v>
      </c>
      <c r="F77">
        <v>6</v>
      </c>
      <c r="G77" t="s">
        <v>238</v>
      </c>
      <c r="H77" t="s">
        <v>257</v>
      </c>
    </row>
    <row r="78" spans="1:8" x14ac:dyDescent="0.2">
      <c r="A78" t="s">
        <v>11</v>
      </c>
      <c r="B78" t="s">
        <v>33</v>
      </c>
      <c r="C78" t="s">
        <v>74</v>
      </c>
      <c r="D78" t="s">
        <v>336</v>
      </c>
      <c r="F78">
        <v>6</v>
      </c>
      <c r="G78" t="s">
        <v>238</v>
      </c>
      <c r="H78" t="s">
        <v>257</v>
      </c>
    </row>
    <row r="79" spans="1:8" x14ac:dyDescent="0.2">
      <c r="A79" t="s">
        <v>11</v>
      </c>
      <c r="B79" t="s">
        <v>33</v>
      </c>
      <c r="C79" t="s">
        <v>324</v>
      </c>
      <c r="D79" t="s">
        <v>325</v>
      </c>
      <c r="F79">
        <v>10</v>
      </c>
      <c r="G79" t="s">
        <v>238</v>
      </c>
      <c r="H79" t="s">
        <v>319</v>
      </c>
    </row>
    <row r="80" spans="1:8" x14ac:dyDescent="0.2">
      <c r="A80" t="s">
        <v>11</v>
      </c>
      <c r="B80" t="s">
        <v>33</v>
      </c>
      <c r="C80" t="s">
        <v>338</v>
      </c>
      <c r="D80" t="s">
        <v>339</v>
      </c>
      <c r="F80">
        <v>6</v>
      </c>
      <c r="G80" t="s">
        <v>238</v>
      </c>
      <c r="H80" t="s">
        <v>257</v>
      </c>
    </row>
    <row r="81" spans="1:8" x14ac:dyDescent="0.2">
      <c r="A81" t="s">
        <v>11</v>
      </c>
      <c r="B81" t="s">
        <v>34</v>
      </c>
      <c r="E81">
        <v>6</v>
      </c>
      <c r="F81">
        <v>6.7</v>
      </c>
    </row>
    <row r="82" spans="1:8" x14ac:dyDescent="0.2">
      <c r="A82" t="s">
        <v>11</v>
      </c>
      <c r="B82" t="s">
        <v>34</v>
      </c>
      <c r="C82" t="s">
        <v>75</v>
      </c>
      <c r="F82">
        <v>6.7</v>
      </c>
      <c r="G82" t="s">
        <v>242</v>
      </c>
      <c r="H82" t="s">
        <v>246</v>
      </c>
    </row>
    <row r="83" spans="1:8" x14ac:dyDescent="0.2">
      <c r="A83" t="s">
        <v>11</v>
      </c>
      <c r="B83" t="s">
        <v>34</v>
      </c>
      <c r="C83" t="s">
        <v>76</v>
      </c>
      <c r="F83">
        <v>6.7</v>
      </c>
      <c r="G83" t="s">
        <v>242</v>
      </c>
      <c r="H83" t="s">
        <v>248</v>
      </c>
    </row>
    <row r="84" spans="1:8" x14ac:dyDescent="0.2">
      <c r="A84" t="s">
        <v>11</v>
      </c>
      <c r="B84" t="s">
        <v>34</v>
      </c>
      <c r="C84" t="s">
        <v>76</v>
      </c>
      <c r="D84" t="s">
        <v>146</v>
      </c>
      <c r="F84">
        <v>5</v>
      </c>
    </row>
    <row r="85" spans="1:8" x14ac:dyDescent="0.2">
      <c r="A85" t="s">
        <v>11</v>
      </c>
      <c r="B85" t="s">
        <v>35</v>
      </c>
      <c r="C85" t="s">
        <v>77</v>
      </c>
      <c r="D85" t="s">
        <v>147</v>
      </c>
      <c r="E85">
        <v>5</v>
      </c>
      <c r="F85">
        <v>1.4</v>
      </c>
      <c r="G85" t="s">
        <v>238</v>
      </c>
      <c r="H85" t="s">
        <v>258</v>
      </c>
    </row>
    <row r="86" spans="1:8" x14ac:dyDescent="0.2">
      <c r="A86" t="s">
        <v>11</v>
      </c>
      <c r="B86" t="s">
        <v>35</v>
      </c>
      <c r="C86" t="s">
        <v>78</v>
      </c>
      <c r="D86" t="s">
        <v>148</v>
      </c>
      <c r="E86">
        <v>4</v>
      </c>
      <c r="F86">
        <v>1.9</v>
      </c>
      <c r="G86" t="s">
        <v>238</v>
      </c>
      <c r="H86" t="s">
        <v>259</v>
      </c>
    </row>
    <row r="87" spans="1:8" x14ac:dyDescent="0.2">
      <c r="A87" t="s">
        <v>11</v>
      </c>
      <c r="B87" t="s">
        <v>36</v>
      </c>
      <c r="C87" t="s">
        <v>79</v>
      </c>
      <c r="F87">
        <v>5.7</v>
      </c>
      <c r="G87" t="s">
        <v>241</v>
      </c>
      <c r="H87" t="s">
        <v>247</v>
      </c>
    </row>
    <row r="88" spans="1:8" x14ac:dyDescent="0.2">
      <c r="A88" t="s">
        <v>11</v>
      </c>
      <c r="B88" t="s">
        <v>36</v>
      </c>
      <c r="C88" t="s">
        <v>79</v>
      </c>
      <c r="D88" t="s">
        <v>149</v>
      </c>
    </row>
    <row r="89" spans="1:8" x14ac:dyDescent="0.2">
      <c r="A89" t="s">
        <v>11</v>
      </c>
      <c r="B89" t="s">
        <v>36</v>
      </c>
      <c r="C89" t="s">
        <v>79</v>
      </c>
      <c r="D89" t="s">
        <v>150</v>
      </c>
      <c r="E89">
        <v>5</v>
      </c>
      <c r="F89">
        <v>6.5</v>
      </c>
      <c r="G89" t="s">
        <v>241</v>
      </c>
      <c r="H89" t="s">
        <v>247</v>
      </c>
    </row>
    <row r="90" spans="1:8" x14ac:dyDescent="0.2">
      <c r="A90" t="s">
        <v>11</v>
      </c>
      <c r="B90" t="s">
        <v>36</v>
      </c>
      <c r="C90" t="s">
        <v>79</v>
      </c>
      <c r="D90" t="s">
        <v>330</v>
      </c>
      <c r="F90">
        <v>2.7</v>
      </c>
      <c r="G90" t="s">
        <v>241</v>
      </c>
      <c r="H90" t="s">
        <v>247</v>
      </c>
    </row>
    <row r="91" spans="1:8" x14ac:dyDescent="0.2">
      <c r="A91" t="s">
        <v>11</v>
      </c>
      <c r="B91" t="s">
        <v>36</v>
      </c>
      <c r="C91" t="s">
        <v>79</v>
      </c>
      <c r="D91" t="s">
        <v>151</v>
      </c>
      <c r="E91">
        <v>6</v>
      </c>
      <c r="F91">
        <v>7.5</v>
      </c>
      <c r="G91" t="s">
        <v>241</v>
      </c>
      <c r="H91" t="s">
        <v>247</v>
      </c>
    </row>
    <row r="92" spans="1:8" x14ac:dyDescent="0.2">
      <c r="A92" t="s">
        <v>11</v>
      </c>
      <c r="B92" t="s">
        <v>36</v>
      </c>
      <c r="C92" t="s">
        <v>79</v>
      </c>
      <c r="D92" t="s">
        <v>152</v>
      </c>
      <c r="F92">
        <v>5.7</v>
      </c>
      <c r="G92" t="s">
        <v>241</v>
      </c>
      <c r="H92" t="s">
        <v>247</v>
      </c>
    </row>
    <row r="93" spans="1:8" x14ac:dyDescent="0.2">
      <c r="A93" t="s">
        <v>11</v>
      </c>
      <c r="B93" t="s">
        <v>36</v>
      </c>
      <c r="C93" t="s">
        <v>80</v>
      </c>
      <c r="D93" t="s">
        <v>153</v>
      </c>
      <c r="E93">
        <v>6</v>
      </c>
      <c r="F93">
        <v>6</v>
      </c>
      <c r="G93" t="s">
        <v>240</v>
      </c>
      <c r="H93" t="s">
        <v>247</v>
      </c>
    </row>
    <row r="94" spans="1:8" x14ac:dyDescent="0.2">
      <c r="A94" t="s">
        <v>11</v>
      </c>
      <c r="B94" t="s">
        <v>36</v>
      </c>
      <c r="C94" t="s">
        <v>80</v>
      </c>
      <c r="D94" t="s">
        <v>154</v>
      </c>
      <c r="F94">
        <v>5</v>
      </c>
      <c r="G94" t="s">
        <v>240</v>
      </c>
      <c r="H94" t="s">
        <v>247</v>
      </c>
    </row>
    <row r="95" spans="1:8" x14ac:dyDescent="0.2">
      <c r="A95" t="s">
        <v>11</v>
      </c>
      <c r="B95" t="s">
        <v>36</v>
      </c>
      <c r="C95" t="s">
        <v>80</v>
      </c>
      <c r="D95" t="s">
        <v>335</v>
      </c>
      <c r="F95">
        <v>4</v>
      </c>
      <c r="G95" t="s">
        <v>240</v>
      </c>
      <c r="H95" t="s">
        <v>247</v>
      </c>
    </row>
    <row r="96" spans="1:8" x14ac:dyDescent="0.2">
      <c r="A96" t="s">
        <v>11</v>
      </c>
      <c r="B96" t="s">
        <v>36</v>
      </c>
      <c r="C96" t="s">
        <v>81</v>
      </c>
      <c r="D96" t="s">
        <v>155</v>
      </c>
      <c r="E96">
        <v>3</v>
      </c>
      <c r="F96">
        <v>4.0999999999999996</v>
      </c>
      <c r="G96" t="s">
        <v>239</v>
      </c>
      <c r="H96" t="s">
        <v>260</v>
      </c>
    </row>
    <row r="97" spans="1:8" x14ac:dyDescent="0.2">
      <c r="A97" t="s">
        <v>11</v>
      </c>
      <c r="B97" t="s">
        <v>36</v>
      </c>
      <c r="C97" t="s">
        <v>82</v>
      </c>
      <c r="D97" t="s">
        <v>484</v>
      </c>
      <c r="F97">
        <v>4.4000000000000004</v>
      </c>
      <c r="G97" t="s">
        <v>241</v>
      </c>
      <c r="H97" t="s">
        <v>247</v>
      </c>
    </row>
    <row r="98" spans="1:8" x14ac:dyDescent="0.2">
      <c r="A98" t="s">
        <v>11</v>
      </c>
      <c r="B98" t="s">
        <v>36</v>
      </c>
      <c r="C98" t="s">
        <v>82</v>
      </c>
      <c r="D98" t="s">
        <v>156</v>
      </c>
      <c r="E98">
        <v>0</v>
      </c>
      <c r="F98">
        <v>1.7</v>
      </c>
      <c r="G98" t="s">
        <v>241</v>
      </c>
      <c r="H98" t="s">
        <v>247</v>
      </c>
    </row>
    <row r="99" spans="1:8" x14ac:dyDescent="0.2">
      <c r="A99" t="s">
        <v>11</v>
      </c>
      <c r="B99" t="s">
        <v>37</v>
      </c>
      <c r="F99">
        <v>4.0999999999999996</v>
      </c>
    </row>
    <row r="100" spans="1:8" x14ac:dyDescent="0.2">
      <c r="A100" t="s">
        <v>11</v>
      </c>
      <c r="B100" t="s">
        <v>37</v>
      </c>
      <c r="C100" t="s">
        <v>481</v>
      </c>
      <c r="D100" t="s">
        <v>482</v>
      </c>
      <c r="F100">
        <v>6.4</v>
      </c>
      <c r="G100" t="s">
        <v>240</v>
      </c>
      <c r="H100" t="s">
        <v>247</v>
      </c>
    </row>
    <row r="101" spans="1:8" x14ac:dyDescent="0.2">
      <c r="A101" t="s">
        <v>11</v>
      </c>
      <c r="B101" t="s">
        <v>37</v>
      </c>
      <c r="C101" t="s">
        <v>83</v>
      </c>
      <c r="D101" t="s">
        <v>157</v>
      </c>
      <c r="E101">
        <v>5</v>
      </c>
      <c r="F101">
        <v>5.4</v>
      </c>
      <c r="G101" t="s">
        <v>238</v>
      </c>
      <c r="H101" t="s">
        <v>261</v>
      </c>
    </row>
    <row r="102" spans="1:8" x14ac:dyDescent="0.2">
      <c r="A102" t="s">
        <v>11</v>
      </c>
      <c r="B102" t="s">
        <v>37</v>
      </c>
      <c r="C102" t="s">
        <v>83</v>
      </c>
      <c r="D102" t="s">
        <v>158</v>
      </c>
      <c r="G102" t="s">
        <v>238</v>
      </c>
      <c r="H102" t="s">
        <v>256</v>
      </c>
    </row>
    <row r="103" spans="1:8" x14ac:dyDescent="0.2">
      <c r="A103" t="s">
        <v>11</v>
      </c>
      <c r="B103" t="s">
        <v>37</v>
      </c>
      <c r="C103" t="s">
        <v>83</v>
      </c>
      <c r="D103" t="s">
        <v>159</v>
      </c>
    </row>
    <row r="104" spans="1:8" x14ac:dyDescent="0.2">
      <c r="A104" t="s">
        <v>11</v>
      </c>
      <c r="B104" t="s">
        <v>37</v>
      </c>
      <c r="C104" t="s">
        <v>83</v>
      </c>
      <c r="D104" t="s">
        <v>318</v>
      </c>
      <c r="F104">
        <v>4.5999999999999996</v>
      </c>
      <c r="G104" t="s">
        <v>238</v>
      </c>
      <c r="H104" t="s">
        <v>319</v>
      </c>
    </row>
    <row r="105" spans="1:8" x14ac:dyDescent="0.2">
      <c r="A105" t="s">
        <v>11</v>
      </c>
      <c r="B105" t="s">
        <v>37</v>
      </c>
      <c r="C105" t="s">
        <v>83</v>
      </c>
      <c r="D105" t="s">
        <v>320</v>
      </c>
      <c r="F105">
        <v>5.4</v>
      </c>
      <c r="G105" t="s">
        <v>238</v>
      </c>
      <c r="H105" t="s">
        <v>261</v>
      </c>
    </row>
    <row r="106" spans="1:8" x14ac:dyDescent="0.2">
      <c r="A106" t="s">
        <v>11</v>
      </c>
      <c r="B106" t="s">
        <v>37</v>
      </c>
      <c r="C106" t="s">
        <v>84</v>
      </c>
      <c r="F106">
        <v>4.8</v>
      </c>
      <c r="G106" t="s">
        <v>239</v>
      </c>
      <c r="H106" t="s">
        <v>247</v>
      </c>
    </row>
    <row r="107" spans="1:8" x14ac:dyDescent="0.2">
      <c r="A107" t="s">
        <v>11</v>
      </c>
      <c r="B107" t="s">
        <v>37</v>
      </c>
      <c r="C107" t="s">
        <v>84</v>
      </c>
      <c r="D107" t="s">
        <v>160</v>
      </c>
      <c r="E107">
        <v>2</v>
      </c>
      <c r="F107">
        <v>7.8</v>
      </c>
      <c r="G107" t="s">
        <v>240</v>
      </c>
      <c r="H107" t="s">
        <v>262</v>
      </c>
    </row>
    <row r="108" spans="1:8" x14ac:dyDescent="0.2">
      <c r="A108" t="s">
        <v>11</v>
      </c>
      <c r="B108" t="s">
        <v>37</v>
      </c>
      <c r="C108" t="s">
        <v>84</v>
      </c>
      <c r="D108" t="s">
        <v>161</v>
      </c>
      <c r="E108">
        <v>6</v>
      </c>
      <c r="F108">
        <v>5.7</v>
      </c>
      <c r="G108" t="s">
        <v>240</v>
      </c>
      <c r="H108" t="s">
        <v>258</v>
      </c>
    </row>
    <row r="109" spans="1:8" x14ac:dyDescent="0.2">
      <c r="A109" t="s">
        <v>11</v>
      </c>
      <c r="B109" t="s">
        <v>37</v>
      </c>
      <c r="C109" t="s">
        <v>84</v>
      </c>
      <c r="D109" t="s">
        <v>162</v>
      </c>
      <c r="E109">
        <v>4</v>
      </c>
      <c r="F109">
        <v>6.8</v>
      </c>
      <c r="G109" t="s">
        <v>240</v>
      </c>
      <c r="H109" t="s">
        <v>247</v>
      </c>
    </row>
    <row r="110" spans="1:8" x14ac:dyDescent="0.2">
      <c r="A110" t="s">
        <v>11</v>
      </c>
      <c r="B110" t="s">
        <v>37</v>
      </c>
      <c r="C110" t="s">
        <v>84</v>
      </c>
      <c r="D110" t="s">
        <v>163</v>
      </c>
      <c r="E110">
        <v>4</v>
      </c>
      <c r="F110">
        <v>5.4</v>
      </c>
      <c r="G110" t="s">
        <v>240</v>
      </c>
      <c r="H110" t="s">
        <v>247</v>
      </c>
    </row>
    <row r="111" spans="1:8" x14ac:dyDescent="0.2">
      <c r="A111" t="s">
        <v>11</v>
      </c>
      <c r="B111" t="s">
        <v>37</v>
      </c>
      <c r="C111" t="s">
        <v>84</v>
      </c>
      <c r="D111" t="s">
        <v>164</v>
      </c>
      <c r="E111">
        <v>6</v>
      </c>
      <c r="F111">
        <v>7.1</v>
      </c>
      <c r="G111" t="s">
        <v>240</v>
      </c>
      <c r="H111" t="s">
        <v>247</v>
      </c>
    </row>
    <row r="112" spans="1:8" x14ac:dyDescent="0.2">
      <c r="A112" t="s">
        <v>11</v>
      </c>
      <c r="B112" t="s">
        <v>37</v>
      </c>
      <c r="C112" t="s">
        <v>85</v>
      </c>
      <c r="D112" t="s">
        <v>165</v>
      </c>
      <c r="E112">
        <v>5</v>
      </c>
      <c r="F112">
        <v>9</v>
      </c>
      <c r="G112" t="s">
        <v>242</v>
      </c>
      <c r="H112" t="s">
        <v>248</v>
      </c>
    </row>
    <row r="113" spans="1:8" x14ac:dyDescent="0.2">
      <c r="A113" t="s">
        <v>11</v>
      </c>
      <c r="B113" t="s">
        <v>37</v>
      </c>
      <c r="C113" t="s">
        <v>86</v>
      </c>
      <c r="D113" t="s">
        <v>166</v>
      </c>
      <c r="E113">
        <v>5</v>
      </c>
      <c r="F113">
        <v>4.0999999999999996</v>
      </c>
      <c r="G113" t="s">
        <v>239</v>
      </c>
      <c r="H113" t="s">
        <v>263</v>
      </c>
    </row>
    <row r="114" spans="1:8" x14ac:dyDescent="0.2">
      <c r="A114" t="s">
        <v>11</v>
      </c>
      <c r="B114" t="s">
        <v>37</v>
      </c>
      <c r="C114" t="s">
        <v>86</v>
      </c>
      <c r="D114" t="s">
        <v>485</v>
      </c>
      <c r="F114">
        <v>4.0999999999999996</v>
      </c>
      <c r="G114" t="s">
        <v>242</v>
      </c>
      <c r="H114" t="s">
        <v>248</v>
      </c>
    </row>
    <row r="115" spans="1:8" x14ac:dyDescent="0.2">
      <c r="A115" t="s">
        <v>11</v>
      </c>
      <c r="B115" t="s">
        <v>37</v>
      </c>
      <c r="C115" t="s">
        <v>86</v>
      </c>
      <c r="D115" t="s">
        <v>167</v>
      </c>
      <c r="E115">
        <v>10</v>
      </c>
      <c r="F115">
        <v>4.0999999999999996</v>
      </c>
      <c r="G115" t="s">
        <v>239</v>
      </c>
      <c r="H115" t="s">
        <v>248</v>
      </c>
    </row>
    <row r="116" spans="1:8" x14ac:dyDescent="0.2">
      <c r="A116" t="s">
        <v>11</v>
      </c>
      <c r="B116" t="s">
        <v>37</v>
      </c>
      <c r="C116" t="s">
        <v>87</v>
      </c>
      <c r="D116" t="s">
        <v>168</v>
      </c>
      <c r="E116">
        <v>4</v>
      </c>
      <c r="F116">
        <v>4.4000000000000004</v>
      </c>
      <c r="G116" t="s">
        <v>240</v>
      </c>
      <c r="H116" t="s">
        <v>247</v>
      </c>
    </row>
    <row r="117" spans="1:8" x14ac:dyDescent="0.2">
      <c r="A117" t="s">
        <v>11</v>
      </c>
      <c r="B117" t="s">
        <v>37</v>
      </c>
      <c r="C117" t="s">
        <v>88</v>
      </c>
      <c r="D117" t="s">
        <v>169</v>
      </c>
      <c r="E117">
        <v>4</v>
      </c>
      <c r="F117">
        <v>3.1</v>
      </c>
      <c r="G117" t="s">
        <v>242</v>
      </c>
      <c r="H117" t="s">
        <v>247</v>
      </c>
    </row>
    <row r="118" spans="1:8" x14ac:dyDescent="0.2">
      <c r="A118" t="s">
        <v>11</v>
      </c>
      <c r="B118" t="s">
        <v>37</v>
      </c>
      <c r="C118" t="s">
        <v>321</v>
      </c>
      <c r="D118" t="s">
        <v>322</v>
      </c>
      <c r="F118">
        <v>7</v>
      </c>
      <c r="G118" t="s">
        <v>240</v>
      </c>
      <c r="H118" t="s">
        <v>248</v>
      </c>
    </row>
    <row r="119" spans="1:8" x14ac:dyDescent="0.2">
      <c r="A119" t="s">
        <v>11</v>
      </c>
      <c r="B119" t="s">
        <v>37</v>
      </c>
      <c r="C119" t="s">
        <v>89</v>
      </c>
    </row>
    <row r="120" spans="1:8" x14ac:dyDescent="0.2">
      <c r="A120" t="s">
        <v>11</v>
      </c>
      <c r="B120" t="s">
        <v>38</v>
      </c>
      <c r="F120">
        <v>6</v>
      </c>
    </row>
    <row r="121" spans="1:8" x14ac:dyDescent="0.2">
      <c r="A121" t="s">
        <v>11</v>
      </c>
      <c r="B121" t="s">
        <v>38</v>
      </c>
      <c r="C121" t="s">
        <v>90</v>
      </c>
      <c r="H121" t="s">
        <v>264</v>
      </c>
    </row>
    <row r="122" spans="1:8" x14ac:dyDescent="0.2">
      <c r="A122" t="s">
        <v>11</v>
      </c>
      <c r="B122" t="s">
        <v>38</v>
      </c>
      <c r="C122" t="s">
        <v>91</v>
      </c>
      <c r="F122">
        <v>3.6</v>
      </c>
      <c r="G122" t="s">
        <v>238</v>
      </c>
      <c r="H122" t="s">
        <v>264</v>
      </c>
    </row>
    <row r="123" spans="1:8" x14ac:dyDescent="0.2">
      <c r="A123" t="s">
        <v>11</v>
      </c>
      <c r="B123" t="s">
        <v>38</v>
      </c>
      <c r="C123" t="s">
        <v>91</v>
      </c>
      <c r="D123" t="s">
        <v>170</v>
      </c>
      <c r="F123">
        <v>3.6</v>
      </c>
      <c r="G123" t="s">
        <v>239</v>
      </c>
      <c r="H123" t="s">
        <v>245</v>
      </c>
    </row>
    <row r="124" spans="1:8" x14ac:dyDescent="0.2">
      <c r="A124" t="s">
        <v>11</v>
      </c>
      <c r="B124" t="s">
        <v>38</v>
      </c>
      <c r="C124" t="s">
        <v>92</v>
      </c>
      <c r="F124">
        <v>6.6</v>
      </c>
    </row>
    <row r="125" spans="1:8" x14ac:dyDescent="0.2">
      <c r="A125" t="s">
        <v>11</v>
      </c>
      <c r="B125" t="s">
        <v>38</v>
      </c>
      <c r="C125" t="s">
        <v>92</v>
      </c>
      <c r="D125" t="s">
        <v>489</v>
      </c>
      <c r="F125">
        <v>6.6</v>
      </c>
      <c r="G125" t="s">
        <v>239</v>
      </c>
    </row>
    <row r="126" spans="1:8" x14ac:dyDescent="0.2">
      <c r="A126" t="s">
        <v>11</v>
      </c>
      <c r="B126" t="s">
        <v>38</v>
      </c>
      <c r="C126" t="s">
        <v>92</v>
      </c>
      <c r="D126" t="s">
        <v>820</v>
      </c>
      <c r="F126">
        <v>7.6</v>
      </c>
      <c r="G126" t="s">
        <v>239</v>
      </c>
    </row>
    <row r="127" spans="1:8" x14ac:dyDescent="0.2">
      <c r="A127" t="s">
        <v>11</v>
      </c>
      <c r="B127" t="s">
        <v>38</v>
      </c>
      <c r="C127" t="s">
        <v>92</v>
      </c>
      <c r="D127" t="s">
        <v>821</v>
      </c>
      <c r="F127">
        <v>7.5</v>
      </c>
      <c r="G127" t="s">
        <v>238</v>
      </c>
    </row>
    <row r="128" spans="1:8" x14ac:dyDescent="0.2">
      <c r="A128" t="s">
        <v>11</v>
      </c>
      <c r="B128" t="s">
        <v>38</v>
      </c>
      <c r="C128" t="s">
        <v>92</v>
      </c>
      <c r="D128" t="s">
        <v>822</v>
      </c>
      <c r="F128">
        <v>5.9</v>
      </c>
    </row>
    <row r="129" spans="1:8" x14ac:dyDescent="0.2">
      <c r="A129" t="s">
        <v>11</v>
      </c>
      <c r="B129" t="s">
        <v>38</v>
      </c>
      <c r="C129" t="s">
        <v>92</v>
      </c>
      <c r="D129" t="s">
        <v>174</v>
      </c>
      <c r="E129">
        <v>8</v>
      </c>
      <c r="F129">
        <v>8.1</v>
      </c>
      <c r="G129" t="s">
        <v>238</v>
      </c>
      <c r="H129" t="s">
        <v>245</v>
      </c>
    </row>
    <row r="130" spans="1:8" x14ac:dyDescent="0.2">
      <c r="A130" t="s">
        <v>11</v>
      </c>
      <c r="B130" t="s">
        <v>38</v>
      </c>
      <c r="C130" t="s">
        <v>92</v>
      </c>
      <c r="D130" t="s">
        <v>175</v>
      </c>
      <c r="F130">
        <v>6.6</v>
      </c>
    </row>
    <row r="131" spans="1:8" x14ac:dyDescent="0.2">
      <c r="A131" t="s">
        <v>11</v>
      </c>
      <c r="B131" t="s">
        <v>38</v>
      </c>
      <c r="C131" t="s">
        <v>92</v>
      </c>
      <c r="D131" t="s">
        <v>176</v>
      </c>
      <c r="E131">
        <v>5</v>
      </c>
      <c r="F131">
        <v>6.6</v>
      </c>
      <c r="G131" t="s">
        <v>238</v>
      </c>
      <c r="H131" t="s">
        <v>265</v>
      </c>
    </row>
    <row r="132" spans="1:8" x14ac:dyDescent="0.2">
      <c r="A132" t="s">
        <v>11</v>
      </c>
      <c r="B132" t="s">
        <v>38</v>
      </c>
      <c r="C132" t="s">
        <v>92</v>
      </c>
      <c r="D132" t="s">
        <v>177</v>
      </c>
      <c r="E132">
        <v>5</v>
      </c>
      <c r="F132">
        <v>7.4</v>
      </c>
      <c r="G132" t="s">
        <v>242</v>
      </c>
      <c r="H132" t="s">
        <v>266</v>
      </c>
    </row>
    <row r="133" spans="1:8" x14ac:dyDescent="0.2">
      <c r="A133" t="s">
        <v>11</v>
      </c>
      <c r="B133" t="s">
        <v>38</v>
      </c>
      <c r="C133" t="s">
        <v>92</v>
      </c>
      <c r="D133" t="s">
        <v>178</v>
      </c>
    </row>
    <row r="134" spans="1:8" x14ac:dyDescent="0.2">
      <c r="A134" t="s">
        <v>11</v>
      </c>
      <c r="B134" t="s">
        <v>38</v>
      </c>
      <c r="C134" t="s">
        <v>92</v>
      </c>
      <c r="D134" t="s">
        <v>179</v>
      </c>
      <c r="E134">
        <v>6</v>
      </c>
      <c r="F134">
        <v>10</v>
      </c>
      <c r="G134" t="s">
        <v>238</v>
      </c>
      <c r="H134" t="s">
        <v>267</v>
      </c>
    </row>
    <row r="135" spans="1:8" x14ac:dyDescent="0.2">
      <c r="A135" t="s">
        <v>11</v>
      </c>
      <c r="B135" t="s">
        <v>38</v>
      </c>
      <c r="C135" t="s">
        <v>92</v>
      </c>
      <c r="D135" t="s">
        <v>180</v>
      </c>
      <c r="E135">
        <v>6</v>
      </c>
      <c r="F135">
        <v>7</v>
      </c>
      <c r="G135" t="s">
        <v>239</v>
      </c>
      <c r="H135" t="s">
        <v>245</v>
      </c>
    </row>
    <row r="136" spans="1:8" x14ac:dyDescent="0.2">
      <c r="A136" t="s">
        <v>11</v>
      </c>
      <c r="B136" t="s">
        <v>38</v>
      </c>
      <c r="C136" t="s">
        <v>92</v>
      </c>
      <c r="D136" t="s">
        <v>181</v>
      </c>
      <c r="E136">
        <v>10</v>
      </c>
      <c r="F136">
        <v>4.5999999999999996</v>
      </c>
      <c r="G136" t="s">
        <v>239</v>
      </c>
      <c r="H136" t="s">
        <v>246</v>
      </c>
    </row>
    <row r="137" spans="1:8" x14ac:dyDescent="0.2">
      <c r="A137" t="s">
        <v>11</v>
      </c>
      <c r="B137" t="s">
        <v>38</v>
      </c>
      <c r="C137" t="s">
        <v>92</v>
      </c>
      <c r="D137" t="s">
        <v>182</v>
      </c>
      <c r="E137">
        <v>6</v>
      </c>
      <c r="F137">
        <v>6.1</v>
      </c>
      <c r="G137" t="s">
        <v>238</v>
      </c>
      <c r="H137" t="s">
        <v>245</v>
      </c>
    </row>
    <row r="138" spans="1:8" x14ac:dyDescent="0.2">
      <c r="A138" t="s">
        <v>11</v>
      </c>
      <c r="B138" t="s">
        <v>38</v>
      </c>
      <c r="C138" t="s">
        <v>92</v>
      </c>
      <c r="D138" t="s">
        <v>183</v>
      </c>
      <c r="E138">
        <v>7</v>
      </c>
      <c r="F138">
        <v>4.0999999999999996</v>
      </c>
      <c r="G138" t="s">
        <v>239</v>
      </c>
      <c r="H138" t="s">
        <v>245</v>
      </c>
    </row>
    <row r="139" spans="1:8" x14ac:dyDescent="0.2">
      <c r="A139" t="s">
        <v>11</v>
      </c>
      <c r="B139" t="s">
        <v>38</v>
      </c>
      <c r="C139" t="s">
        <v>92</v>
      </c>
      <c r="D139" t="s">
        <v>184</v>
      </c>
      <c r="E139">
        <v>7</v>
      </c>
      <c r="F139">
        <v>9.6</v>
      </c>
      <c r="G139" t="s">
        <v>242</v>
      </c>
      <c r="H139" t="s">
        <v>268</v>
      </c>
    </row>
    <row r="140" spans="1:8" x14ac:dyDescent="0.2">
      <c r="A140" t="s">
        <v>11</v>
      </c>
      <c r="B140" t="s">
        <v>38</v>
      </c>
      <c r="C140" t="s">
        <v>92</v>
      </c>
      <c r="D140" t="s">
        <v>185</v>
      </c>
      <c r="F140">
        <v>7.7</v>
      </c>
      <c r="G140" t="s">
        <v>242</v>
      </c>
    </row>
    <row r="141" spans="1:8" x14ac:dyDescent="0.2">
      <c r="A141" t="s">
        <v>11</v>
      </c>
      <c r="B141" t="s">
        <v>38</v>
      </c>
      <c r="C141" t="s">
        <v>92</v>
      </c>
      <c r="D141" t="s">
        <v>186</v>
      </c>
      <c r="E141">
        <v>5</v>
      </c>
      <c r="F141">
        <v>8.5</v>
      </c>
      <c r="G141" t="s">
        <v>239</v>
      </c>
      <c r="H141" t="s">
        <v>245</v>
      </c>
    </row>
    <row r="142" spans="1:8" x14ac:dyDescent="0.2">
      <c r="A142" t="s">
        <v>11</v>
      </c>
      <c r="B142" t="s">
        <v>38</v>
      </c>
      <c r="C142" t="s">
        <v>92</v>
      </c>
      <c r="D142" t="s">
        <v>187</v>
      </c>
      <c r="E142">
        <v>10</v>
      </c>
      <c r="F142">
        <v>9</v>
      </c>
      <c r="G142" t="s">
        <v>239</v>
      </c>
      <c r="H142" t="s">
        <v>246</v>
      </c>
    </row>
    <row r="143" spans="1:8" x14ac:dyDescent="0.2">
      <c r="A143" t="s">
        <v>11</v>
      </c>
      <c r="B143" t="s">
        <v>38</v>
      </c>
      <c r="C143" t="s">
        <v>92</v>
      </c>
      <c r="D143" t="s">
        <v>487</v>
      </c>
      <c r="F143">
        <v>6.6</v>
      </c>
      <c r="G143" t="s">
        <v>239</v>
      </c>
    </row>
    <row r="144" spans="1:8" x14ac:dyDescent="0.2">
      <c r="A144" t="s">
        <v>11</v>
      </c>
      <c r="B144" t="s">
        <v>38</v>
      </c>
      <c r="C144" t="s">
        <v>92</v>
      </c>
      <c r="D144" t="s">
        <v>188</v>
      </c>
      <c r="E144">
        <v>10</v>
      </c>
      <c r="F144">
        <v>6.2</v>
      </c>
      <c r="G144" t="s">
        <v>242</v>
      </c>
      <c r="H144" t="s">
        <v>247</v>
      </c>
    </row>
    <row r="145" spans="1:8" x14ac:dyDescent="0.2">
      <c r="A145" t="s">
        <v>11</v>
      </c>
      <c r="B145" t="s">
        <v>38</v>
      </c>
      <c r="C145" t="s">
        <v>92</v>
      </c>
      <c r="D145" t="s">
        <v>490</v>
      </c>
      <c r="E145">
        <v>8</v>
      </c>
      <c r="F145">
        <v>6.1</v>
      </c>
      <c r="G145" t="s">
        <v>239</v>
      </c>
      <c r="H145" t="s">
        <v>245</v>
      </c>
    </row>
    <row r="146" spans="1:8" x14ac:dyDescent="0.2">
      <c r="A146" t="s">
        <v>11</v>
      </c>
      <c r="B146" t="s">
        <v>38</v>
      </c>
      <c r="C146" t="s">
        <v>92</v>
      </c>
      <c r="D146" t="s">
        <v>189</v>
      </c>
      <c r="F146">
        <v>2</v>
      </c>
      <c r="G146" t="s">
        <v>239</v>
      </c>
      <c r="H146" t="s">
        <v>264</v>
      </c>
    </row>
    <row r="147" spans="1:8" x14ac:dyDescent="0.2">
      <c r="A147" t="s">
        <v>11</v>
      </c>
      <c r="B147" t="s">
        <v>38</v>
      </c>
      <c r="C147" t="s">
        <v>92</v>
      </c>
      <c r="D147" t="s">
        <v>190</v>
      </c>
      <c r="E147">
        <v>8</v>
      </c>
      <c r="F147">
        <v>7.2</v>
      </c>
      <c r="G147" t="s">
        <v>240</v>
      </c>
      <c r="H147" t="s">
        <v>245</v>
      </c>
    </row>
    <row r="148" spans="1:8" x14ac:dyDescent="0.2">
      <c r="A148" t="s">
        <v>11</v>
      </c>
      <c r="B148" t="s">
        <v>38</v>
      </c>
      <c r="C148" t="s">
        <v>92</v>
      </c>
      <c r="D148" t="s">
        <v>488</v>
      </c>
      <c r="F148">
        <v>6.6</v>
      </c>
      <c r="G148" t="s">
        <v>238</v>
      </c>
      <c r="H148" t="s">
        <v>245</v>
      </c>
    </row>
    <row r="149" spans="1:8" x14ac:dyDescent="0.2">
      <c r="A149" t="s">
        <v>11</v>
      </c>
      <c r="B149" t="s">
        <v>38</v>
      </c>
      <c r="C149" t="s">
        <v>92</v>
      </c>
      <c r="D149" t="s">
        <v>191</v>
      </c>
      <c r="E149">
        <v>6</v>
      </c>
      <c r="F149">
        <v>8.5</v>
      </c>
      <c r="G149" t="s">
        <v>238</v>
      </c>
      <c r="H149" t="s">
        <v>245</v>
      </c>
    </row>
    <row r="150" spans="1:8" x14ac:dyDescent="0.2">
      <c r="A150" t="s">
        <v>11</v>
      </c>
      <c r="B150" t="s">
        <v>38</v>
      </c>
      <c r="C150" t="s">
        <v>92</v>
      </c>
      <c r="D150" t="s">
        <v>192</v>
      </c>
      <c r="F150">
        <v>8.6</v>
      </c>
      <c r="G150" t="s">
        <v>239</v>
      </c>
      <c r="H150" t="s">
        <v>245</v>
      </c>
    </row>
    <row r="151" spans="1:8" x14ac:dyDescent="0.2">
      <c r="A151" t="s">
        <v>11</v>
      </c>
      <c r="B151" t="s">
        <v>38</v>
      </c>
      <c r="C151" t="s">
        <v>92</v>
      </c>
      <c r="D151" t="s">
        <v>343</v>
      </c>
      <c r="F151">
        <v>6.8</v>
      </c>
    </row>
    <row r="152" spans="1:8" x14ac:dyDescent="0.2">
      <c r="A152" t="s">
        <v>11</v>
      </c>
      <c r="B152" t="s">
        <v>38</v>
      </c>
      <c r="C152" t="s">
        <v>92</v>
      </c>
      <c r="D152" t="s">
        <v>193</v>
      </c>
      <c r="E152">
        <v>7</v>
      </c>
      <c r="F152">
        <v>2.1</v>
      </c>
      <c r="G152" t="s">
        <v>239</v>
      </c>
      <c r="H152" t="s">
        <v>253</v>
      </c>
    </row>
    <row r="153" spans="1:8" x14ac:dyDescent="0.2">
      <c r="A153" t="s">
        <v>11</v>
      </c>
      <c r="B153" t="s">
        <v>38</v>
      </c>
      <c r="C153" t="s">
        <v>92</v>
      </c>
      <c r="D153" t="s">
        <v>194</v>
      </c>
      <c r="E153">
        <v>6</v>
      </c>
      <c r="F153">
        <v>4.9000000000000004</v>
      </c>
      <c r="G153" t="s">
        <v>241</v>
      </c>
      <c r="H153" t="s">
        <v>247</v>
      </c>
    </row>
    <row r="154" spans="1:8" x14ac:dyDescent="0.2">
      <c r="A154" t="s">
        <v>11</v>
      </c>
      <c r="B154" t="s">
        <v>38</v>
      </c>
      <c r="C154" t="s">
        <v>92</v>
      </c>
      <c r="D154" t="s">
        <v>195</v>
      </c>
      <c r="E154">
        <v>3</v>
      </c>
      <c r="F154">
        <v>7.6</v>
      </c>
      <c r="G154" t="s">
        <v>239</v>
      </c>
      <c r="H154" t="s">
        <v>245</v>
      </c>
    </row>
    <row r="155" spans="1:8" x14ac:dyDescent="0.2">
      <c r="A155" t="s">
        <v>11</v>
      </c>
      <c r="B155" t="s">
        <v>38</v>
      </c>
      <c r="C155" t="s">
        <v>92</v>
      </c>
      <c r="D155" t="s">
        <v>196</v>
      </c>
      <c r="E155">
        <v>8</v>
      </c>
      <c r="F155">
        <v>6.6</v>
      </c>
      <c r="G155" t="s">
        <v>238</v>
      </c>
      <c r="H155" t="s">
        <v>245</v>
      </c>
    </row>
    <row r="156" spans="1:8" x14ac:dyDescent="0.2">
      <c r="A156" t="s">
        <v>11</v>
      </c>
      <c r="B156" t="s">
        <v>38</v>
      </c>
      <c r="C156" t="s">
        <v>92</v>
      </c>
      <c r="D156" t="s">
        <v>503</v>
      </c>
      <c r="F156">
        <v>6.6</v>
      </c>
      <c r="G156" t="s">
        <v>238</v>
      </c>
      <c r="H156" t="s">
        <v>245</v>
      </c>
    </row>
    <row r="157" spans="1:8" x14ac:dyDescent="0.2">
      <c r="A157" t="s">
        <v>11</v>
      </c>
      <c r="B157" t="s">
        <v>38</v>
      </c>
      <c r="C157" t="s">
        <v>92</v>
      </c>
      <c r="D157" t="s">
        <v>197</v>
      </c>
      <c r="E157">
        <v>6</v>
      </c>
      <c r="F157">
        <v>9.1999999999999993</v>
      </c>
      <c r="G157" t="s">
        <v>239</v>
      </c>
      <c r="H157" t="s">
        <v>264</v>
      </c>
    </row>
    <row r="158" spans="1:8" x14ac:dyDescent="0.2">
      <c r="A158" t="s">
        <v>11</v>
      </c>
      <c r="B158" t="s">
        <v>38</v>
      </c>
      <c r="C158" t="s">
        <v>92</v>
      </c>
      <c r="D158" t="s">
        <v>198</v>
      </c>
      <c r="E158">
        <v>10</v>
      </c>
      <c r="F158">
        <v>6.6</v>
      </c>
      <c r="G158" t="s">
        <v>238</v>
      </c>
      <c r="H158" t="s">
        <v>245</v>
      </c>
    </row>
    <row r="159" spans="1:8" x14ac:dyDescent="0.2">
      <c r="A159" t="s">
        <v>11</v>
      </c>
      <c r="B159" t="s">
        <v>38</v>
      </c>
      <c r="C159" t="s">
        <v>92</v>
      </c>
      <c r="D159" t="s">
        <v>199</v>
      </c>
    </row>
    <row r="160" spans="1:8" x14ac:dyDescent="0.2">
      <c r="A160" t="s">
        <v>11</v>
      </c>
      <c r="B160" t="s">
        <v>38</v>
      </c>
      <c r="C160" t="s">
        <v>92</v>
      </c>
      <c r="D160" t="s">
        <v>200</v>
      </c>
      <c r="E160">
        <v>4</v>
      </c>
      <c r="F160">
        <v>2.1</v>
      </c>
      <c r="G160" t="s">
        <v>239</v>
      </c>
      <c r="H160" t="s">
        <v>245</v>
      </c>
    </row>
    <row r="161" spans="1:8" x14ac:dyDescent="0.2">
      <c r="A161" t="s">
        <v>11</v>
      </c>
      <c r="B161" t="s">
        <v>38</v>
      </c>
      <c r="C161" t="s">
        <v>92</v>
      </c>
      <c r="D161" t="s">
        <v>202</v>
      </c>
      <c r="E161">
        <v>4</v>
      </c>
      <c r="F161">
        <v>6.6</v>
      </c>
      <c r="G161" t="s">
        <v>238</v>
      </c>
      <c r="H161" t="s">
        <v>245</v>
      </c>
    </row>
    <row r="162" spans="1:8" x14ac:dyDescent="0.2">
      <c r="A162" t="s">
        <v>11</v>
      </c>
      <c r="B162" t="s">
        <v>38</v>
      </c>
      <c r="C162" t="s">
        <v>92</v>
      </c>
      <c r="D162" t="s">
        <v>201</v>
      </c>
      <c r="E162">
        <v>5</v>
      </c>
      <c r="F162">
        <v>4.5999999999999996</v>
      </c>
      <c r="G162" t="s">
        <v>239</v>
      </c>
      <c r="H162" t="s">
        <v>245</v>
      </c>
    </row>
    <row r="163" spans="1:8" x14ac:dyDescent="0.2">
      <c r="A163" t="s">
        <v>11</v>
      </c>
      <c r="B163" t="s">
        <v>38</v>
      </c>
      <c r="C163" t="s">
        <v>92</v>
      </c>
      <c r="D163" t="s">
        <v>203</v>
      </c>
      <c r="E163">
        <v>4</v>
      </c>
      <c r="F163">
        <v>4</v>
      </c>
      <c r="G163" t="s">
        <v>239</v>
      </c>
      <c r="H163" t="s">
        <v>245</v>
      </c>
    </row>
    <row r="164" spans="1:8" x14ac:dyDescent="0.2">
      <c r="A164" t="s">
        <v>11</v>
      </c>
      <c r="B164" t="s">
        <v>38</v>
      </c>
      <c r="C164" t="s">
        <v>92</v>
      </c>
      <c r="D164" t="s">
        <v>508</v>
      </c>
      <c r="F164">
        <v>6.6</v>
      </c>
    </row>
    <row r="165" spans="1:8" x14ac:dyDescent="0.2">
      <c r="A165" t="s">
        <v>11</v>
      </c>
      <c r="B165" t="s">
        <v>38</v>
      </c>
      <c r="C165" t="s">
        <v>92</v>
      </c>
      <c r="D165" t="s">
        <v>204</v>
      </c>
      <c r="E165">
        <v>6</v>
      </c>
      <c r="F165">
        <v>7.7</v>
      </c>
      <c r="G165" t="s">
        <v>239</v>
      </c>
      <c r="H165" t="s">
        <v>245</v>
      </c>
    </row>
    <row r="166" spans="1:8" x14ac:dyDescent="0.2">
      <c r="A166" t="s">
        <v>11</v>
      </c>
      <c r="B166" t="s">
        <v>38</v>
      </c>
      <c r="C166" t="s">
        <v>92</v>
      </c>
      <c r="D166" t="s">
        <v>205</v>
      </c>
      <c r="E166">
        <v>7</v>
      </c>
      <c r="F166">
        <v>8.6999999999999993</v>
      </c>
      <c r="G166" t="s">
        <v>239</v>
      </c>
      <c r="H166" t="s">
        <v>247</v>
      </c>
    </row>
    <row r="167" spans="1:8" x14ac:dyDescent="0.2">
      <c r="A167" t="s">
        <v>11</v>
      </c>
      <c r="B167" t="s">
        <v>38</v>
      </c>
      <c r="C167" t="s">
        <v>92</v>
      </c>
      <c r="D167" t="s">
        <v>506</v>
      </c>
      <c r="F167">
        <v>6.6</v>
      </c>
    </row>
    <row r="168" spans="1:8" x14ac:dyDescent="0.2">
      <c r="A168" t="s">
        <v>11</v>
      </c>
      <c r="B168" t="s">
        <v>38</v>
      </c>
      <c r="C168" t="s">
        <v>92</v>
      </c>
      <c r="D168" t="s">
        <v>206</v>
      </c>
      <c r="E168">
        <v>6</v>
      </c>
      <c r="F168">
        <v>6.3</v>
      </c>
      <c r="G168" t="s">
        <v>242</v>
      </c>
      <c r="H168" t="s">
        <v>269</v>
      </c>
    </row>
    <row r="169" spans="1:8" x14ac:dyDescent="0.2">
      <c r="A169" t="s">
        <v>11</v>
      </c>
      <c r="B169" t="s">
        <v>38</v>
      </c>
      <c r="C169" t="s">
        <v>92</v>
      </c>
      <c r="D169" t="s">
        <v>344</v>
      </c>
      <c r="F169">
        <v>1.2</v>
      </c>
      <c r="G169" t="s">
        <v>238</v>
      </c>
      <c r="H169" t="s">
        <v>245</v>
      </c>
    </row>
    <row r="170" spans="1:8" x14ac:dyDescent="0.2">
      <c r="A170" t="s">
        <v>11</v>
      </c>
      <c r="B170" t="s">
        <v>38</v>
      </c>
      <c r="C170" t="s">
        <v>92</v>
      </c>
      <c r="D170" t="s">
        <v>207</v>
      </c>
      <c r="E170">
        <v>3</v>
      </c>
      <c r="F170">
        <v>6.6</v>
      </c>
      <c r="G170" t="s">
        <v>239</v>
      </c>
      <c r="H170" t="s">
        <v>266</v>
      </c>
    </row>
    <row r="171" spans="1:8" x14ac:dyDescent="0.2">
      <c r="A171" t="s">
        <v>11</v>
      </c>
      <c r="B171" t="s">
        <v>38</v>
      </c>
      <c r="C171" t="s">
        <v>92</v>
      </c>
      <c r="D171" t="s">
        <v>333</v>
      </c>
      <c r="F171">
        <v>6.6</v>
      </c>
      <c r="G171" t="s">
        <v>242</v>
      </c>
      <c r="H171" t="s">
        <v>264</v>
      </c>
    </row>
    <row r="172" spans="1:8" x14ac:dyDescent="0.2">
      <c r="A172" t="s">
        <v>11</v>
      </c>
      <c r="B172" t="s">
        <v>38</v>
      </c>
      <c r="C172" t="s">
        <v>92</v>
      </c>
      <c r="D172" t="s">
        <v>491</v>
      </c>
      <c r="F172">
        <v>6.6</v>
      </c>
      <c r="G172" t="s">
        <v>238</v>
      </c>
      <c r="H172" t="s">
        <v>246</v>
      </c>
    </row>
    <row r="173" spans="1:8" x14ac:dyDescent="0.2">
      <c r="A173" t="s">
        <v>11</v>
      </c>
      <c r="B173" t="s">
        <v>38</v>
      </c>
      <c r="C173" t="s">
        <v>92</v>
      </c>
      <c r="D173" t="s">
        <v>208</v>
      </c>
      <c r="F173">
        <v>6.6</v>
      </c>
      <c r="G173" t="s">
        <v>239</v>
      </c>
      <c r="H173" t="s">
        <v>245</v>
      </c>
    </row>
    <row r="174" spans="1:8" x14ac:dyDescent="0.2">
      <c r="A174" t="s">
        <v>11</v>
      </c>
      <c r="B174" t="s">
        <v>38</v>
      </c>
      <c r="C174" t="s">
        <v>92</v>
      </c>
      <c r="D174" t="s">
        <v>209</v>
      </c>
      <c r="E174">
        <v>6</v>
      </c>
      <c r="F174">
        <v>6.2</v>
      </c>
      <c r="G174" t="s">
        <v>239</v>
      </c>
      <c r="H174" t="s">
        <v>245</v>
      </c>
    </row>
    <row r="175" spans="1:8" x14ac:dyDescent="0.2">
      <c r="A175" t="s">
        <v>11</v>
      </c>
      <c r="B175" t="s">
        <v>38</v>
      </c>
      <c r="C175" t="s">
        <v>92</v>
      </c>
      <c r="D175" t="s">
        <v>210</v>
      </c>
      <c r="E175">
        <v>4</v>
      </c>
      <c r="F175">
        <v>6.6</v>
      </c>
      <c r="G175" t="s">
        <v>238</v>
      </c>
      <c r="H175" t="s">
        <v>245</v>
      </c>
    </row>
    <row r="176" spans="1:8" x14ac:dyDescent="0.2">
      <c r="A176" t="s">
        <v>11</v>
      </c>
      <c r="B176" t="s">
        <v>38</v>
      </c>
      <c r="C176" t="s">
        <v>92</v>
      </c>
      <c r="D176" t="s">
        <v>211</v>
      </c>
      <c r="E176">
        <v>6</v>
      </c>
      <c r="F176">
        <v>7.2</v>
      </c>
      <c r="G176" t="s">
        <v>241</v>
      </c>
      <c r="H176" t="s">
        <v>247</v>
      </c>
    </row>
    <row r="177" spans="1:8" x14ac:dyDescent="0.2">
      <c r="A177" t="s">
        <v>11</v>
      </c>
      <c r="B177" t="s">
        <v>38</v>
      </c>
      <c r="C177" t="s">
        <v>92</v>
      </c>
      <c r="D177" t="s">
        <v>212</v>
      </c>
      <c r="F177">
        <v>6.6</v>
      </c>
      <c r="G177" t="s">
        <v>239</v>
      </c>
      <c r="H177" t="s">
        <v>270</v>
      </c>
    </row>
    <row r="178" spans="1:8" x14ac:dyDescent="0.2">
      <c r="A178" t="s">
        <v>11</v>
      </c>
      <c r="B178" t="s">
        <v>38</v>
      </c>
      <c r="C178" t="s">
        <v>92</v>
      </c>
      <c r="D178" t="s">
        <v>213</v>
      </c>
      <c r="E178">
        <v>5</v>
      </c>
      <c r="F178">
        <v>7.9</v>
      </c>
      <c r="G178" t="s">
        <v>242</v>
      </c>
      <c r="H178" t="s">
        <v>246</v>
      </c>
    </row>
    <row r="179" spans="1:8" x14ac:dyDescent="0.2">
      <c r="A179" t="s">
        <v>11</v>
      </c>
      <c r="B179" t="s">
        <v>38</v>
      </c>
      <c r="C179" t="s">
        <v>92</v>
      </c>
      <c r="D179" t="s">
        <v>331</v>
      </c>
      <c r="F179">
        <v>8.1999999999999993</v>
      </c>
      <c r="G179" t="s">
        <v>239</v>
      </c>
      <c r="H179" t="s">
        <v>245</v>
      </c>
    </row>
    <row r="180" spans="1:8" x14ac:dyDescent="0.2">
      <c r="A180" t="s">
        <v>11</v>
      </c>
      <c r="B180" t="s">
        <v>38</v>
      </c>
      <c r="C180" t="s">
        <v>92</v>
      </c>
      <c r="D180" t="s">
        <v>214</v>
      </c>
      <c r="E180">
        <v>6</v>
      </c>
      <c r="F180">
        <v>4.9000000000000004</v>
      </c>
      <c r="G180" t="s">
        <v>241</v>
      </c>
      <c r="H180" t="s">
        <v>269</v>
      </c>
    </row>
    <row r="181" spans="1:8" x14ac:dyDescent="0.2">
      <c r="A181" t="s">
        <v>11</v>
      </c>
      <c r="B181" t="s">
        <v>38</v>
      </c>
      <c r="C181" t="s">
        <v>92</v>
      </c>
      <c r="D181" t="s">
        <v>215</v>
      </c>
    </row>
    <row r="182" spans="1:8" x14ac:dyDescent="0.2">
      <c r="A182" t="s">
        <v>11</v>
      </c>
      <c r="B182" t="s">
        <v>38</v>
      </c>
      <c r="C182" t="s">
        <v>92</v>
      </c>
      <c r="D182" t="s">
        <v>216</v>
      </c>
      <c r="E182">
        <v>6</v>
      </c>
      <c r="F182">
        <v>5.0999999999999996</v>
      </c>
      <c r="G182" t="s">
        <v>239</v>
      </c>
      <c r="H182" t="s">
        <v>245</v>
      </c>
    </row>
    <row r="183" spans="1:8" x14ac:dyDescent="0.2">
      <c r="A183" t="s">
        <v>11</v>
      </c>
      <c r="B183" t="s">
        <v>38</v>
      </c>
      <c r="C183" t="s">
        <v>92</v>
      </c>
      <c r="D183" t="s">
        <v>217</v>
      </c>
      <c r="F183">
        <v>8.1999999999999993</v>
      </c>
      <c r="G183" t="s">
        <v>238</v>
      </c>
      <c r="H183" t="s">
        <v>245</v>
      </c>
    </row>
    <row r="184" spans="1:8" x14ac:dyDescent="0.2">
      <c r="A184" t="s">
        <v>11</v>
      </c>
      <c r="B184" t="s">
        <v>38</v>
      </c>
      <c r="C184" t="s">
        <v>92</v>
      </c>
      <c r="D184" t="s">
        <v>218</v>
      </c>
      <c r="E184">
        <v>5</v>
      </c>
      <c r="F184">
        <v>7</v>
      </c>
      <c r="G184" t="s">
        <v>239</v>
      </c>
      <c r="H184" t="s">
        <v>246</v>
      </c>
    </row>
    <row r="185" spans="1:8" x14ac:dyDescent="0.2">
      <c r="A185" t="s">
        <v>11</v>
      </c>
      <c r="B185" t="s">
        <v>38</v>
      </c>
      <c r="C185" t="s">
        <v>92</v>
      </c>
      <c r="D185" t="s">
        <v>219</v>
      </c>
      <c r="F185">
        <v>4.0999999999999996</v>
      </c>
      <c r="G185" t="s">
        <v>238</v>
      </c>
      <c r="H185" t="s">
        <v>245</v>
      </c>
    </row>
    <row r="186" spans="1:8" x14ac:dyDescent="0.2">
      <c r="A186" t="s">
        <v>11</v>
      </c>
      <c r="B186" t="s">
        <v>38</v>
      </c>
      <c r="C186" t="s">
        <v>92</v>
      </c>
      <c r="D186" t="s">
        <v>220</v>
      </c>
      <c r="E186">
        <v>5</v>
      </c>
      <c r="F186">
        <v>5.0999999999999996</v>
      </c>
      <c r="G186" t="s">
        <v>239</v>
      </c>
      <c r="H186" t="s">
        <v>245</v>
      </c>
    </row>
    <row r="187" spans="1:8" x14ac:dyDescent="0.2">
      <c r="A187" t="s">
        <v>11</v>
      </c>
      <c r="B187" t="s">
        <v>38</v>
      </c>
      <c r="C187" t="s">
        <v>92</v>
      </c>
      <c r="D187" t="s">
        <v>221</v>
      </c>
      <c r="F187">
        <v>6.6</v>
      </c>
      <c r="G187" t="s">
        <v>242</v>
      </c>
    </row>
    <row r="188" spans="1:8" x14ac:dyDescent="0.2">
      <c r="A188" t="s">
        <v>11</v>
      </c>
      <c r="B188" t="s">
        <v>38</v>
      </c>
      <c r="C188" t="s">
        <v>92</v>
      </c>
      <c r="D188" t="s">
        <v>222</v>
      </c>
      <c r="E188">
        <v>8</v>
      </c>
      <c r="F188">
        <v>5.3</v>
      </c>
      <c r="G188" t="s">
        <v>238</v>
      </c>
      <c r="H188" t="s">
        <v>245</v>
      </c>
    </row>
    <row r="189" spans="1:8" x14ac:dyDescent="0.2">
      <c r="A189" t="s">
        <v>11</v>
      </c>
      <c r="B189" t="s">
        <v>38</v>
      </c>
      <c r="C189" t="s">
        <v>93</v>
      </c>
      <c r="D189" t="s">
        <v>486</v>
      </c>
      <c r="F189">
        <v>8</v>
      </c>
      <c r="G189" t="s">
        <v>241</v>
      </c>
      <c r="H189" t="s">
        <v>256</v>
      </c>
    </row>
    <row r="190" spans="1:8" x14ac:dyDescent="0.2">
      <c r="A190" t="s">
        <v>11</v>
      </c>
      <c r="B190" t="s">
        <v>38</v>
      </c>
      <c r="C190" t="s">
        <v>93</v>
      </c>
      <c r="D190" t="s">
        <v>223</v>
      </c>
      <c r="G190" t="s">
        <v>239</v>
      </c>
      <c r="H190" t="s">
        <v>256</v>
      </c>
    </row>
    <row r="191" spans="1:8" x14ac:dyDescent="0.2">
      <c r="A191" t="s">
        <v>11</v>
      </c>
      <c r="B191" t="s">
        <v>38</v>
      </c>
      <c r="C191" t="s">
        <v>94</v>
      </c>
      <c r="D191" t="s">
        <v>224</v>
      </c>
      <c r="F191">
        <v>5.8</v>
      </c>
      <c r="G191" t="s">
        <v>239</v>
      </c>
    </row>
    <row r="192" spans="1:8" x14ac:dyDescent="0.2">
      <c r="A192" t="s">
        <v>11</v>
      </c>
      <c r="B192" t="s">
        <v>38</v>
      </c>
      <c r="C192" t="s">
        <v>95</v>
      </c>
      <c r="F192">
        <v>7.5</v>
      </c>
      <c r="G192" t="s">
        <v>238</v>
      </c>
      <c r="H192" t="s">
        <v>264</v>
      </c>
    </row>
    <row r="193" spans="1:8" x14ac:dyDescent="0.2">
      <c r="A193" t="s">
        <v>11</v>
      </c>
      <c r="B193" t="s">
        <v>38</v>
      </c>
      <c r="C193" t="s">
        <v>96</v>
      </c>
      <c r="F193">
        <v>7.5</v>
      </c>
      <c r="G193" t="s">
        <v>238</v>
      </c>
      <c r="H193" t="s">
        <v>264</v>
      </c>
    </row>
    <row r="194" spans="1:8" x14ac:dyDescent="0.2">
      <c r="A194" t="s">
        <v>11</v>
      </c>
      <c r="B194" t="s">
        <v>38</v>
      </c>
      <c r="C194" t="s">
        <v>96</v>
      </c>
      <c r="D194" t="s">
        <v>225</v>
      </c>
      <c r="E194">
        <v>6</v>
      </c>
      <c r="F194">
        <v>7.9</v>
      </c>
      <c r="G194" t="s">
        <v>238</v>
      </c>
      <c r="H194" t="s">
        <v>264</v>
      </c>
    </row>
    <row r="195" spans="1:8" x14ac:dyDescent="0.2">
      <c r="A195" t="s">
        <v>11</v>
      </c>
      <c r="B195" t="s">
        <v>38</v>
      </c>
      <c r="C195" t="s">
        <v>97</v>
      </c>
      <c r="G195" t="s">
        <v>239</v>
      </c>
      <c r="H195" t="s">
        <v>266</v>
      </c>
    </row>
    <row r="196" spans="1:8" x14ac:dyDescent="0.2">
      <c r="A196" t="s">
        <v>11</v>
      </c>
      <c r="B196" t="s">
        <v>38</v>
      </c>
      <c r="C196" t="s">
        <v>98</v>
      </c>
      <c r="F196">
        <v>4</v>
      </c>
    </row>
    <row r="197" spans="1:8" x14ac:dyDescent="0.2">
      <c r="A197" t="s">
        <v>11</v>
      </c>
      <c r="B197" t="s">
        <v>38</v>
      </c>
      <c r="C197" t="s">
        <v>98</v>
      </c>
      <c r="D197" t="s">
        <v>226</v>
      </c>
      <c r="E197">
        <v>4</v>
      </c>
      <c r="F197">
        <v>4</v>
      </c>
      <c r="G197" t="s">
        <v>239</v>
      </c>
    </row>
    <row r="198" spans="1:8" x14ac:dyDescent="0.2">
      <c r="A198" t="s">
        <v>11</v>
      </c>
      <c r="B198" t="s">
        <v>38</v>
      </c>
      <c r="C198" t="s">
        <v>98</v>
      </c>
      <c r="D198" t="s">
        <v>227</v>
      </c>
      <c r="F198">
        <v>4</v>
      </c>
      <c r="G198" t="s">
        <v>239</v>
      </c>
      <c r="H198" t="s">
        <v>246</v>
      </c>
    </row>
    <row r="199" spans="1:8" x14ac:dyDescent="0.2">
      <c r="A199" t="s">
        <v>11</v>
      </c>
      <c r="B199" t="s">
        <v>38</v>
      </c>
      <c r="C199" t="s">
        <v>99</v>
      </c>
      <c r="E199">
        <v>7</v>
      </c>
      <c r="F199">
        <v>3.2</v>
      </c>
      <c r="G199" t="s">
        <v>241</v>
      </c>
      <c r="H199" t="s">
        <v>247</v>
      </c>
    </row>
    <row r="200" spans="1:8" x14ac:dyDescent="0.2">
      <c r="A200" t="s">
        <v>11</v>
      </c>
      <c r="B200" t="s">
        <v>38</v>
      </c>
      <c r="C200" t="s">
        <v>99</v>
      </c>
      <c r="D200" t="s">
        <v>228</v>
      </c>
      <c r="E200">
        <v>4</v>
      </c>
      <c r="F200">
        <v>3.2</v>
      </c>
      <c r="G200" t="s">
        <v>241</v>
      </c>
      <c r="H200" t="s">
        <v>247</v>
      </c>
    </row>
    <row r="201" spans="1:8" x14ac:dyDescent="0.2">
      <c r="A201" t="s">
        <v>11</v>
      </c>
      <c r="B201" t="s">
        <v>38</v>
      </c>
      <c r="C201" t="s">
        <v>99</v>
      </c>
      <c r="D201" t="s">
        <v>332</v>
      </c>
      <c r="F201">
        <v>2.4</v>
      </c>
      <c r="G201" t="s">
        <v>241</v>
      </c>
      <c r="H201" t="s">
        <v>247</v>
      </c>
    </row>
    <row r="202" spans="1:8" x14ac:dyDescent="0.2">
      <c r="A202" t="s">
        <v>11</v>
      </c>
      <c r="B202" t="s">
        <v>38</v>
      </c>
      <c r="C202" t="s">
        <v>99</v>
      </c>
      <c r="D202" t="s">
        <v>229</v>
      </c>
      <c r="E202">
        <v>7</v>
      </c>
      <c r="F202">
        <v>5.7</v>
      </c>
      <c r="G202" t="s">
        <v>241</v>
      </c>
      <c r="H202" t="s">
        <v>247</v>
      </c>
    </row>
    <row r="203" spans="1:8" x14ac:dyDescent="0.2">
      <c r="A203" t="s">
        <v>11</v>
      </c>
      <c r="B203" t="s">
        <v>38</v>
      </c>
      <c r="C203" t="s">
        <v>99</v>
      </c>
      <c r="D203" t="s">
        <v>334</v>
      </c>
      <c r="F203">
        <v>2.4</v>
      </c>
      <c r="G203" t="s">
        <v>241</v>
      </c>
      <c r="H203" t="s">
        <v>247</v>
      </c>
    </row>
    <row r="204" spans="1:8" x14ac:dyDescent="0.2">
      <c r="A204" t="s">
        <v>11</v>
      </c>
      <c r="B204" t="s">
        <v>38</v>
      </c>
      <c r="C204" t="s">
        <v>100</v>
      </c>
      <c r="G204" t="s">
        <v>239</v>
      </c>
    </row>
    <row r="205" spans="1:8" x14ac:dyDescent="0.2">
      <c r="A205" t="s">
        <v>11</v>
      </c>
      <c r="B205" t="s">
        <v>38</v>
      </c>
      <c r="C205" t="s">
        <v>101</v>
      </c>
      <c r="E205">
        <v>8</v>
      </c>
      <c r="F205">
        <v>2.8</v>
      </c>
      <c r="G205" t="s">
        <v>238</v>
      </c>
    </row>
    <row r="206" spans="1:8" x14ac:dyDescent="0.2">
      <c r="A206" t="s">
        <v>11</v>
      </c>
      <c r="B206" t="s">
        <v>38</v>
      </c>
      <c r="C206" t="s">
        <v>102</v>
      </c>
      <c r="F206">
        <v>4.8</v>
      </c>
      <c r="G206" t="s">
        <v>238</v>
      </c>
      <c r="H206" t="s">
        <v>266</v>
      </c>
    </row>
    <row r="207" spans="1:8" x14ac:dyDescent="0.2">
      <c r="A207" t="s">
        <v>11</v>
      </c>
      <c r="B207" t="s">
        <v>38</v>
      </c>
      <c r="C207" t="s">
        <v>102</v>
      </c>
      <c r="D207" t="s">
        <v>230</v>
      </c>
      <c r="E207">
        <v>5</v>
      </c>
      <c r="F207">
        <v>8</v>
      </c>
      <c r="G207" t="s">
        <v>239</v>
      </c>
      <c r="H207" t="s">
        <v>247</v>
      </c>
    </row>
    <row r="208" spans="1:8" x14ac:dyDescent="0.2">
      <c r="A208" t="s">
        <v>11</v>
      </c>
      <c r="B208" t="s">
        <v>38</v>
      </c>
      <c r="C208" t="s">
        <v>102</v>
      </c>
      <c r="D208" t="s">
        <v>480</v>
      </c>
      <c r="F208">
        <v>4.8</v>
      </c>
      <c r="H208" t="s">
        <v>246</v>
      </c>
    </row>
    <row r="209" spans="1:8" x14ac:dyDescent="0.2">
      <c r="A209" t="s">
        <v>11</v>
      </c>
      <c r="B209" t="s">
        <v>38</v>
      </c>
      <c r="C209" t="s">
        <v>102</v>
      </c>
      <c r="D209" t="s">
        <v>231</v>
      </c>
      <c r="E209">
        <v>4</v>
      </c>
      <c r="F209">
        <v>1.1000000000000001</v>
      </c>
      <c r="G209" t="s">
        <v>238</v>
      </c>
      <c r="H209" t="s">
        <v>264</v>
      </c>
    </row>
    <row r="210" spans="1:8" x14ac:dyDescent="0.2">
      <c r="A210" t="s">
        <v>11</v>
      </c>
      <c r="B210" t="s">
        <v>38</v>
      </c>
      <c r="C210" t="s">
        <v>102</v>
      </c>
      <c r="D210" t="s">
        <v>232</v>
      </c>
      <c r="E210">
        <v>7</v>
      </c>
      <c r="F210">
        <v>4.8</v>
      </c>
      <c r="G210" t="s">
        <v>239</v>
      </c>
      <c r="H210" t="s">
        <v>246</v>
      </c>
    </row>
    <row r="211" spans="1:8" x14ac:dyDescent="0.2">
      <c r="A211" t="s">
        <v>11</v>
      </c>
      <c r="B211" t="s">
        <v>38</v>
      </c>
      <c r="C211" t="s">
        <v>102</v>
      </c>
      <c r="D211" t="s">
        <v>233</v>
      </c>
      <c r="E211">
        <v>6</v>
      </c>
      <c r="F211">
        <v>4.8</v>
      </c>
      <c r="G211" t="s">
        <v>242</v>
      </c>
      <c r="H211" t="s">
        <v>266</v>
      </c>
    </row>
    <row r="212" spans="1:8" x14ac:dyDescent="0.2">
      <c r="A212" t="s">
        <v>11</v>
      </c>
      <c r="B212" t="s">
        <v>38</v>
      </c>
      <c r="C212" t="s">
        <v>102</v>
      </c>
      <c r="D212" t="s">
        <v>507</v>
      </c>
      <c r="F212">
        <v>6.3</v>
      </c>
      <c r="G212" t="s">
        <v>239</v>
      </c>
      <c r="H212" t="s">
        <v>246</v>
      </c>
    </row>
    <row r="213" spans="1:8" x14ac:dyDescent="0.2">
      <c r="A213" t="s">
        <v>11</v>
      </c>
      <c r="B213" t="s">
        <v>38</v>
      </c>
      <c r="C213" t="s">
        <v>102</v>
      </c>
      <c r="D213" t="s">
        <v>234</v>
      </c>
      <c r="E213">
        <v>4</v>
      </c>
      <c r="F213">
        <v>6.7</v>
      </c>
      <c r="G213" t="s">
        <v>242</v>
      </c>
      <c r="H213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workbookViewId="0">
      <pane ySplit="1" topLeftCell="A309" activePane="bottomLeft" state="frozen"/>
      <selection pane="bottomLeft" activeCell="A358" sqref="A358"/>
    </sheetView>
  </sheetViews>
  <sheetFormatPr defaultRowHeight="12.75" x14ac:dyDescent="0.2"/>
  <cols>
    <col min="1" max="1" width="9.85546875" bestFit="1" customWidth="1"/>
    <col min="2" max="2" width="18.42578125" bestFit="1" customWidth="1"/>
    <col min="3" max="3" width="8.140625" bestFit="1" customWidth="1"/>
    <col min="4" max="4" width="12.7109375" bestFit="1" customWidth="1"/>
    <col min="5" max="5" width="11.7109375" bestFit="1" customWidth="1"/>
    <col min="6" max="6" width="12" bestFit="1" customWidth="1"/>
    <col min="7" max="7" width="9.28515625" bestFit="1" customWidth="1"/>
    <col min="8" max="8" width="9.5703125" bestFit="1" customWidth="1"/>
    <col min="12" max="12" width="13.5703125" bestFit="1" customWidth="1"/>
    <col min="13" max="13" width="11.140625" bestFit="1" customWidth="1"/>
    <col min="14" max="14" width="11.5703125" customWidth="1"/>
    <col min="15" max="15" width="14.7109375" customWidth="1"/>
    <col min="16" max="16" width="14.28515625" bestFit="1" customWidth="1"/>
    <col min="17" max="17" width="15.7109375" bestFit="1" customWidth="1"/>
    <col min="18" max="18" width="11" customWidth="1"/>
    <col min="19" max="19" width="13.5703125" customWidth="1"/>
    <col min="20" max="20" width="10.140625" bestFit="1" customWidth="1"/>
    <col min="21" max="21" width="18.140625" bestFit="1" customWidth="1"/>
    <col min="22" max="22" width="17.7109375" bestFit="1" customWidth="1"/>
    <col min="23" max="23" width="10.42578125" customWidth="1"/>
    <col min="24" max="24" width="10.28515625" customWidth="1"/>
    <col min="25" max="25" width="15.85546875" customWidth="1"/>
    <col min="26" max="26" width="15.85546875" bestFit="1" customWidth="1"/>
  </cols>
  <sheetData>
    <row r="1" spans="1:26" ht="51" x14ac:dyDescent="0.2">
      <c r="A1" s="26" t="s">
        <v>271</v>
      </c>
      <c r="B1" s="26" t="s">
        <v>272</v>
      </c>
      <c r="C1" s="26" t="s">
        <v>273</v>
      </c>
      <c r="D1" s="26" t="s">
        <v>274</v>
      </c>
      <c r="E1" s="26" t="s">
        <v>275</v>
      </c>
      <c r="F1" s="26" t="s">
        <v>276</v>
      </c>
      <c r="G1" s="26" t="s">
        <v>277</v>
      </c>
      <c r="H1" s="26" t="s">
        <v>278</v>
      </c>
      <c r="I1" s="70" t="s">
        <v>351</v>
      </c>
      <c r="J1" s="99" t="s">
        <v>479</v>
      </c>
      <c r="K1" s="71" t="s">
        <v>352</v>
      </c>
      <c r="L1" s="69" t="s">
        <v>478</v>
      </c>
      <c r="M1" s="71" t="s">
        <v>353</v>
      </c>
      <c r="N1" s="133" t="s">
        <v>518</v>
      </c>
      <c r="O1" s="133" t="s">
        <v>519</v>
      </c>
      <c r="P1" s="133" t="s">
        <v>520</v>
      </c>
      <c r="Q1" s="133" t="s">
        <v>521</v>
      </c>
      <c r="R1" s="133" t="s">
        <v>522</v>
      </c>
      <c r="S1" s="134" t="s">
        <v>516</v>
      </c>
      <c r="T1" s="134" t="s">
        <v>517</v>
      </c>
      <c r="U1" s="133" t="s">
        <v>523</v>
      </c>
      <c r="V1" s="133" t="s">
        <v>524</v>
      </c>
      <c r="W1" s="133" t="s">
        <v>525</v>
      </c>
      <c r="X1" s="133" t="s">
        <v>526</v>
      </c>
      <c r="Y1" s="133" t="s">
        <v>527</v>
      </c>
      <c r="Z1" s="133" t="s">
        <v>528</v>
      </c>
    </row>
    <row r="2" spans="1:26" ht="12.75" customHeight="1" x14ac:dyDescent="0.2">
      <c r="A2" s="73">
        <v>403</v>
      </c>
      <c r="B2" s="72" t="s">
        <v>299</v>
      </c>
      <c r="C2" s="72" t="s">
        <v>300</v>
      </c>
      <c r="D2" s="74">
        <v>37351</v>
      </c>
      <c r="E2" s="126">
        <v>39.320590000000003</v>
      </c>
      <c r="F2" s="126">
        <v>-76.711569999999995</v>
      </c>
      <c r="G2" s="126">
        <v>39.32105</v>
      </c>
      <c r="H2" s="126">
        <v>-76.71172</v>
      </c>
      <c r="I2" s="75"/>
      <c r="J2" s="76"/>
      <c r="K2" s="76"/>
      <c r="L2" s="77"/>
      <c r="M2" s="76"/>
      <c r="N2" s="131"/>
      <c r="O2" s="131"/>
      <c r="P2" s="131"/>
      <c r="Q2" s="131"/>
      <c r="R2" s="132"/>
      <c r="S2" s="131"/>
      <c r="T2" s="132"/>
      <c r="U2" s="132"/>
      <c r="V2" s="81"/>
      <c r="W2" s="81"/>
      <c r="X2" s="81"/>
      <c r="Y2" s="81"/>
      <c r="Z2" s="81"/>
    </row>
    <row r="3" spans="1:26" ht="12.75" customHeight="1" x14ac:dyDescent="0.2">
      <c r="A3" s="73">
        <v>325</v>
      </c>
      <c r="B3" s="72" t="s">
        <v>299</v>
      </c>
      <c r="C3" s="72" t="s">
        <v>300</v>
      </c>
      <c r="D3" s="74">
        <v>37351</v>
      </c>
      <c r="E3" s="126">
        <v>39.304769999999998</v>
      </c>
      <c r="F3" s="126">
        <v>-76.6785</v>
      </c>
      <c r="G3" s="126">
        <v>39.305309999999999</v>
      </c>
      <c r="H3" s="126">
        <v>-76.679010000000005</v>
      </c>
      <c r="I3" s="75"/>
      <c r="J3" s="76"/>
      <c r="K3" s="76"/>
      <c r="L3" s="77"/>
      <c r="M3" s="76"/>
      <c r="N3" s="131"/>
      <c r="O3" s="131"/>
      <c r="P3" s="131"/>
      <c r="Q3" s="131"/>
      <c r="R3" s="132"/>
      <c r="S3" s="131"/>
      <c r="T3" s="132"/>
      <c r="U3" s="132"/>
      <c r="V3" s="81"/>
      <c r="W3" s="81"/>
      <c r="X3" s="81"/>
      <c r="Y3" s="81"/>
      <c r="Z3" s="81"/>
    </row>
    <row r="4" spans="1:26" ht="12.75" customHeight="1" x14ac:dyDescent="0.2">
      <c r="A4" s="78">
        <v>250</v>
      </c>
      <c r="B4" s="72" t="s">
        <v>301</v>
      </c>
      <c r="C4" s="72" t="s">
        <v>300</v>
      </c>
      <c r="D4" s="74">
        <v>37351</v>
      </c>
      <c r="E4" s="87">
        <v>39.305109999999999</v>
      </c>
      <c r="F4" s="87">
        <v>-76.687340000000006</v>
      </c>
      <c r="G4" s="81">
        <v>39.305129999999998</v>
      </c>
      <c r="H4" s="81">
        <v>-76.688130000000001</v>
      </c>
      <c r="I4" s="75"/>
      <c r="J4" s="76"/>
      <c r="K4" s="76"/>
      <c r="L4" s="77"/>
      <c r="M4" s="76"/>
      <c r="N4" s="131"/>
      <c r="O4" s="131"/>
      <c r="P4" s="131"/>
      <c r="Q4" s="131"/>
      <c r="R4" s="132"/>
      <c r="S4" s="131"/>
      <c r="T4" s="132"/>
      <c r="U4" s="132"/>
      <c r="V4" s="81"/>
      <c r="W4" s="81"/>
      <c r="X4" s="81"/>
      <c r="Y4" s="81"/>
      <c r="Z4" s="81"/>
    </row>
    <row r="5" spans="1:26" ht="12.75" customHeight="1" x14ac:dyDescent="0.2">
      <c r="A5" s="73">
        <v>625</v>
      </c>
      <c r="B5" s="72" t="s">
        <v>302</v>
      </c>
      <c r="C5" s="72" t="s">
        <v>300</v>
      </c>
      <c r="D5" s="74">
        <v>37367</v>
      </c>
      <c r="E5" s="126">
        <v>39.275219999999997</v>
      </c>
      <c r="F5" s="126">
        <v>-76.673670000000001</v>
      </c>
      <c r="G5" s="126">
        <v>39.275060000000003</v>
      </c>
      <c r="H5" s="126">
        <v>-76.674499999999995</v>
      </c>
      <c r="I5" s="75"/>
      <c r="J5" s="76"/>
      <c r="K5" s="76"/>
      <c r="L5" s="77"/>
      <c r="M5" s="76"/>
      <c r="N5" s="131"/>
      <c r="O5" s="131"/>
      <c r="P5" s="131"/>
      <c r="Q5" s="131"/>
      <c r="R5" s="132"/>
      <c r="S5" s="131"/>
      <c r="T5" s="132"/>
      <c r="U5" s="132"/>
      <c r="V5" s="81"/>
      <c r="W5" s="81"/>
      <c r="X5" s="81"/>
      <c r="Y5" s="81"/>
      <c r="Z5" s="81"/>
    </row>
    <row r="6" spans="1:26" ht="12.75" customHeight="1" x14ac:dyDescent="0.2">
      <c r="A6" s="73">
        <v>964</v>
      </c>
      <c r="B6" s="72" t="s">
        <v>303</v>
      </c>
      <c r="C6" s="72" t="s">
        <v>300</v>
      </c>
      <c r="D6" s="74">
        <v>37358</v>
      </c>
      <c r="E6" s="126">
        <v>39.367249999999999</v>
      </c>
      <c r="F6" s="126">
        <v>-76.662980000000005</v>
      </c>
      <c r="G6" s="126">
        <v>39.367570000000001</v>
      </c>
      <c r="H6" s="126">
        <v>-76.663730000000001</v>
      </c>
      <c r="I6" s="75"/>
      <c r="J6" s="76"/>
      <c r="K6" s="76"/>
      <c r="L6" s="77"/>
      <c r="M6" s="76"/>
      <c r="N6" s="131"/>
      <c r="O6" s="131"/>
      <c r="P6" s="131"/>
      <c r="Q6" s="131"/>
      <c r="R6" s="132"/>
      <c r="S6" s="131"/>
      <c r="T6" s="132"/>
      <c r="U6" s="132"/>
      <c r="V6" s="81"/>
      <c r="W6" s="81"/>
      <c r="X6" s="81"/>
      <c r="Y6" s="81"/>
      <c r="Z6" s="81"/>
    </row>
    <row r="7" spans="1:26" ht="12.75" customHeight="1" x14ac:dyDescent="0.2">
      <c r="A7" s="73">
        <v>878</v>
      </c>
      <c r="B7" s="72" t="s">
        <v>304</v>
      </c>
      <c r="C7" s="72" t="s">
        <v>300</v>
      </c>
      <c r="D7" s="74">
        <v>37358</v>
      </c>
      <c r="E7" s="126">
        <v>39.352559999999997</v>
      </c>
      <c r="F7" s="126">
        <v>-76.629249999999999</v>
      </c>
      <c r="G7" s="126">
        <v>39.353189999999998</v>
      </c>
      <c r="H7" s="126">
        <v>-76.629549999999995</v>
      </c>
      <c r="I7" s="75"/>
      <c r="J7" s="76"/>
      <c r="K7" s="76"/>
      <c r="L7" s="77"/>
      <c r="M7" s="76"/>
      <c r="N7" s="131"/>
      <c r="O7" s="131"/>
      <c r="P7" s="131"/>
      <c r="Q7" s="131"/>
      <c r="R7" s="132"/>
      <c r="S7" s="131"/>
      <c r="T7" s="132"/>
      <c r="U7" s="132"/>
      <c r="V7" s="81"/>
      <c r="W7" s="81"/>
      <c r="X7" s="81"/>
      <c r="Y7" s="81"/>
      <c r="Z7" s="81"/>
    </row>
    <row r="8" spans="1:26" ht="12.75" customHeight="1" x14ac:dyDescent="0.2">
      <c r="A8" s="73">
        <v>1053</v>
      </c>
      <c r="B8" s="72" t="s">
        <v>304</v>
      </c>
      <c r="C8" s="72" t="s">
        <v>300</v>
      </c>
      <c r="D8" s="74">
        <v>37358</v>
      </c>
      <c r="E8" s="126">
        <v>39.326770000000003</v>
      </c>
      <c r="F8" s="126">
        <v>-76.625200000000007</v>
      </c>
      <c r="G8" s="126">
        <v>39.32743</v>
      </c>
      <c r="H8" s="126">
        <v>-76.625119999999995</v>
      </c>
      <c r="I8" s="75"/>
      <c r="J8" s="76"/>
      <c r="K8" s="76"/>
      <c r="L8" s="77"/>
      <c r="M8" s="76"/>
      <c r="N8" s="131"/>
      <c r="O8" s="131"/>
      <c r="P8" s="131"/>
      <c r="Q8" s="131"/>
      <c r="R8" s="132"/>
      <c r="S8" s="131"/>
      <c r="T8" s="132"/>
      <c r="U8" s="132"/>
      <c r="V8" s="81"/>
      <c r="W8" s="81"/>
      <c r="X8" s="81"/>
      <c r="Y8" s="81"/>
      <c r="Z8" s="81"/>
    </row>
    <row r="9" spans="1:26" ht="12.75" customHeight="1" x14ac:dyDescent="0.2">
      <c r="A9" s="73">
        <v>1271</v>
      </c>
      <c r="B9" s="72" t="s">
        <v>305</v>
      </c>
      <c r="C9" s="72" t="s">
        <v>300</v>
      </c>
      <c r="D9" s="74">
        <v>37392</v>
      </c>
      <c r="E9" s="126">
        <v>39.356670000000001</v>
      </c>
      <c r="F9" s="126">
        <v>-76.572890000000001</v>
      </c>
      <c r="G9" s="126">
        <v>39.357329999999997</v>
      </c>
      <c r="H9" s="126">
        <v>-76.572900000000004</v>
      </c>
      <c r="I9" s="75"/>
      <c r="J9" s="76"/>
      <c r="K9" s="76"/>
      <c r="L9" s="77"/>
      <c r="M9" s="76"/>
      <c r="N9" s="131"/>
      <c r="O9" s="131"/>
      <c r="P9" s="131"/>
      <c r="Q9" s="131"/>
      <c r="R9" s="132"/>
      <c r="S9" s="131"/>
      <c r="T9" s="132"/>
      <c r="U9" s="132"/>
      <c r="V9" s="81"/>
      <c r="W9" s="81"/>
      <c r="X9" s="81"/>
      <c r="Y9" s="81"/>
      <c r="Z9" s="81"/>
    </row>
    <row r="10" spans="1:26" ht="12.75" customHeight="1" x14ac:dyDescent="0.2">
      <c r="A10" s="73">
        <v>1294</v>
      </c>
      <c r="B10" s="72" t="s">
        <v>305</v>
      </c>
      <c r="C10" s="72" t="s">
        <v>300</v>
      </c>
      <c r="D10" s="74">
        <v>37395</v>
      </c>
      <c r="E10" s="126">
        <v>39.324869999999997</v>
      </c>
      <c r="F10" s="126">
        <v>-76.563130000000001</v>
      </c>
      <c r="G10" s="126">
        <v>39.325060000000001</v>
      </c>
      <c r="H10" s="126">
        <v>-76.563959999999994</v>
      </c>
      <c r="I10" s="75"/>
      <c r="J10" s="76"/>
      <c r="K10" s="76"/>
      <c r="L10" s="77"/>
      <c r="M10" s="76"/>
      <c r="N10" s="131"/>
      <c r="O10" s="131"/>
      <c r="P10" s="131"/>
      <c r="Q10" s="131"/>
      <c r="R10" s="132"/>
      <c r="S10" s="131"/>
      <c r="T10" s="132"/>
      <c r="U10" s="132"/>
      <c r="V10" s="81"/>
      <c r="W10" s="81"/>
      <c r="X10" s="81"/>
      <c r="Y10" s="81"/>
      <c r="Z10" s="81"/>
    </row>
    <row r="11" spans="1:26" ht="12.75" customHeight="1" x14ac:dyDescent="0.2">
      <c r="A11" s="73">
        <v>1583</v>
      </c>
      <c r="B11" s="72" t="s">
        <v>306</v>
      </c>
      <c r="C11" s="72" t="s">
        <v>300</v>
      </c>
      <c r="D11" s="74">
        <v>37392</v>
      </c>
      <c r="E11" s="126">
        <v>39.365879999999997</v>
      </c>
      <c r="F11" s="126">
        <v>-76.599369999999993</v>
      </c>
      <c r="G11" s="126">
        <v>39.366529999999997</v>
      </c>
      <c r="H11" s="126">
        <v>-76.599590000000006</v>
      </c>
      <c r="I11" s="75"/>
      <c r="J11" s="76"/>
      <c r="K11" s="76"/>
      <c r="L11" s="77"/>
      <c r="M11" s="76"/>
      <c r="N11" s="131"/>
      <c r="O11" s="131"/>
      <c r="P11" s="131"/>
      <c r="Q11" s="131"/>
      <c r="R11" s="132"/>
      <c r="S11" s="131"/>
      <c r="T11" s="132"/>
      <c r="U11" s="132"/>
      <c r="V11" s="81"/>
      <c r="W11" s="81"/>
      <c r="X11" s="81"/>
      <c r="Y11" s="81"/>
      <c r="Z11" s="81"/>
    </row>
    <row r="12" spans="1:26" ht="12.75" customHeight="1" x14ac:dyDescent="0.2">
      <c r="A12" s="73">
        <v>1367</v>
      </c>
      <c r="B12" s="72" t="s">
        <v>307</v>
      </c>
      <c r="C12" s="72" t="s">
        <v>300</v>
      </c>
      <c r="D12" s="74">
        <v>37397</v>
      </c>
      <c r="E12" s="87">
        <v>39.330759999999998</v>
      </c>
      <c r="F12" s="87">
        <v>-76.535079999999994</v>
      </c>
      <c r="G12" s="126">
        <v>39.33137</v>
      </c>
      <c r="H12" s="126">
        <v>-76.535430000000005</v>
      </c>
      <c r="I12" s="75"/>
      <c r="J12" s="76"/>
      <c r="K12" s="76"/>
      <c r="L12" s="77"/>
      <c r="M12" s="76"/>
      <c r="N12" s="131"/>
      <c r="O12" s="131"/>
      <c r="P12" s="131"/>
      <c r="Q12" s="131"/>
      <c r="R12" s="132"/>
      <c r="S12" s="131"/>
      <c r="T12" s="132"/>
      <c r="U12" s="132"/>
      <c r="V12" s="81"/>
      <c r="W12" s="81"/>
      <c r="X12" s="81"/>
      <c r="Y12" s="81"/>
      <c r="Z12" s="81"/>
    </row>
    <row r="13" spans="1:26" ht="12.75" customHeight="1" x14ac:dyDescent="0.2">
      <c r="A13" s="73">
        <v>1392</v>
      </c>
      <c r="B13" s="72" t="s">
        <v>307</v>
      </c>
      <c r="C13" s="72" t="s">
        <v>308</v>
      </c>
      <c r="D13" s="74">
        <v>37385</v>
      </c>
      <c r="E13" s="126">
        <v>39.323309999999999</v>
      </c>
      <c r="F13" s="126">
        <v>-76.533529999999999</v>
      </c>
      <c r="G13" s="126">
        <v>39.323900000000002</v>
      </c>
      <c r="H13" s="126">
        <v>-76.533190000000005</v>
      </c>
      <c r="I13" s="75"/>
      <c r="J13" s="76"/>
      <c r="K13" s="76"/>
      <c r="L13" s="77"/>
      <c r="M13" s="76"/>
      <c r="N13" s="131">
        <v>16</v>
      </c>
      <c r="O13" s="131">
        <v>14</v>
      </c>
      <c r="P13" s="131">
        <v>4</v>
      </c>
      <c r="Q13" s="131">
        <v>17</v>
      </c>
      <c r="R13" s="132">
        <v>16</v>
      </c>
      <c r="S13" s="131">
        <v>10</v>
      </c>
      <c r="T13" s="132">
        <v>15</v>
      </c>
      <c r="U13" s="132">
        <v>7</v>
      </c>
      <c r="V13" s="81">
        <v>8</v>
      </c>
      <c r="W13" s="81">
        <v>7</v>
      </c>
      <c r="X13" s="81">
        <v>9</v>
      </c>
      <c r="Y13" s="81">
        <v>10</v>
      </c>
      <c r="Z13" s="81">
        <v>3</v>
      </c>
    </row>
    <row r="14" spans="1:26" ht="12.75" customHeight="1" x14ac:dyDescent="0.2">
      <c r="A14" s="73">
        <v>1659</v>
      </c>
      <c r="B14" s="72" t="s">
        <v>307</v>
      </c>
      <c r="C14" s="72" t="s">
        <v>300</v>
      </c>
      <c r="D14" s="74">
        <v>37392</v>
      </c>
      <c r="E14" s="87">
        <v>39.336779999999997</v>
      </c>
      <c r="F14" s="87">
        <v>-76.539709999999999</v>
      </c>
      <c r="G14" s="87">
        <v>39.336790000000001</v>
      </c>
      <c r="H14" s="87">
        <v>-76.540509999999998</v>
      </c>
      <c r="I14" s="75"/>
      <c r="J14" s="76"/>
      <c r="K14" s="76"/>
      <c r="L14" s="77"/>
      <c r="M14" s="76"/>
      <c r="N14" s="131">
        <v>6</v>
      </c>
      <c r="O14" s="131">
        <v>15</v>
      </c>
      <c r="P14" s="131">
        <v>4</v>
      </c>
      <c r="Q14" s="131">
        <v>15</v>
      </c>
      <c r="R14" s="132">
        <v>17</v>
      </c>
      <c r="S14" s="131">
        <v>6</v>
      </c>
      <c r="T14" s="132">
        <v>13</v>
      </c>
      <c r="U14" s="132">
        <v>7</v>
      </c>
      <c r="V14" s="81">
        <v>4</v>
      </c>
      <c r="W14" s="81">
        <v>9</v>
      </c>
      <c r="X14" s="81">
        <v>6</v>
      </c>
      <c r="Y14" s="81">
        <v>1</v>
      </c>
      <c r="Z14" s="81">
        <v>1</v>
      </c>
    </row>
    <row r="15" spans="1:26" ht="12.75" customHeight="1" x14ac:dyDescent="0.2">
      <c r="A15" s="73">
        <v>1634</v>
      </c>
      <c r="B15" s="72" t="s">
        <v>307</v>
      </c>
      <c r="C15" s="72" t="s">
        <v>300</v>
      </c>
      <c r="D15" s="74">
        <v>37376</v>
      </c>
      <c r="E15" s="126">
        <v>39.361020000000003</v>
      </c>
      <c r="F15" s="126">
        <v>-76.534859999999995</v>
      </c>
      <c r="G15" s="126">
        <v>39.361649999999997</v>
      </c>
      <c r="H15" s="126">
        <v>-76.534899999999993</v>
      </c>
      <c r="I15" s="75"/>
      <c r="J15" s="76"/>
      <c r="K15" s="76"/>
      <c r="L15" s="77"/>
      <c r="M15" s="76"/>
      <c r="N15" s="131"/>
      <c r="O15" s="131"/>
      <c r="P15" s="131"/>
      <c r="Q15" s="131"/>
      <c r="R15" s="132"/>
      <c r="S15" s="131"/>
      <c r="T15" s="132"/>
      <c r="U15" s="132"/>
      <c r="V15" s="81"/>
      <c r="W15" s="81"/>
      <c r="X15" s="81"/>
      <c r="Y15" s="81"/>
      <c r="Z15" s="81"/>
    </row>
    <row r="16" spans="1:26" ht="12.75" customHeight="1" x14ac:dyDescent="0.2">
      <c r="A16" s="73">
        <v>1302</v>
      </c>
      <c r="B16" s="72" t="s">
        <v>305</v>
      </c>
      <c r="C16" s="72" t="s">
        <v>300</v>
      </c>
      <c r="D16" s="74">
        <v>37392</v>
      </c>
      <c r="E16" s="126">
        <v>39.354030000000002</v>
      </c>
      <c r="F16" s="126">
        <v>-76.572879999999998</v>
      </c>
      <c r="G16" s="126">
        <v>39.354700000000001</v>
      </c>
      <c r="H16" s="126">
        <v>-76.572730000000007</v>
      </c>
      <c r="I16" s="75"/>
      <c r="J16" s="76"/>
      <c r="K16" s="76"/>
      <c r="L16" s="77"/>
      <c r="M16" s="76"/>
      <c r="N16" s="131"/>
      <c r="O16" s="131"/>
      <c r="P16" s="131"/>
      <c r="Q16" s="131"/>
      <c r="R16" s="132"/>
      <c r="S16" s="131"/>
      <c r="T16" s="132"/>
      <c r="U16" s="132"/>
      <c r="V16" s="81"/>
      <c r="W16" s="81"/>
      <c r="X16" s="81"/>
      <c r="Y16" s="81"/>
      <c r="Z16" s="81"/>
    </row>
    <row r="17" spans="1:26" ht="12.75" customHeight="1" x14ac:dyDescent="0.2">
      <c r="A17" s="73">
        <v>1104</v>
      </c>
      <c r="B17" s="72" t="s">
        <v>309</v>
      </c>
      <c r="C17" s="72" t="s">
        <v>300</v>
      </c>
      <c r="D17" s="74">
        <v>37356</v>
      </c>
      <c r="E17" s="126">
        <v>39.3705</v>
      </c>
      <c r="F17" s="126">
        <v>-76.651979999999995</v>
      </c>
      <c r="G17" s="126">
        <v>39.37115</v>
      </c>
      <c r="H17" s="126">
        <v>-76.652209999999997</v>
      </c>
      <c r="I17" s="75"/>
      <c r="J17" s="76"/>
      <c r="K17" s="76"/>
      <c r="L17" s="77"/>
      <c r="M17" s="76"/>
      <c r="N17" s="131"/>
      <c r="O17" s="131"/>
      <c r="P17" s="131"/>
      <c r="Q17" s="131"/>
      <c r="R17" s="132"/>
      <c r="S17" s="131"/>
      <c r="T17" s="132"/>
      <c r="U17" s="132"/>
      <c r="V17" s="81"/>
      <c r="W17" s="81"/>
      <c r="X17" s="81"/>
      <c r="Y17" s="81"/>
      <c r="Z17" s="81"/>
    </row>
    <row r="18" spans="1:26" ht="12.75" customHeight="1" x14ac:dyDescent="0.2">
      <c r="A18" s="73">
        <v>1066</v>
      </c>
      <c r="B18" s="72" t="s">
        <v>309</v>
      </c>
      <c r="C18" s="72" t="s">
        <v>300</v>
      </c>
      <c r="D18" s="74">
        <v>37355</v>
      </c>
      <c r="E18" s="126">
        <v>39.369210000000002</v>
      </c>
      <c r="F18" s="126">
        <v>-76.650090000000006</v>
      </c>
      <c r="G18" s="126">
        <v>39.369529999999997</v>
      </c>
      <c r="H18" s="126">
        <v>-76.650819999999996</v>
      </c>
      <c r="I18" s="75"/>
      <c r="J18" s="76"/>
      <c r="K18" s="76"/>
      <c r="L18" s="77"/>
      <c r="M18" s="76"/>
      <c r="N18" s="131"/>
      <c r="O18" s="131"/>
      <c r="P18" s="131"/>
      <c r="Q18" s="131"/>
      <c r="R18" s="132"/>
      <c r="S18" s="131"/>
      <c r="T18" s="132"/>
      <c r="U18" s="132"/>
      <c r="V18" s="81"/>
      <c r="W18" s="81"/>
      <c r="X18" s="81"/>
      <c r="Y18" s="81"/>
      <c r="Z18" s="81"/>
    </row>
    <row r="19" spans="1:26" ht="12.75" customHeight="1" x14ac:dyDescent="0.2">
      <c r="A19" s="73">
        <v>1113</v>
      </c>
      <c r="B19" s="72" t="s">
        <v>309</v>
      </c>
      <c r="C19" s="72" t="s">
        <v>300</v>
      </c>
      <c r="D19" s="74">
        <v>37363</v>
      </c>
      <c r="E19" s="126">
        <v>39.369250000000001</v>
      </c>
      <c r="F19" s="126">
        <v>-76.64922</v>
      </c>
      <c r="G19" s="126">
        <v>39.369210000000002</v>
      </c>
      <c r="H19" s="126">
        <v>-76.650090000000006</v>
      </c>
      <c r="I19" s="75"/>
      <c r="J19" s="76"/>
      <c r="K19" s="76"/>
      <c r="L19" s="77"/>
      <c r="M19" s="76"/>
      <c r="N19" s="131"/>
      <c r="O19" s="131"/>
      <c r="P19" s="131"/>
      <c r="Q19" s="131"/>
      <c r="R19" s="132"/>
      <c r="S19" s="131"/>
      <c r="T19" s="132"/>
      <c r="U19" s="132"/>
      <c r="V19" s="81"/>
      <c r="W19" s="81"/>
      <c r="X19" s="81"/>
      <c r="Y19" s="81"/>
      <c r="Z19" s="81"/>
    </row>
    <row r="20" spans="1:26" ht="12.75" customHeight="1" x14ac:dyDescent="0.2">
      <c r="A20" s="73">
        <v>914</v>
      </c>
      <c r="B20" s="72" t="s">
        <v>309</v>
      </c>
      <c r="C20" s="72" t="s">
        <v>300</v>
      </c>
      <c r="D20" s="74">
        <v>37364</v>
      </c>
      <c r="E20" s="126">
        <v>39.364739999999998</v>
      </c>
      <c r="F20" s="126">
        <v>-76.648290000000003</v>
      </c>
      <c r="G20" s="126">
        <v>39.365409999999997</v>
      </c>
      <c r="H20" s="126">
        <v>-76.648229999999998</v>
      </c>
      <c r="I20" s="75"/>
      <c r="J20" s="76"/>
      <c r="K20" s="76"/>
      <c r="L20" s="77"/>
      <c r="M20" s="76"/>
      <c r="N20" s="131"/>
      <c r="O20" s="131"/>
      <c r="P20" s="131"/>
      <c r="Q20" s="131"/>
      <c r="R20" s="132"/>
      <c r="S20" s="131"/>
      <c r="T20" s="132"/>
      <c r="U20" s="132"/>
      <c r="V20" s="81"/>
      <c r="W20" s="81"/>
      <c r="X20" s="81"/>
      <c r="Y20" s="81"/>
      <c r="Z20" s="81"/>
    </row>
    <row r="21" spans="1:26" ht="12.75" customHeight="1" x14ac:dyDescent="0.2">
      <c r="A21" s="73">
        <v>1058</v>
      </c>
      <c r="B21" s="72" t="s">
        <v>309</v>
      </c>
      <c r="C21" s="72" t="s">
        <v>300</v>
      </c>
      <c r="D21" s="74">
        <v>37364</v>
      </c>
      <c r="E21" s="126">
        <v>39.36027</v>
      </c>
      <c r="F21" s="126">
        <v>-76.650099999999995</v>
      </c>
      <c r="G21" s="126">
        <v>39.360930000000003</v>
      </c>
      <c r="H21" s="126">
        <v>-76.649969999999996</v>
      </c>
      <c r="I21" s="75"/>
      <c r="J21" s="76"/>
      <c r="K21" s="76"/>
      <c r="L21" s="77"/>
      <c r="M21" s="76"/>
      <c r="N21" s="131">
        <v>18</v>
      </c>
      <c r="O21" s="131">
        <v>15</v>
      </c>
      <c r="P21" s="131">
        <v>8</v>
      </c>
      <c r="Q21" s="131">
        <v>7</v>
      </c>
      <c r="R21" s="132">
        <v>15</v>
      </c>
      <c r="S21" s="131">
        <v>10</v>
      </c>
      <c r="T21" s="132">
        <v>15</v>
      </c>
      <c r="U21" s="132">
        <v>2</v>
      </c>
      <c r="V21" s="81">
        <v>6</v>
      </c>
      <c r="W21" s="81">
        <v>9</v>
      </c>
      <c r="X21" s="81">
        <v>9</v>
      </c>
      <c r="Y21" s="81">
        <v>2</v>
      </c>
      <c r="Z21" s="81">
        <v>2</v>
      </c>
    </row>
    <row r="22" spans="1:26" ht="12.75" customHeight="1" x14ac:dyDescent="0.2">
      <c r="A22" s="73">
        <v>936</v>
      </c>
      <c r="B22" s="72" t="s">
        <v>309</v>
      </c>
      <c r="C22" s="72" t="s">
        <v>300</v>
      </c>
      <c r="D22" s="74">
        <v>37362</v>
      </c>
      <c r="E22" s="126">
        <v>39.356279999999998</v>
      </c>
      <c r="F22" s="126">
        <v>-76.649420000000006</v>
      </c>
      <c r="G22" s="126">
        <v>39.356949999999998</v>
      </c>
      <c r="H22" s="126">
        <v>-76.649479999999997</v>
      </c>
      <c r="I22" s="75"/>
      <c r="J22" s="76"/>
      <c r="K22" s="76"/>
      <c r="L22" s="77"/>
      <c r="M22" s="76"/>
      <c r="N22" s="131"/>
      <c r="O22" s="131"/>
      <c r="P22" s="131"/>
      <c r="Q22" s="131"/>
      <c r="R22" s="132"/>
      <c r="S22" s="131"/>
      <c r="T22" s="132"/>
      <c r="U22" s="132"/>
      <c r="V22" s="81"/>
      <c r="W22" s="81"/>
      <c r="X22" s="81"/>
      <c r="Y22" s="81"/>
      <c r="Z22" s="81"/>
    </row>
    <row r="23" spans="1:26" ht="12.75" customHeight="1" x14ac:dyDescent="0.2">
      <c r="A23" s="73">
        <v>712</v>
      </c>
      <c r="B23" s="72" t="s">
        <v>309</v>
      </c>
      <c r="C23" s="72" t="s">
        <v>300</v>
      </c>
      <c r="D23" s="74">
        <v>37357</v>
      </c>
      <c r="E23" s="126">
        <v>39.354649999999999</v>
      </c>
      <c r="F23" s="126">
        <v>-76.647900000000007</v>
      </c>
      <c r="G23" s="126">
        <v>39.355170000000001</v>
      </c>
      <c r="H23" s="126">
        <v>-76.64846</v>
      </c>
      <c r="I23" s="75"/>
      <c r="J23" s="76"/>
      <c r="K23" s="76"/>
      <c r="L23" s="77"/>
      <c r="M23" s="76"/>
      <c r="N23" s="131">
        <v>18</v>
      </c>
      <c r="O23" s="131">
        <v>16</v>
      </c>
      <c r="P23" s="131">
        <v>10</v>
      </c>
      <c r="Q23" s="131">
        <v>2</v>
      </c>
      <c r="R23" s="132">
        <v>17</v>
      </c>
      <c r="S23" s="131">
        <v>10</v>
      </c>
      <c r="T23" s="132">
        <v>18</v>
      </c>
      <c r="U23" s="132">
        <v>9</v>
      </c>
      <c r="V23" s="81">
        <v>1</v>
      </c>
      <c r="W23" s="81">
        <v>9</v>
      </c>
      <c r="X23" s="81">
        <v>9</v>
      </c>
      <c r="Y23" s="81">
        <v>2</v>
      </c>
      <c r="Z23" s="81">
        <v>1</v>
      </c>
    </row>
    <row r="24" spans="1:26" ht="12.75" customHeight="1" x14ac:dyDescent="0.2">
      <c r="A24" s="73">
        <v>758</v>
      </c>
      <c r="B24" s="72" t="s">
        <v>309</v>
      </c>
      <c r="C24" s="72" t="s">
        <v>300</v>
      </c>
      <c r="D24" s="74">
        <v>37370</v>
      </c>
      <c r="E24" s="126">
        <v>39.354109999999999</v>
      </c>
      <c r="F24" s="126">
        <v>-76.647390000000001</v>
      </c>
      <c r="G24" s="126">
        <v>39.354649999999999</v>
      </c>
      <c r="H24" s="126">
        <v>-76.647900000000007</v>
      </c>
      <c r="I24" s="75"/>
      <c r="J24" s="76"/>
      <c r="K24" s="76"/>
      <c r="L24" s="77"/>
      <c r="M24" s="76"/>
      <c r="N24" s="131">
        <v>15</v>
      </c>
      <c r="O24" s="131">
        <v>14</v>
      </c>
      <c r="P24" s="131">
        <v>16</v>
      </c>
      <c r="Q24" s="131">
        <v>1</v>
      </c>
      <c r="R24" s="132">
        <v>16</v>
      </c>
      <c r="S24" s="131">
        <v>13</v>
      </c>
      <c r="T24" s="132">
        <v>19</v>
      </c>
      <c r="U24" s="132">
        <v>1</v>
      </c>
      <c r="V24" s="81">
        <v>1</v>
      </c>
      <c r="W24" s="81">
        <v>10</v>
      </c>
      <c r="X24" s="81">
        <v>10</v>
      </c>
      <c r="Y24" s="81">
        <v>3</v>
      </c>
      <c r="Z24" s="81">
        <v>3</v>
      </c>
    </row>
    <row r="25" spans="1:26" ht="12.75" customHeight="1" x14ac:dyDescent="0.2">
      <c r="A25" s="73">
        <v>767</v>
      </c>
      <c r="B25" s="72" t="s">
        <v>309</v>
      </c>
      <c r="C25" s="72" t="s">
        <v>300</v>
      </c>
      <c r="D25" s="74">
        <v>37363</v>
      </c>
      <c r="E25" s="126">
        <v>39.352179999999997</v>
      </c>
      <c r="F25" s="126">
        <v>-76.646600000000007</v>
      </c>
      <c r="G25" s="126">
        <v>39.352829999999997</v>
      </c>
      <c r="H25" s="126">
        <v>-76.646870000000007</v>
      </c>
      <c r="I25" s="75"/>
      <c r="J25" s="76"/>
      <c r="K25" s="76"/>
      <c r="L25" s="77"/>
      <c r="M25" s="76"/>
      <c r="N25" s="131">
        <v>16</v>
      </c>
      <c r="O25" s="131">
        <v>15</v>
      </c>
      <c r="P25" s="131">
        <v>2</v>
      </c>
      <c r="Q25" s="131">
        <v>1</v>
      </c>
      <c r="R25" s="132">
        <v>16</v>
      </c>
      <c r="S25" s="131">
        <v>13</v>
      </c>
      <c r="T25" s="132">
        <v>18</v>
      </c>
      <c r="U25" s="132">
        <v>7</v>
      </c>
      <c r="V25" s="81">
        <v>1</v>
      </c>
      <c r="W25" s="81">
        <v>9</v>
      </c>
      <c r="X25" s="81">
        <v>10</v>
      </c>
      <c r="Y25" s="81">
        <v>5</v>
      </c>
      <c r="Z25" s="81">
        <v>1</v>
      </c>
    </row>
    <row r="26" spans="1:26" ht="12.75" customHeight="1" x14ac:dyDescent="0.2">
      <c r="A26" s="73">
        <v>909</v>
      </c>
      <c r="B26" s="72" t="s">
        <v>309</v>
      </c>
      <c r="C26" s="72" t="s">
        <v>300</v>
      </c>
      <c r="D26" s="74">
        <v>37369</v>
      </c>
      <c r="E26" s="126">
        <v>39.330939999999998</v>
      </c>
      <c r="F26" s="126">
        <v>-76.641720000000007</v>
      </c>
      <c r="G26" s="126">
        <v>39.331560000000003</v>
      </c>
      <c r="H26" s="126">
        <v>-76.642049999999998</v>
      </c>
      <c r="I26" s="75"/>
      <c r="J26" s="76"/>
      <c r="K26" s="76"/>
      <c r="L26" s="77"/>
      <c r="M26" s="76"/>
      <c r="N26" s="131">
        <v>19</v>
      </c>
      <c r="O26" s="131">
        <v>10</v>
      </c>
      <c r="P26" s="131">
        <v>2</v>
      </c>
      <c r="Q26" s="131">
        <v>1</v>
      </c>
      <c r="R26" s="132">
        <v>16</v>
      </c>
      <c r="S26" s="131">
        <v>19</v>
      </c>
      <c r="T26" s="132">
        <v>15</v>
      </c>
      <c r="U26" s="132">
        <v>1</v>
      </c>
      <c r="V26" s="81">
        <v>1</v>
      </c>
      <c r="W26" s="81">
        <v>9</v>
      </c>
      <c r="X26" s="81">
        <v>9</v>
      </c>
      <c r="Y26" s="81">
        <v>1</v>
      </c>
      <c r="Z26" s="81">
        <v>1</v>
      </c>
    </row>
    <row r="27" spans="1:26" ht="12.75" customHeight="1" x14ac:dyDescent="0.2">
      <c r="A27" s="73">
        <v>1112</v>
      </c>
      <c r="B27" s="72" t="s">
        <v>309</v>
      </c>
      <c r="C27" s="72" t="s">
        <v>300</v>
      </c>
      <c r="D27" s="74">
        <v>37362</v>
      </c>
      <c r="E27" s="126">
        <v>39.36609</v>
      </c>
      <c r="F27" s="126">
        <v>-76.648219999999995</v>
      </c>
      <c r="G27" s="126">
        <v>39.366759999999999</v>
      </c>
      <c r="H27" s="126">
        <v>-76.648319999999998</v>
      </c>
      <c r="I27" s="75"/>
      <c r="J27" s="76"/>
      <c r="K27" s="76"/>
      <c r="L27" s="77"/>
      <c r="M27" s="76"/>
      <c r="N27" s="131">
        <v>19</v>
      </c>
      <c r="O27" s="131">
        <v>10</v>
      </c>
      <c r="P27" s="131">
        <v>5</v>
      </c>
      <c r="Q27" s="131">
        <v>3</v>
      </c>
      <c r="R27" s="132">
        <v>18</v>
      </c>
      <c r="S27" s="131">
        <v>10</v>
      </c>
      <c r="T27" s="132">
        <v>16</v>
      </c>
      <c r="U27" s="132">
        <v>1</v>
      </c>
      <c r="V27" s="81">
        <v>9</v>
      </c>
      <c r="W27" s="81">
        <v>10</v>
      </c>
      <c r="X27" s="81">
        <v>9</v>
      </c>
      <c r="Y27" s="81">
        <v>1</v>
      </c>
      <c r="Z27" s="81">
        <v>8</v>
      </c>
    </row>
    <row r="28" spans="1:26" ht="12.75" customHeight="1" x14ac:dyDescent="0.2">
      <c r="A28" s="73">
        <v>856</v>
      </c>
      <c r="B28" s="72" t="s">
        <v>304</v>
      </c>
      <c r="C28" s="72" t="s">
        <v>300</v>
      </c>
      <c r="D28" s="74">
        <v>37349</v>
      </c>
      <c r="E28" s="126">
        <v>39.32808</v>
      </c>
      <c r="F28" s="126">
        <v>-76.624989999999997</v>
      </c>
      <c r="G28" s="126">
        <v>39.328699999999998</v>
      </c>
      <c r="H28" s="126">
        <v>-76.625240000000005</v>
      </c>
      <c r="I28" s="75"/>
      <c r="J28" s="76"/>
      <c r="K28" s="76"/>
      <c r="L28" s="77"/>
      <c r="M28" s="76"/>
      <c r="N28" s="131"/>
      <c r="O28" s="131"/>
      <c r="P28" s="131"/>
      <c r="Q28" s="131"/>
      <c r="R28" s="132"/>
      <c r="S28" s="131"/>
      <c r="T28" s="132"/>
      <c r="U28" s="132"/>
      <c r="V28" s="81"/>
      <c r="W28" s="81"/>
      <c r="X28" s="81"/>
      <c r="Y28" s="81"/>
      <c r="Z28" s="81"/>
    </row>
    <row r="29" spans="1:26" ht="12.75" customHeight="1" x14ac:dyDescent="0.2">
      <c r="A29" s="73">
        <v>886</v>
      </c>
      <c r="B29" s="72" t="s">
        <v>304</v>
      </c>
      <c r="C29" s="72" t="s">
        <v>300</v>
      </c>
      <c r="D29" s="74">
        <v>37355</v>
      </c>
      <c r="E29" s="126">
        <v>39.322740000000003</v>
      </c>
      <c r="F29" s="126">
        <v>-76.625680000000003</v>
      </c>
      <c r="G29" s="126">
        <v>39.323340000000002</v>
      </c>
      <c r="H29" s="126">
        <v>-76.62603</v>
      </c>
      <c r="I29" s="75"/>
      <c r="J29" s="76"/>
      <c r="K29" s="76"/>
      <c r="L29" s="77"/>
      <c r="M29" s="76"/>
      <c r="N29" s="131">
        <v>1</v>
      </c>
      <c r="O29" s="131">
        <v>1</v>
      </c>
      <c r="P29" s="131">
        <v>3</v>
      </c>
      <c r="Q29" s="131">
        <v>17</v>
      </c>
      <c r="R29" s="132">
        <v>4</v>
      </c>
      <c r="S29" s="131">
        <v>3</v>
      </c>
      <c r="T29" s="132">
        <v>19</v>
      </c>
      <c r="U29" s="132">
        <v>9</v>
      </c>
      <c r="V29" s="81">
        <v>9</v>
      </c>
      <c r="W29" s="81">
        <v>8</v>
      </c>
      <c r="X29" s="81">
        <v>9</v>
      </c>
      <c r="Y29" s="81">
        <v>10</v>
      </c>
      <c r="Z29" s="81">
        <v>8</v>
      </c>
    </row>
    <row r="30" spans="1:26" ht="12.75" customHeight="1" x14ac:dyDescent="0.2">
      <c r="A30" s="73">
        <v>701</v>
      </c>
      <c r="B30" s="72" t="s">
        <v>304</v>
      </c>
      <c r="C30" s="72" t="s">
        <v>300</v>
      </c>
      <c r="D30" s="74">
        <v>37350</v>
      </c>
      <c r="E30" s="126">
        <v>39.354509999999998</v>
      </c>
      <c r="F30" s="126">
        <v>-76.629689999999997</v>
      </c>
      <c r="G30" s="126">
        <v>39.355179999999997</v>
      </c>
      <c r="H30" s="126">
        <v>-76.629729999999995</v>
      </c>
      <c r="I30" s="79">
        <v>0.57916666666666672</v>
      </c>
      <c r="J30" s="80">
        <v>11.02</v>
      </c>
      <c r="K30" s="80">
        <v>7.34</v>
      </c>
      <c r="L30" s="81">
        <v>542</v>
      </c>
      <c r="M30" s="80">
        <v>8.93</v>
      </c>
      <c r="N30" s="131">
        <v>1</v>
      </c>
      <c r="O30" s="131">
        <v>1</v>
      </c>
      <c r="P30" s="131">
        <v>1</v>
      </c>
      <c r="Q30" s="131">
        <v>9</v>
      </c>
      <c r="R30" s="132">
        <v>18</v>
      </c>
      <c r="S30" s="131">
        <v>3</v>
      </c>
      <c r="T30" s="132">
        <v>2</v>
      </c>
      <c r="U30" s="132">
        <v>7</v>
      </c>
      <c r="V30" s="81">
        <v>7</v>
      </c>
      <c r="W30" s="81">
        <v>9</v>
      </c>
      <c r="X30" s="81">
        <v>9</v>
      </c>
      <c r="Y30" s="81">
        <v>4</v>
      </c>
      <c r="Z30" s="81">
        <v>1</v>
      </c>
    </row>
    <row r="31" spans="1:26" ht="12.75" customHeight="1" x14ac:dyDescent="0.2">
      <c r="A31" s="73">
        <v>727</v>
      </c>
      <c r="B31" s="72" t="s">
        <v>304</v>
      </c>
      <c r="C31" s="72" t="s">
        <v>300</v>
      </c>
      <c r="D31" s="74">
        <v>37350</v>
      </c>
      <c r="E31" s="126">
        <v>39.349510000000002</v>
      </c>
      <c r="F31" s="126">
        <v>-76.628309999999999</v>
      </c>
      <c r="G31" s="126">
        <v>39.350160000000002</v>
      </c>
      <c r="H31" s="126">
        <v>-76.628479999999996</v>
      </c>
      <c r="I31" s="79">
        <v>0.45763888888888887</v>
      </c>
      <c r="J31" s="82">
        <v>10.99</v>
      </c>
      <c r="K31" s="80">
        <v>8.84</v>
      </c>
      <c r="L31" s="81">
        <v>433</v>
      </c>
      <c r="M31" s="80">
        <v>23.32</v>
      </c>
      <c r="N31" s="131">
        <v>1</v>
      </c>
      <c r="O31" s="131">
        <v>1</v>
      </c>
      <c r="P31" s="131">
        <v>1</v>
      </c>
      <c r="Q31" s="131">
        <v>16</v>
      </c>
      <c r="R31" s="132">
        <v>15</v>
      </c>
      <c r="S31" s="131">
        <v>6</v>
      </c>
      <c r="T31" s="132">
        <v>6</v>
      </c>
      <c r="U31" s="132">
        <v>5</v>
      </c>
      <c r="V31" s="81">
        <v>5</v>
      </c>
      <c r="W31" s="81">
        <v>6</v>
      </c>
      <c r="X31" s="81">
        <v>6</v>
      </c>
      <c r="Y31" s="81">
        <v>1</v>
      </c>
      <c r="Z31" s="81">
        <v>1</v>
      </c>
    </row>
    <row r="32" spans="1:26" ht="12.75" customHeight="1" x14ac:dyDescent="0.2">
      <c r="A32" s="73">
        <v>777</v>
      </c>
      <c r="B32" s="72" t="s">
        <v>304</v>
      </c>
      <c r="C32" s="72" t="s">
        <v>300</v>
      </c>
      <c r="D32" s="74">
        <v>37354</v>
      </c>
      <c r="E32" s="126">
        <v>39.332509999999999</v>
      </c>
      <c r="F32" s="126">
        <v>-76.624170000000007</v>
      </c>
      <c r="G32" s="126">
        <v>39.333120000000001</v>
      </c>
      <c r="H32" s="126">
        <v>-76.623800000000003</v>
      </c>
      <c r="I32" s="79">
        <v>0.47430555555555554</v>
      </c>
      <c r="J32" s="80">
        <v>11.8</v>
      </c>
      <c r="K32" s="80">
        <v>7.6</v>
      </c>
      <c r="L32" s="81">
        <v>347</v>
      </c>
      <c r="M32" s="80">
        <v>12.6</v>
      </c>
      <c r="N32" s="131">
        <v>18</v>
      </c>
      <c r="O32" s="131">
        <v>15</v>
      </c>
      <c r="P32" s="131">
        <v>11</v>
      </c>
      <c r="Q32" s="131">
        <v>16</v>
      </c>
      <c r="R32" s="132">
        <v>16</v>
      </c>
      <c r="S32" s="131">
        <v>15</v>
      </c>
      <c r="T32" s="132">
        <v>17</v>
      </c>
      <c r="U32" s="132">
        <v>5</v>
      </c>
      <c r="V32" s="81">
        <v>5</v>
      </c>
      <c r="W32" s="81">
        <v>7</v>
      </c>
      <c r="X32" s="81">
        <v>7</v>
      </c>
      <c r="Y32" s="81">
        <v>3</v>
      </c>
      <c r="Z32" s="81">
        <v>5</v>
      </c>
    </row>
    <row r="33" spans="1:26" ht="12.75" customHeight="1" x14ac:dyDescent="0.2">
      <c r="A33" s="73">
        <v>703</v>
      </c>
      <c r="B33" s="72" t="s">
        <v>304</v>
      </c>
      <c r="C33" s="72" t="s">
        <v>300</v>
      </c>
      <c r="D33" s="74">
        <v>37349</v>
      </c>
      <c r="E33" s="126">
        <v>39.341560000000001</v>
      </c>
      <c r="F33" s="126">
        <v>-76.626000000000005</v>
      </c>
      <c r="G33" s="126">
        <v>39.342239999999997</v>
      </c>
      <c r="H33" s="126">
        <v>-76.625990000000002</v>
      </c>
      <c r="I33" s="75"/>
      <c r="J33" s="76"/>
      <c r="K33" s="76"/>
      <c r="L33" s="77"/>
      <c r="M33" s="76"/>
      <c r="N33" s="131"/>
      <c r="O33" s="131"/>
      <c r="P33" s="131"/>
      <c r="Q33" s="131"/>
      <c r="R33" s="132"/>
      <c r="S33" s="131"/>
      <c r="T33" s="132"/>
      <c r="U33" s="132"/>
      <c r="V33" s="81"/>
      <c r="W33" s="81"/>
      <c r="X33" s="81"/>
      <c r="Y33" s="81"/>
      <c r="Z33" s="81"/>
    </row>
    <row r="34" spans="1:26" ht="12.75" customHeight="1" x14ac:dyDescent="0.2">
      <c r="A34" s="73">
        <v>749</v>
      </c>
      <c r="B34" s="72" t="s">
        <v>304</v>
      </c>
      <c r="C34" s="72" t="s">
        <v>300</v>
      </c>
      <c r="D34" s="74">
        <v>37349</v>
      </c>
      <c r="E34" s="126">
        <v>39.340949999999999</v>
      </c>
      <c r="F34" s="126">
        <v>-76.62576</v>
      </c>
      <c r="G34" s="126">
        <v>39.341560000000001</v>
      </c>
      <c r="H34" s="126">
        <v>-76.626000000000005</v>
      </c>
      <c r="I34" s="75"/>
      <c r="J34" s="76"/>
      <c r="K34" s="76"/>
      <c r="L34" s="77"/>
      <c r="M34" s="76"/>
      <c r="N34" s="131"/>
      <c r="O34" s="131"/>
      <c r="P34" s="131"/>
      <c r="Q34" s="131"/>
      <c r="R34" s="132"/>
      <c r="S34" s="131"/>
      <c r="T34" s="132"/>
      <c r="U34" s="132"/>
      <c r="V34" s="81"/>
      <c r="W34" s="81"/>
      <c r="X34" s="81"/>
      <c r="Y34" s="81"/>
      <c r="Z34" s="81"/>
    </row>
    <row r="35" spans="1:26" ht="12.75" customHeight="1" x14ac:dyDescent="0.2">
      <c r="A35" s="73">
        <v>841</v>
      </c>
      <c r="B35" s="72" t="s">
        <v>303</v>
      </c>
      <c r="C35" s="72" t="s">
        <v>300</v>
      </c>
      <c r="D35" s="74">
        <v>37370</v>
      </c>
      <c r="E35" s="126">
        <v>39.367379999999997</v>
      </c>
      <c r="F35" s="126">
        <v>-76.668880000000001</v>
      </c>
      <c r="G35" s="126">
        <v>39.366840000000003</v>
      </c>
      <c r="H35" s="126">
        <v>-76.669210000000007</v>
      </c>
      <c r="I35" s="75"/>
      <c r="J35" s="76"/>
      <c r="K35" s="76"/>
      <c r="L35" s="77"/>
      <c r="M35" s="76"/>
      <c r="N35" s="131">
        <v>18</v>
      </c>
      <c r="O35" s="131">
        <v>14</v>
      </c>
      <c r="P35" s="131">
        <v>5</v>
      </c>
      <c r="Q35" s="131">
        <v>18</v>
      </c>
      <c r="R35" s="132">
        <v>16</v>
      </c>
      <c r="S35" s="131">
        <v>10</v>
      </c>
      <c r="T35" s="132">
        <v>10</v>
      </c>
      <c r="U35" s="132">
        <v>9</v>
      </c>
      <c r="V35" s="81">
        <v>9</v>
      </c>
      <c r="W35" s="81">
        <v>9</v>
      </c>
      <c r="X35" s="81">
        <v>9</v>
      </c>
      <c r="Y35" s="81">
        <v>10</v>
      </c>
      <c r="Z35" s="81">
        <v>10</v>
      </c>
    </row>
    <row r="36" spans="1:26" ht="12.75" customHeight="1" x14ac:dyDescent="0.2">
      <c r="A36" s="73">
        <v>803</v>
      </c>
      <c r="B36" s="72" t="s">
        <v>303</v>
      </c>
      <c r="C36" s="72" t="s">
        <v>300</v>
      </c>
      <c r="D36" s="74">
        <v>37364</v>
      </c>
      <c r="E36" s="126">
        <v>39.372079999999997</v>
      </c>
      <c r="F36" s="126">
        <v>-76.679119999999998</v>
      </c>
      <c r="G36" s="126">
        <v>39.372070000000001</v>
      </c>
      <c r="H36" s="126">
        <v>-76.679990000000004</v>
      </c>
      <c r="I36" s="75"/>
      <c r="J36" s="76"/>
      <c r="K36" s="76"/>
      <c r="L36" s="77"/>
      <c r="M36" s="76"/>
      <c r="N36" s="131"/>
      <c r="O36" s="131"/>
      <c r="P36" s="131"/>
      <c r="Q36" s="131"/>
      <c r="R36" s="132"/>
      <c r="S36" s="131"/>
      <c r="T36" s="132"/>
      <c r="U36" s="132"/>
      <c r="V36" s="81"/>
      <c r="W36" s="81"/>
      <c r="X36" s="81"/>
      <c r="Y36" s="81"/>
      <c r="Z36" s="81"/>
    </row>
    <row r="37" spans="1:26" ht="12.75" customHeight="1" x14ac:dyDescent="0.2">
      <c r="A37" s="73">
        <v>707</v>
      </c>
      <c r="B37" s="72" t="s">
        <v>303</v>
      </c>
      <c r="C37" s="72" t="s">
        <v>300</v>
      </c>
      <c r="D37" s="74">
        <v>37376</v>
      </c>
      <c r="E37" s="126">
        <v>39.370240000000003</v>
      </c>
      <c r="F37" s="126">
        <v>-76.675780000000003</v>
      </c>
      <c r="G37" s="126">
        <v>39.370640000000002</v>
      </c>
      <c r="H37" s="126">
        <v>-76.676400000000001</v>
      </c>
      <c r="I37" s="75"/>
      <c r="J37" s="76"/>
      <c r="K37" s="76"/>
      <c r="L37" s="77"/>
      <c r="M37" s="76"/>
      <c r="N37" s="131">
        <v>14</v>
      </c>
      <c r="O37" s="131">
        <v>17</v>
      </c>
      <c r="P37" s="131">
        <v>9</v>
      </c>
      <c r="Q37" s="131">
        <v>16</v>
      </c>
      <c r="R37" s="132">
        <v>19</v>
      </c>
      <c r="S37" s="131">
        <v>8</v>
      </c>
      <c r="T37" s="132">
        <v>17</v>
      </c>
      <c r="U37" s="132">
        <v>6</v>
      </c>
      <c r="V37" s="81">
        <v>1</v>
      </c>
      <c r="W37" s="81">
        <v>6</v>
      </c>
      <c r="X37" s="81">
        <v>8</v>
      </c>
      <c r="Y37" s="81">
        <v>8</v>
      </c>
      <c r="Z37" s="81">
        <v>1</v>
      </c>
    </row>
    <row r="38" spans="1:26" ht="12.75" customHeight="1" x14ac:dyDescent="0.2">
      <c r="A38" s="73">
        <v>723</v>
      </c>
      <c r="B38" s="72" t="s">
        <v>303</v>
      </c>
      <c r="C38" s="72" t="s">
        <v>300</v>
      </c>
      <c r="D38" s="74">
        <v>37363</v>
      </c>
      <c r="E38" s="126">
        <v>39.368290000000002</v>
      </c>
      <c r="F38" s="126">
        <v>-76.673119999999997</v>
      </c>
      <c r="G38" s="126">
        <v>39.368920000000003</v>
      </c>
      <c r="H38" s="126">
        <v>-76.673240000000007</v>
      </c>
      <c r="I38" s="75"/>
      <c r="J38" s="76"/>
      <c r="K38" s="76"/>
      <c r="L38" s="77"/>
      <c r="M38" s="76"/>
      <c r="N38" s="131"/>
      <c r="O38" s="131"/>
      <c r="P38" s="131"/>
      <c r="Q38" s="131"/>
      <c r="R38" s="132"/>
      <c r="S38" s="131"/>
      <c r="T38" s="132"/>
      <c r="U38" s="132"/>
      <c r="V38" s="81"/>
      <c r="W38" s="81"/>
      <c r="X38" s="81"/>
      <c r="Y38" s="81"/>
      <c r="Z38" s="81"/>
    </row>
    <row r="39" spans="1:26" ht="12.75" customHeight="1" x14ac:dyDescent="0.2">
      <c r="A39" s="73">
        <v>1043</v>
      </c>
      <c r="B39" s="72" t="s">
        <v>303</v>
      </c>
      <c r="C39" s="72" t="s">
        <v>300</v>
      </c>
      <c r="D39" s="74">
        <v>37369</v>
      </c>
      <c r="E39" s="126">
        <v>39.366849999999999</v>
      </c>
      <c r="F39" s="126">
        <v>-76.670320000000004</v>
      </c>
      <c r="G39" s="126">
        <v>39.366579999999999</v>
      </c>
      <c r="H39" s="126">
        <v>-76.671059999999997</v>
      </c>
      <c r="I39" s="75"/>
      <c r="J39" s="76"/>
      <c r="K39" s="76"/>
      <c r="L39" s="77"/>
      <c r="M39" s="76"/>
      <c r="N39" s="131">
        <v>19</v>
      </c>
      <c r="O39" s="131">
        <v>15</v>
      </c>
      <c r="P39" s="131">
        <v>13</v>
      </c>
      <c r="Q39" s="131">
        <v>18</v>
      </c>
      <c r="R39" s="132">
        <v>18</v>
      </c>
      <c r="S39" s="131">
        <v>9</v>
      </c>
      <c r="T39" s="132">
        <v>17</v>
      </c>
      <c r="U39" s="132">
        <v>9</v>
      </c>
      <c r="V39" s="81">
        <v>9</v>
      </c>
      <c r="W39" s="81">
        <v>9</v>
      </c>
      <c r="X39" s="81">
        <v>9</v>
      </c>
      <c r="Y39" s="81">
        <v>10</v>
      </c>
      <c r="Z39" s="81">
        <v>10</v>
      </c>
    </row>
    <row r="40" spans="1:26" ht="12.75" customHeight="1" x14ac:dyDescent="0.2">
      <c r="A40" s="73">
        <v>1041</v>
      </c>
      <c r="B40" s="72" t="s">
        <v>303</v>
      </c>
      <c r="C40" s="72" t="s">
        <v>300</v>
      </c>
      <c r="D40" s="74">
        <v>37357</v>
      </c>
      <c r="E40" s="126">
        <v>39.367660000000001</v>
      </c>
      <c r="F40" s="126">
        <v>-76.669160000000005</v>
      </c>
      <c r="G40" s="126">
        <v>39.367260000000002</v>
      </c>
      <c r="H40" s="126">
        <v>-76.669830000000005</v>
      </c>
      <c r="I40" s="75"/>
      <c r="J40" s="76"/>
      <c r="K40" s="76"/>
      <c r="L40" s="77"/>
      <c r="M40" s="76"/>
      <c r="N40" s="131">
        <v>1</v>
      </c>
      <c r="O40" s="131">
        <v>1</v>
      </c>
      <c r="P40" s="131">
        <v>1</v>
      </c>
      <c r="Q40" s="131">
        <v>16</v>
      </c>
      <c r="R40" s="132">
        <v>17</v>
      </c>
      <c r="S40" s="131">
        <v>6</v>
      </c>
      <c r="T40" s="132">
        <v>4</v>
      </c>
      <c r="U40" s="132">
        <v>7</v>
      </c>
      <c r="V40" s="81">
        <v>8</v>
      </c>
      <c r="W40" s="81">
        <v>9</v>
      </c>
      <c r="X40" s="81">
        <v>9</v>
      </c>
      <c r="Y40" s="81">
        <v>2</v>
      </c>
      <c r="Z40" s="81">
        <v>2</v>
      </c>
    </row>
    <row r="41" spans="1:26" ht="12.75" customHeight="1" x14ac:dyDescent="0.2">
      <c r="A41" s="73">
        <v>1016</v>
      </c>
      <c r="B41" s="72" t="s">
        <v>303</v>
      </c>
      <c r="C41" s="72" t="s">
        <v>300</v>
      </c>
      <c r="D41" s="74">
        <v>37362</v>
      </c>
      <c r="E41" s="126">
        <v>39.367629999999998</v>
      </c>
      <c r="F41" s="126">
        <v>-76.667479999999998</v>
      </c>
      <c r="G41" s="126">
        <v>39.36786</v>
      </c>
      <c r="H41" s="126">
        <v>-76.668049999999994</v>
      </c>
      <c r="I41" s="75"/>
      <c r="J41" s="76"/>
      <c r="K41" s="76"/>
      <c r="L41" s="77"/>
      <c r="M41" s="76"/>
      <c r="N41" s="131"/>
      <c r="O41" s="131"/>
      <c r="P41" s="131"/>
      <c r="Q41" s="131"/>
      <c r="R41" s="132"/>
      <c r="S41" s="131"/>
      <c r="T41" s="132"/>
      <c r="U41" s="132"/>
      <c r="V41" s="81"/>
      <c r="W41" s="81"/>
      <c r="X41" s="81"/>
      <c r="Y41" s="81"/>
      <c r="Z41" s="81"/>
    </row>
    <row r="42" spans="1:26" ht="12.75" customHeight="1" x14ac:dyDescent="0.2">
      <c r="A42" s="73">
        <v>916</v>
      </c>
      <c r="B42" s="72" t="s">
        <v>303</v>
      </c>
      <c r="C42" s="72" t="s">
        <v>300</v>
      </c>
      <c r="D42" s="74">
        <v>37358</v>
      </c>
      <c r="E42" s="126">
        <v>39.367570000000001</v>
      </c>
      <c r="F42" s="126">
        <v>-76.663730000000001</v>
      </c>
      <c r="G42" s="126">
        <v>39.367739999999998</v>
      </c>
      <c r="H42" s="126">
        <v>-76.664559999999994</v>
      </c>
      <c r="I42" s="75"/>
      <c r="J42" s="76"/>
      <c r="K42" s="76"/>
      <c r="L42" s="77"/>
      <c r="M42" s="76"/>
      <c r="N42" s="131"/>
      <c r="O42" s="131"/>
      <c r="P42" s="131"/>
      <c r="Q42" s="131"/>
      <c r="R42" s="132"/>
      <c r="S42" s="131"/>
      <c r="T42" s="132"/>
      <c r="U42" s="132"/>
      <c r="V42" s="81"/>
      <c r="W42" s="81"/>
      <c r="X42" s="81"/>
      <c r="Y42" s="81"/>
      <c r="Z42" s="81"/>
    </row>
    <row r="43" spans="1:26" ht="12.75" customHeight="1" x14ac:dyDescent="0.2">
      <c r="A43" s="73">
        <v>1095</v>
      </c>
      <c r="B43" s="72" t="s">
        <v>303</v>
      </c>
      <c r="C43" s="72" t="s">
        <v>300</v>
      </c>
      <c r="D43" s="74">
        <v>37358</v>
      </c>
      <c r="E43" s="126">
        <v>39.367040000000003</v>
      </c>
      <c r="F43" s="126">
        <v>-76.653999999999996</v>
      </c>
      <c r="G43" s="126">
        <v>39.367049999999999</v>
      </c>
      <c r="H43" s="126">
        <v>-76.654849999999996</v>
      </c>
      <c r="I43" s="75"/>
      <c r="J43" s="76"/>
      <c r="K43" s="76"/>
      <c r="L43" s="77"/>
      <c r="M43" s="76"/>
      <c r="N43" s="131"/>
      <c r="O43" s="131"/>
      <c r="P43" s="131"/>
      <c r="Q43" s="131"/>
      <c r="R43" s="132"/>
      <c r="S43" s="131"/>
      <c r="T43" s="132"/>
      <c r="U43" s="132"/>
      <c r="V43" s="81"/>
      <c r="W43" s="81"/>
      <c r="X43" s="81"/>
      <c r="Y43" s="81"/>
      <c r="Z43" s="81"/>
    </row>
    <row r="44" spans="1:26" ht="12.75" customHeight="1" x14ac:dyDescent="0.2">
      <c r="A44" s="73">
        <v>850</v>
      </c>
      <c r="B44" s="72" t="s">
        <v>303</v>
      </c>
      <c r="C44" s="72" t="s">
        <v>300</v>
      </c>
      <c r="D44" s="74">
        <v>37364</v>
      </c>
      <c r="E44" s="126">
        <v>39.367870000000003</v>
      </c>
      <c r="F44" s="126">
        <v>-76.651709999999994</v>
      </c>
      <c r="G44" s="126">
        <v>39.367649999999998</v>
      </c>
      <c r="H44" s="126">
        <v>-76.652529999999999</v>
      </c>
      <c r="I44" s="75"/>
      <c r="J44" s="76"/>
      <c r="K44" s="76"/>
      <c r="L44" s="77"/>
      <c r="M44" s="76"/>
      <c r="N44" s="131"/>
      <c r="O44" s="131"/>
      <c r="P44" s="131"/>
      <c r="Q44" s="131"/>
      <c r="R44" s="132"/>
      <c r="S44" s="131"/>
      <c r="T44" s="132"/>
      <c r="U44" s="132"/>
      <c r="V44" s="81"/>
      <c r="W44" s="81"/>
      <c r="X44" s="81"/>
      <c r="Y44" s="81"/>
      <c r="Z44" s="81"/>
    </row>
    <row r="45" spans="1:26" ht="12.75" customHeight="1" x14ac:dyDescent="0.2">
      <c r="A45" s="73">
        <v>1014</v>
      </c>
      <c r="B45" s="72" t="s">
        <v>303</v>
      </c>
      <c r="C45" s="72" t="s">
        <v>300</v>
      </c>
      <c r="D45" s="74">
        <v>37357</v>
      </c>
      <c r="E45" s="126">
        <v>39.365079999999999</v>
      </c>
      <c r="F45" s="126">
        <v>-76.699640000000002</v>
      </c>
      <c r="G45" s="126">
        <v>39.365270000000002</v>
      </c>
      <c r="H45" s="126">
        <v>-76.700190000000006</v>
      </c>
      <c r="I45" s="75"/>
      <c r="J45" s="76"/>
      <c r="K45" s="76"/>
      <c r="L45" s="77"/>
      <c r="M45" s="76"/>
      <c r="N45" s="131">
        <v>16</v>
      </c>
      <c r="O45" s="131">
        <v>14</v>
      </c>
      <c r="P45" s="131">
        <v>15</v>
      </c>
      <c r="Q45" s="131">
        <v>14</v>
      </c>
      <c r="R45" s="132">
        <v>15</v>
      </c>
      <c r="S45" s="131">
        <v>13</v>
      </c>
      <c r="T45" s="132">
        <v>18</v>
      </c>
      <c r="U45" s="132">
        <v>1</v>
      </c>
      <c r="V45" s="81">
        <v>1</v>
      </c>
      <c r="W45" s="81">
        <v>10</v>
      </c>
      <c r="X45" s="81">
        <v>10</v>
      </c>
      <c r="Y45" s="81">
        <v>1</v>
      </c>
      <c r="Z45" s="81">
        <v>1</v>
      </c>
    </row>
    <row r="46" spans="1:26" ht="12.75" customHeight="1" x14ac:dyDescent="0.2">
      <c r="A46" s="73">
        <v>866</v>
      </c>
      <c r="B46" s="72" t="s">
        <v>303</v>
      </c>
      <c r="C46" s="72" t="s">
        <v>300</v>
      </c>
      <c r="D46" s="74">
        <v>37363</v>
      </c>
      <c r="E46" s="126">
        <v>39.362099999999998</v>
      </c>
      <c r="F46" s="126">
        <v>-76.681049999999999</v>
      </c>
      <c r="G46" s="126">
        <v>39.362209999999997</v>
      </c>
      <c r="H46" s="126">
        <v>-76.681899999999999</v>
      </c>
      <c r="I46" s="75"/>
      <c r="J46" s="76"/>
      <c r="K46" s="76"/>
      <c r="L46" s="77"/>
      <c r="M46" s="76"/>
      <c r="N46" s="131">
        <v>18</v>
      </c>
      <c r="O46" s="131">
        <v>16</v>
      </c>
      <c r="P46" s="131">
        <v>6</v>
      </c>
      <c r="Q46" s="131">
        <v>10</v>
      </c>
      <c r="R46" s="132">
        <v>17</v>
      </c>
      <c r="S46" s="131">
        <v>10</v>
      </c>
      <c r="T46" s="132">
        <v>17</v>
      </c>
      <c r="U46" s="132">
        <v>7</v>
      </c>
      <c r="V46" s="81">
        <v>7</v>
      </c>
      <c r="W46" s="81">
        <v>9</v>
      </c>
      <c r="X46" s="81">
        <v>9</v>
      </c>
      <c r="Y46" s="81">
        <v>2</v>
      </c>
      <c r="Z46" s="81">
        <v>2</v>
      </c>
    </row>
    <row r="47" spans="1:26" ht="12.75" customHeight="1" x14ac:dyDescent="0.2">
      <c r="A47" s="84">
        <v>425</v>
      </c>
      <c r="B47" s="83" t="s">
        <v>310</v>
      </c>
      <c r="C47" s="72" t="s">
        <v>300</v>
      </c>
      <c r="D47" s="85">
        <v>37706</v>
      </c>
      <c r="E47" s="126">
        <v>39.338889999999999</v>
      </c>
      <c r="F47" s="126">
        <v>-76.710189999999997</v>
      </c>
      <c r="G47" s="126">
        <v>39.339509999999997</v>
      </c>
      <c r="H47" s="126">
        <v>-76.710149999999999</v>
      </c>
      <c r="I47" s="86">
        <v>0.41180555555555554</v>
      </c>
      <c r="J47" s="80">
        <v>11.44</v>
      </c>
      <c r="K47" s="80">
        <v>7.43</v>
      </c>
      <c r="L47" s="81">
        <v>690</v>
      </c>
      <c r="M47" s="80">
        <v>11.43</v>
      </c>
      <c r="N47" s="131">
        <v>18</v>
      </c>
      <c r="O47" s="131">
        <v>11</v>
      </c>
      <c r="P47" s="131">
        <v>15</v>
      </c>
      <c r="Q47" s="131">
        <v>20</v>
      </c>
      <c r="R47" s="132">
        <v>18</v>
      </c>
      <c r="S47" s="131">
        <v>18</v>
      </c>
      <c r="T47" s="132">
        <v>16</v>
      </c>
      <c r="U47" s="132">
        <v>9</v>
      </c>
      <c r="V47" s="81">
        <v>8</v>
      </c>
      <c r="W47" s="81">
        <v>7</v>
      </c>
      <c r="X47" s="81">
        <v>6</v>
      </c>
      <c r="Y47" s="81">
        <v>10</v>
      </c>
      <c r="Z47" s="81">
        <v>10</v>
      </c>
    </row>
    <row r="48" spans="1:26" ht="12.75" customHeight="1" x14ac:dyDescent="0.2">
      <c r="A48" s="88">
        <v>302</v>
      </c>
      <c r="B48" s="83" t="s">
        <v>310</v>
      </c>
      <c r="C48" s="72" t="s">
        <v>300</v>
      </c>
      <c r="D48" s="74">
        <v>37727</v>
      </c>
      <c r="E48" s="126">
        <v>39.342010000000002</v>
      </c>
      <c r="F48" s="126">
        <v>-76.71163</v>
      </c>
      <c r="G48" s="126">
        <v>39.342480000000002</v>
      </c>
      <c r="H48" s="126">
        <v>-76.711240000000004</v>
      </c>
      <c r="I48" s="79">
        <v>0.48680555555555555</v>
      </c>
      <c r="J48" s="80">
        <v>14.08</v>
      </c>
      <c r="K48" s="80">
        <v>8.02</v>
      </c>
      <c r="L48" s="81">
        <v>692</v>
      </c>
      <c r="M48" s="80">
        <v>13.36</v>
      </c>
      <c r="N48" s="131"/>
      <c r="O48" s="131"/>
      <c r="P48" s="131"/>
      <c r="Q48" s="131"/>
      <c r="R48" s="132"/>
      <c r="S48" s="131"/>
      <c r="T48" s="132"/>
      <c r="U48" s="132"/>
      <c r="V48" s="81"/>
      <c r="W48" s="81"/>
      <c r="X48" s="81"/>
      <c r="Y48" s="81"/>
      <c r="Z48" s="81"/>
    </row>
    <row r="49" spans="1:26" ht="12.75" customHeight="1" x14ac:dyDescent="0.2">
      <c r="A49" s="88">
        <v>614</v>
      </c>
      <c r="B49" s="83" t="s">
        <v>310</v>
      </c>
      <c r="C49" s="72" t="s">
        <v>300</v>
      </c>
      <c r="D49" s="74">
        <v>37711</v>
      </c>
      <c r="E49" s="126">
        <v>39.340649999999997</v>
      </c>
      <c r="F49" s="126">
        <v>-76.707300000000004</v>
      </c>
      <c r="G49" s="126">
        <v>39.341209999999997</v>
      </c>
      <c r="H49" s="126">
        <v>-76.706819999999993</v>
      </c>
      <c r="I49" s="79">
        <v>0.4826388888888889</v>
      </c>
      <c r="J49" s="80">
        <v>8.1</v>
      </c>
      <c r="K49" s="80">
        <v>6.97</v>
      </c>
      <c r="L49" s="81">
        <v>924</v>
      </c>
      <c r="M49" s="80">
        <v>12.83</v>
      </c>
      <c r="N49" s="131">
        <v>16</v>
      </c>
      <c r="O49" s="131">
        <v>11</v>
      </c>
      <c r="P49" s="131">
        <v>3</v>
      </c>
      <c r="Q49" s="131">
        <v>19</v>
      </c>
      <c r="R49" s="132">
        <v>16</v>
      </c>
      <c r="S49" s="131">
        <v>11</v>
      </c>
      <c r="T49" s="132">
        <v>17</v>
      </c>
      <c r="U49" s="132">
        <v>8</v>
      </c>
      <c r="V49" s="81">
        <v>9</v>
      </c>
      <c r="W49" s="81">
        <v>9</v>
      </c>
      <c r="X49" s="81">
        <v>8</v>
      </c>
      <c r="Y49" s="81">
        <v>10</v>
      </c>
      <c r="Z49" s="81">
        <v>10</v>
      </c>
    </row>
    <row r="50" spans="1:26" ht="12.75" customHeight="1" x14ac:dyDescent="0.2">
      <c r="A50" s="88">
        <v>467</v>
      </c>
      <c r="B50" s="83" t="s">
        <v>310</v>
      </c>
      <c r="C50" s="72" t="s">
        <v>300</v>
      </c>
      <c r="D50" s="74">
        <v>37711</v>
      </c>
      <c r="E50" s="126">
        <v>39.341209999999997</v>
      </c>
      <c r="F50" s="126">
        <v>-76.706819999999993</v>
      </c>
      <c r="G50" s="126">
        <v>39.341709999999999</v>
      </c>
      <c r="H50" s="126">
        <v>-76.706339999999997</v>
      </c>
      <c r="I50" s="79">
        <v>0.51180555555555551</v>
      </c>
      <c r="J50" s="80">
        <v>8.61</v>
      </c>
      <c r="K50" s="80">
        <v>7.79</v>
      </c>
      <c r="L50" s="81">
        <v>1006</v>
      </c>
      <c r="M50" s="80">
        <v>13.89</v>
      </c>
      <c r="N50" s="131">
        <v>18</v>
      </c>
      <c r="O50" s="131">
        <v>10</v>
      </c>
      <c r="P50" s="131">
        <v>3</v>
      </c>
      <c r="Q50" s="131">
        <v>11</v>
      </c>
      <c r="R50" s="132">
        <v>15</v>
      </c>
      <c r="S50" s="131">
        <v>13</v>
      </c>
      <c r="T50" s="132">
        <v>18</v>
      </c>
      <c r="U50" s="132">
        <v>9</v>
      </c>
      <c r="V50" s="81">
        <v>9</v>
      </c>
      <c r="W50" s="81">
        <v>9</v>
      </c>
      <c r="X50" s="81">
        <v>9</v>
      </c>
      <c r="Y50" s="81">
        <v>10</v>
      </c>
      <c r="Z50" s="81">
        <v>10</v>
      </c>
    </row>
    <row r="51" spans="1:26" ht="12.75" customHeight="1" x14ac:dyDescent="0.2">
      <c r="A51" s="88">
        <v>627</v>
      </c>
      <c r="B51" s="83" t="s">
        <v>301</v>
      </c>
      <c r="C51" s="72" t="s">
        <v>300</v>
      </c>
      <c r="D51" s="74">
        <v>37699</v>
      </c>
      <c r="E51" s="126">
        <v>39.302729999999997</v>
      </c>
      <c r="F51" s="126">
        <v>-76.705950000000001</v>
      </c>
      <c r="G51" s="126">
        <v>39.303019999999997</v>
      </c>
      <c r="H51" s="126">
        <v>-76.706729999999993</v>
      </c>
      <c r="I51" s="79">
        <v>0.54097222222222219</v>
      </c>
      <c r="J51" s="80">
        <v>9.6199999999999992</v>
      </c>
      <c r="K51" s="80">
        <v>8.24</v>
      </c>
      <c r="L51" s="81">
        <v>1304</v>
      </c>
      <c r="M51" s="80">
        <v>15.26</v>
      </c>
      <c r="N51" s="131">
        <v>16</v>
      </c>
      <c r="O51" s="131">
        <v>13</v>
      </c>
      <c r="P51" s="131">
        <v>2</v>
      </c>
      <c r="Q51" s="131">
        <v>15</v>
      </c>
      <c r="R51" s="132">
        <v>9</v>
      </c>
      <c r="S51" s="131">
        <v>13</v>
      </c>
      <c r="T51" s="132">
        <v>14</v>
      </c>
      <c r="U51" s="132">
        <v>1</v>
      </c>
      <c r="V51" s="81">
        <v>2</v>
      </c>
      <c r="W51" s="81">
        <v>7</v>
      </c>
      <c r="X51" s="81">
        <v>8</v>
      </c>
      <c r="Y51" s="81">
        <v>8</v>
      </c>
      <c r="Z51" s="81">
        <v>4</v>
      </c>
    </row>
    <row r="52" spans="1:26" ht="12.75" customHeight="1" x14ac:dyDescent="0.2">
      <c r="A52" s="88">
        <v>440</v>
      </c>
      <c r="B52" s="83" t="s">
        <v>301</v>
      </c>
      <c r="C52" s="72" t="s">
        <v>300</v>
      </c>
      <c r="D52" s="74">
        <v>37699</v>
      </c>
      <c r="E52" s="126">
        <v>39.301189999999998</v>
      </c>
      <c r="F52" s="126">
        <v>-76.706339999999997</v>
      </c>
      <c r="G52" s="126">
        <v>39.30171</v>
      </c>
      <c r="H52" s="126">
        <v>-76.705789999999993</v>
      </c>
      <c r="I52" s="79">
        <v>0.45208333333333334</v>
      </c>
      <c r="J52" s="80">
        <v>9.59</v>
      </c>
      <c r="K52" s="80">
        <v>8.02</v>
      </c>
      <c r="L52" s="81">
        <v>1336</v>
      </c>
      <c r="M52" s="80">
        <v>15.13</v>
      </c>
      <c r="N52" s="131">
        <v>17</v>
      </c>
      <c r="O52" s="131">
        <v>16</v>
      </c>
      <c r="P52" s="131">
        <v>3</v>
      </c>
      <c r="Q52" s="131">
        <v>16</v>
      </c>
      <c r="R52" s="132">
        <v>15</v>
      </c>
      <c r="S52" s="131">
        <v>14</v>
      </c>
      <c r="T52" s="132">
        <v>9</v>
      </c>
      <c r="U52" s="132">
        <v>2</v>
      </c>
      <c r="V52" s="81">
        <v>4</v>
      </c>
      <c r="W52" s="81">
        <v>5</v>
      </c>
      <c r="X52" s="81">
        <v>6</v>
      </c>
      <c r="Y52" s="81">
        <v>2</v>
      </c>
      <c r="Z52" s="81">
        <v>9</v>
      </c>
    </row>
    <row r="53" spans="1:26" ht="12.75" customHeight="1" x14ac:dyDescent="0.2">
      <c r="A53" s="88">
        <v>263</v>
      </c>
      <c r="B53" s="83" t="s">
        <v>301</v>
      </c>
      <c r="C53" s="72" t="s">
        <v>300</v>
      </c>
      <c r="D53" s="74">
        <v>37739</v>
      </c>
      <c r="E53" s="126">
        <v>39.299630000000001</v>
      </c>
      <c r="F53" s="126">
        <v>-76.705100000000002</v>
      </c>
      <c r="G53" s="126">
        <v>39.299430000000001</v>
      </c>
      <c r="H53" s="126">
        <v>-76.705849999999998</v>
      </c>
      <c r="I53" s="79">
        <v>0.40625</v>
      </c>
      <c r="J53" s="80">
        <v>14.86</v>
      </c>
      <c r="K53" s="80">
        <v>8.36</v>
      </c>
      <c r="L53" s="81">
        <v>897</v>
      </c>
      <c r="M53" s="80">
        <v>12.77</v>
      </c>
      <c r="N53" s="131">
        <v>17</v>
      </c>
      <c r="O53" s="131">
        <v>9</v>
      </c>
      <c r="P53" s="131">
        <v>16</v>
      </c>
      <c r="Q53" s="131">
        <v>18</v>
      </c>
      <c r="R53" s="132">
        <v>15</v>
      </c>
      <c r="S53" s="131">
        <v>10</v>
      </c>
      <c r="T53" s="132">
        <v>15</v>
      </c>
      <c r="U53" s="132">
        <v>7</v>
      </c>
      <c r="V53" s="81">
        <v>5</v>
      </c>
      <c r="W53" s="81">
        <v>9</v>
      </c>
      <c r="X53" s="81">
        <v>7</v>
      </c>
      <c r="Y53" s="81">
        <v>6</v>
      </c>
      <c r="Z53" s="81">
        <v>10</v>
      </c>
    </row>
    <row r="54" spans="1:26" ht="12.75" customHeight="1" x14ac:dyDescent="0.2">
      <c r="A54" s="84">
        <v>542</v>
      </c>
      <c r="B54" s="83" t="s">
        <v>301</v>
      </c>
      <c r="C54" s="72" t="s">
        <v>300</v>
      </c>
      <c r="D54" s="85">
        <v>37693</v>
      </c>
      <c r="E54" s="126">
        <v>39.304929999999999</v>
      </c>
      <c r="F54" s="126">
        <v>-76.693460000000002</v>
      </c>
      <c r="G54" s="126">
        <v>39.304920000000003</v>
      </c>
      <c r="H54" s="126">
        <v>-76.694320000000005</v>
      </c>
      <c r="I54" s="86">
        <v>0.48958333333333331</v>
      </c>
      <c r="J54" s="80">
        <v>6.97</v>
      </c>
      <c r="K54" s="80">
        <v>8.1300000000000008</v>
      </c>
      <c r="L54" s="81">
        <v>1305</v>
      </c>
      <c r="M54" s="80">
        <v>13.48</v>
      </c>
      <c r="N54" s="131">
        <v>13</v>
      </c>
      <c r="O54" s="131"/>
      <c r="P54" s="131">
        <v>4</v>
      </c>
      <c r="Q54" s="131">
        <v>17</v>
      </c>
      <c r="R54" s="132">
        <v>16</v>
      </c>
      <c r="S54" s="131">
        <v>8</v>
      </c>
      <c r="T54" s="132">
        <v>16</v>
      </c>
      <c r="U54" s="132">
        <v>5</v>
      </c>
      <c r="V54" s="81">
        <v>8</v>
      </c>
      <c r="W54" s="81">
        <v>9</v>
      </c>
      <c r="X54" s="81">
        <v>9</v>
      </c>
      <c r="Y54" s="81">
        <v>10</v>
      </c>
      <c r="Z54" s="81">
        <v>8</v>
      </c>
    </row>
    <row r="55" spans="1:26" ht="12.75" customHeight="1" x14ac:dyDescent="0.2">
      <c r="A55" s="88">
        <v>151</v>
      </c>
      <c r="B55" s="83" t="s">
        <v>301</v>
      </c>
      <c r="C55" s="72" t="s">
        <v>300</v>
      </c>
      <c r="D55" s="74">
        <v>37693</v>
      </c>
      <c r="E55" s="126">
        <v>39.304720000000003</v>
      </c>
      <c r="F55" s="126">
        <v>-76.692639999999997</v>
      </c>
      <c r="G55" s="126">
        <v>39.304929999999999</v>
      </c>
      <c r="H55" s="126">
        <v>-76.693460000000002</v>
      </c>
      <c r="I55" s="79">
        <v>0.45763888888888887</v>
      </c>
      <c r="J55" s="80">
        <v>6.97</v>
      </c>
      <c r="K55" s="80">
        <v>8.1300000000000008</v>
      </c>
      <c r="L55" s="81">
        <v>1315</v>
      </c>
      <c r="M55" s="80">
        <v>14.91</v>
      </c>
      <c r="N55" s="131">
        <v>18</v>
      </c>
      <c r="O55" s="131">
        <v>17</v>
      </c>
      <c r="P55" s="131">
        <v>13</v>
      </c>
      <c r="Q55" s="131">
        <v>17</v>
      </c>
      <c r="R55" s="132">
        <v>16</v>
      </c>
      <c r="S55" s="131">
        <v>5</v>
      </c>
      <c r="T55" s="132">
        <v>14</v>
      </c>
      <c r="U55" s="132">
        <v>6</v>
      </c>
      <c r="V55" s="81">
        <v>6</v>
      </c>
      <c r="W55" s="81">
        <v>9</v>
      </c>
      <c r="X55" s="81">
        <v>9</v>
      </c>
      <c r="Y55" s="81">
        <v>6</v>
      </c>
      <c r="Z55" s="81">
        <v>6</v>
      </c>
    </row>
    <row r="56" spans="1:26" ht="12.75" customHeight="1" x14ac:dyDescent="0.2">
      <c r="A56" s="88">
        <v>281</v>
      </c>
      <c r="B56" s="83" t="s">
        <v>302</v>
      </c>
      <c r="C56" s="72" t="s">
        <v>300</v>
      </c>
      <c r="D56" s="74">
        <v>37736</v>
      </c>
      <c r="E56" s="126">
        <v>39.282110000000003</v>
      </c>
      <c r="F56" s="126">
        <v>-76.708960000000005</v>
      </c>
      <c r="G56" s="126">
        <v>39.282499999999999</v>
      </c>
      <c r="H56" s="126">
        <v>-76.709649999999996</v>
      </c>
      <c r="I56" s="79">
        <v>0.52777777777777779</v>
      </c>
      <c r="J56" s="80">
        <v>14.15</v>
      </c>
      <c r="K56" s="80">
        <v>8.16</v>
      </c>
      <c r="L56" s="81">
        <v>638</v>
      </c>
      <c r="M56" s="80">
        <v>13.76</v>
      </c>
      <c r="N56" s="131">
        <v>18</v>
      </c>
      <c r="O56" s="131">
        <v>13</v>
      </c>
      <c r="P56" s="131">
        <v>11</v>
      </c>
      <c r="Q56" s="131">
        <v>12</v>
      </c>
      <c r="R56" s="132">
        <v>13</v>
      </c>
      <c r="S56" s="131">
        <v>13</v>
      </c>
      <c r="T56" s="132">
        <v>17</v>
      </c>
      <c r="U56" s="132">
        <v>8</v>
      </c>
      <c r="V56" s="81">
        <v>8</v>
      </c>
      <c r="W56" s="81">
        <v>7</v>
      </c>
      <c r="X56" s="81">
        <v>7</v>
      </c>
      <c r="Y56" s="81">
        <v>3</v>
      </c>
      <c r="Z56" s="81">
        <v>2</v>
      </c>
    </row>
    <row r="57" spans="1:26" ht="12.75" customHeight="1" x14ac:dyDescent="0.2">
      <c r="A57" s="88">
        <v>430</v>
      </c>
      <c r="B57" s="83" t="s">
        <v>302</v>
      </c>
      <c r="C57" s="72" t="s">
        <v>300</v>
      </c>
      <c r="D57" s="74">
        <v>37755</v>
      </c>
      <c r="E57" s="126">
        <v>39.278849999999998</v>
      </c>
      <c r="F57" s="126">
        <v>-76.692729999999997</v>
      </c>
      <c r="G57" s="126">
        <v>39.279319999999998</v>
      </c>
      <c r="H57" s="126">
        <v>-76.693309999999997</v>
      </c>
      <c r="I57" s="79">
        <v>0.44236111111111115</v>
      </c>
      <c r="J57" s="80">
        <v>14.78</v>
      </c>
      <c r="K57" s="80">
        <v>8.24</v>
      </c>
      <c r="L57" s="81">
        <v>528</v>
      </c>
      <c r="M57" s="80">
        <v>12.44</v>
      </c>
      <c r="N57" s="131">
        <v>14</v>
      </c>
      <c r="O57" s="131">
        <v>13</v>
      </c>
      <c r="P57" s="131">
        <v>12</v>
      </c>
      <c r="Q57" s="131">
        <v>16</v>
      </c>
      <c r="R57" s="132">
        <v>15</v>
      </c>
      <c r="S57" s="131">
        <v>10</v>
      </c>
      <c r="T57" s="132">
        <v>15</v>
      </c>
      <c r="U57" s="132">
        <v>8</v>
      </c>
      <c r="V57" s="81">
        <v>9</v>
      </c>
      <c r="W57" s="81">
        <v>9</v>
      </c>
      <c r="X57" s="81">
        <v>6</v>
      </c>
      <c r="Y57" s="81">
        <v>2</v>
      </c>
      <c r="Z57" s="81">
        <v>4</v>
      </c>
    </row>
    <row r="58" spans="1:26" ht="12.75" customHeight="1" x14ac:dyDescent="0.2">
      <c r="A58" s="84">
        <v>162</v>
      </c>
      <c r="B58" s="83" t="s">
        <v>302</v>
      </c>
      <c r="C58" s="72" t="s">
        <v>300</v>
      </c>
      <c r="D58" s="85">
        <v>37736</v>
      </c>
      <c r="E58" s="126">
        <v>39.278469999999999</v>
      </c>
      <c r="F58" s="126">
        <v>-76.69023</v>
      </c>
      <c r="G58" s="126">
        <v>39.278460000000003</v>
      </c>
      <c r="H58" s="126">
        <v>-76.691090000000003</v>
      </c>
      <c r="I58" s="86">
        <v>0.3833333333333333</v>
      </c>
      <c r="J58" s="80">
        <v>11.8</v>
      </c>
      <c r="K58" s="80">
        <v>8.02</v>
      </c>
      <c r="L58" s="81">
        <v>596</v>
      </c>
      <c r="M58" s="80">
        <v>13.64</v>
      </c>
      <c r="N58" s="131">
        <v>16</v>
      </c>
      <c r="O58" s="131">
        <v>16</v>
      </c>
      <c r="P58" s="131">
        <v>3</v>
      </c>
      <c r="Q58" s="131">
        <v>11</v>
      </c>
      <c r="R58" s="132">
        <v>12</v>
      </c>
      <c r="S58" s="131">
        <v>13</v>
      </c>
      <c r="T58" s="132">
        <v>9</v>
      </c>
      <c r="U58" s="132">
        <v>6</v>
      </c>
      <c r="V58" s="81">
        <v>3</v>
      </c>
      <c r="W58" s="81">
        <v>8</v>
      </c>
      <c r="X58" s="81">
        <v>2</v>
      </c>
      <c r="Y58" s="81">
        <v>4</v>
      </c>
      <c r="Z58" s="81">
        <v>7</v>
      </c>
    </row>
    <row r="59" spans="1:26" ht="12.75" customHeight="1" x14ac:dyDescent="0.2">
      <c r="A59" s="88">
        <v>331</v>
      </c>
      <c r="B59" s="83" t="s">
        <v>302</v>
      </c>
      <c r="C59" s="72" t="s">
        <v>300</v>
      </c>
      <c r="D59" s="74">
        <v>37755</v>
      </c>
      <c r="E59" s="126">
        <v>39.277659999999997</v>
      </c>
      <c r="F59" s="126">
        <v>-76.685109999999995</v>
      </c>
      <c r="G59" s="126">
        <v>39.27805</v>
      </c>
      <c r="H59" s="126">
        <v>-76.6858</v>
      </c>
      <c r="I59" s="79">
        <v>0.375</v>
      </c>
      <c r="J59" s="80">
        <v>13.44</v>
      </c>
      <c r="K59" s="80">
        <v>7.85</v>
      </c>
      <c r="L59" s="81">
        <v>603</v>
      </c>
      <c r="M59" s="80">
        <v>11.36</v>
      </c>
      <c r="N59" s="131">
        <v>15</v>
      </c>
      <c r="O59" s="131">
        <v>9</v>
      </c>
      <c r="P59" s="131">
        <v>5</v>
      </c>
      <c r="Q59" s="131">
        <v>16</v>
      </c>
      <c r="R59" s="132">
        <v>15</v>
      </c>
      <c r="S59" s="131">
        <v>15</v>
      </c>
      <c r="T59" s="132">
        <v>15</v>
      </c>
      <c r="U59" s="132">
        <v>8</v>
      </c>
      <c r="V59" s="81">
        <v>9</v>
      </c>
      <c r="W59" s="81">
        <v>9</v>
      </c>
      <c r="X59" s="81">
        <v>9</v>
      </c>
      <c r="Y59" s="81">
        <v>8</v>
      </c>
      <c r="Z59" s="81">
        <v>5</v>
      </c>
    </row>
    <row r="60" spans="1:26" ht="12.75" customHeight="1" x14ac:dyDescent="0.2">
      <c r="A60" s="88">
        <v>389</v>
      </c>
      <c r="B60" s="83" t="s">
        <v>302</v>
      </c>
      <c r="C60" s="72" t="s">
        <v>300</v>
      </c>
      <c r="D60" s="74">
        <v>37753</v>
      </c>
      <c r="E60" s="126">
        <v>39.277180000000001</v>
      </c>
      <c r="F60" s="126">
        <v>-76.684510000000003</v>
      </c>
      <c r="G60" s="126">
        <v>39.277659999999997</v>
      </c>
      <c r="H60" s="126">
        <v>-76.685109999999995</v>
      </c>
      <c r="I60" s="79">
        <v>0.5</v>
      </c>
      <c r="J60" s="80">
        <v>15.33</v>
      </c>
      <c r="K60" s="80">
        <v>8.1</v>
      </c>
      <c r="L60" s="81">
        <v>525</v>
      </c>
      <c r="M60" s="80">
        <v>11.81</v>
      </c>
      <c r="N60" s="131">
        <v>16</v>
      </c>
      <c r="O60" s="131">
        <v>11</v>
      </c>
      <c r="P60" s="131">
        <v>10</v>
      </c>
      <c r="Q60" s="131">
        <v>9</v>
      </c>
      <c r="R60" s="132">
        <v>13</v>
      </c>
      <c r="S60" s="131">
        <v>13</v>
      </c>
      <c r="T60" s="132">
        <v>14</v>
      </c>
      <c r="U60" s="132">
        <v>8</v>
      </c>
      <c r="V60" s="81">
        <v>9</v>
      </c>
      <c r="W60" s="81">
        <v>9</v>
      </c>
      <c r="X60" s="81">
        <v>8</v>
      </c>
      <c r="Y60" s="81">
        <v>3</v>
      </c>
      <c r="Z60" s="81">
        <v>10</v>
      </c>
    </row>
    <row r="61" spans="1:26" ht="12.75" customHeight="1" x14ac:dyDescent="0.2">
      <c r="A61" s="88">
        <v>508</v>
      </c>
      <c r="B61" s="83" t="s">
        <v>302</v>
      </c>
      <c r="C61" s="72" t="s">
        <v>300</v>
      </c>
      <c r="D61" s="74">
        <v>37753</v>
      </c>
      <c r="E61" s="126">
        <v>39.276710000000001</v>
      </c>
      <c r="F61" s="126">
        <v>-76.683890000000005</v>
      </c>
      <c r="G61" s="126">
        <v>39.277180000000001</v>
      </c>
      <c r="H61" s="126">
        <v>-76.684510000000003</v>
      </c>
      <c r="I61" s="79">
        <v>0.52777777777777779</v>
      </c>
      <c r="J61" s="80">
        <v>15.27</v>
      </c>
      <c r="K61" s="80">
        <v>8.09</v>
      </c>
      <c r="L61" s="81">
        <v>524</v>
      </c>
      <c r="M61" s="80">
        <v>11.94</v>
      </c>
      <c r="N61" s="131">
        <v>10</v>
      </c>
      <c r="O61" s="131">
        <v>10</v>
      </c>
      <c r="P61" s="131">
        <v>3</v>
      </c>
      <c r="Q61" s="131">
        <v>11</v>
      </c>
      <c r="R61" s="132">
        <v>15</v>
      </c>
      <c r="S61" s="131">
        <v>10</v>
      </c>
      <c r="T61" s="132">
        <v>10</v>
      </c>
      <c r="U61" s="132">
        <v>9</v>
      </c>
      <c r="V61" s="81">
        <v>9</v>
      </c>
      <c r="W61" s="81">
        <v>9</v>
      </c>
      <c r="X61" s="81">
        <v>9</v>
      </c>
      <c r="Y61" s="81">
        <v>6</v>
      </c>
      <c r="Z61" s="81">
        <v>10</v>
      </c>
    </row>
    <row r="62" spans="1:26" ht="12.75" customHeight="1" x14ac:dyDescent="0.2">
      <c r="A62" s="88">
        <v>329</v>
      </c>
      <c r="B62" s="83" t="s">
        <v>302</v>
      </c>
      <c r="C62" s="72" t="s">
        <v>300</v>
      </c>
      <c r="D62" s="74">
        <v>37754</v>
      </c>
      <c r="E62" s="126">
        <v>39.275840000000002</v>
      </c>
      <c r="F62" s="126">
        <v>-76.672280000000001</v>
      </c>
      <c r="G62" s="126">
        <v>39.275530000000003</v>
      </c>
      <c r="H62" s="126">
        <v>-76.67295</v>
      </c>
      <c r="I62" s="75"/>
      <c r="J62" s="80">
        <v>14.01</v>
      </c>
      <c r="K62" s="80">
        <v>7.38</v>
      </c>
      <c r="L62" s="81">
        <v>517</v>
      </c>
      <c r="M62" s="80">
        <v>10.44</v>
      </c>
      <c r="N62" s="131">
        <v>15</v>
      </c>
      <c r="O62" s="131">
        <v>9</v>
      </c>
      <c r="P62" s="131">
        <v>14</v>
      </c>
      <c r="Q62" s="131">
        <v>13</v>
      </c>
      <c r="R62" s="132">
        <v>16</v>
      </c>
      <c r="S62" s="131">
        <v>13</v>
      </c>
      <c r="T62" s="132">
        <v>14</v>
      </c>
      <c r="U62" s="132">
        <v>6</v>
      </c>
      <c r="V62" s="81">
        <v>6</v>
      </c>
      <c r="W62" s="81">
        <v>6</v>
      </c>
      <c r="X62" s="81">
        <v>6</v>
      </c>
      <c r="Y62" s="81">
        <v>3</v>
      </c>
      <c r="Z62" s="81">
        <v>4</v>
      </c>
    </row>
    <row r="63" spans="1:26" ht="12.75" customHeight="1" x14ac:dyDescent="0.2">
      <c r="A63" s="84">
        <v>209</v>
      </c>
      <c r="B63" s="83" t="s">
        <v>299</v>
      </c>
      <c r="C63" s="72" t="s">
        <v>308</v>
      </c>
      <c r="D63" s="85">
        <v>37746</v>
      </c>
      <c r="E63" s="126">
        <v>39.272350000000003</v>
      </c>
      <c r="F63" s="126">
        <v>-76.652180000000001</v>
      </c>
      <c r="G63" s="126">
        <v>39.272730000000003</v>
      </c>
      <c r="H63" s="126">
        <v>-76.652889999999999</v>
      </c>
      <c r="I63" s="89"/>
      <c r="J63" s="76"/>
      <c r="K63" s="76"/>
      <c r="L63" s="77"/>
      <c r="M63" s="76"/>
      <c r="N63" s="131">
        <v>15</v>
      </c>
      <c r="O63" s="131">
        <v>10</v>
      </c>
      <c r="P63" s="131">
        <v>10</v>
      </c>
      <c r="Q63" s="131">
        <v>3</v>
      </c>
      <c r="R63" s="132">
        <v>16</v>
      </c>
      <c r="S63" s="131">
        <v>15</v>
      </c>
      <c r="T63" s="132">
        <v>18</v>
      </c>
      <c r="U63" s="132">
        <v>6</v>
      </c>
      <c r="V63" s="81">
        <v>9</v>
      </c>
      <c r="W63" s="81">
        <v>10</v>
      </c>
      <c r="X63" s="81">
        <v>10</v>
      </c>
      <c r="Y63" s="81">
        <v>4</v>
      </c>
      <c r="Z63" s="81">
        <v>10</v>
      </c>
    </row>
    <row r="64" spans="1:26" ht="12.75" customHeight="1" x14ac:dyDescent="0.2">
      <c r="A64" s="88">
        <v>371</v>
      </c>
      <c r="B64" s="83" t="s">
        <v>299</v>
      </c>
      <c r="C64" s="72" t="s">
        <v>300</v>
      </c>
      <c r="D64" s="74">
        <v>37748</v>
      </c>
      <c r="E64" s="126">
        <v>39.274619999999999</v>
      </c>
      <c r="F64" s="126">
        <v>-76.659689999999998</v>
      </c>
      <c r="G64" s="126">
        <v>39.275080000000003</v>
      </c>
      <c r="H64" s="126">
        <v>-76.660309999999996</v>
      </c>
      <c r="I64" s="79">
        <v>0.46388888888888885</v>
      </c>
      <c r="J64" s="80">
        <v>15.29</v>
      </c>
      <c r="K64" s="80">
        <v>8.7200000000000006</v>
      </c>
      <c r="L64" s="81">
        <v>491</v>
      </c>
      <c r="M64" s="80">
        <v>14.94</v>
      </c>
      <c r="N64" s="131">
        <v>13</v>
      </c>
      <c r="O64" s="131">
        <v>8</v>
      </c>
      <c r="P64" s="131">
        <v>6</v>
      </c>
      <c r="Q64" s="131">
        <v>13</v>
      </c>
      <c r="R64" s="132">
        <v>16</v>
      </c>
      <c r="S64" s="131">
        <v>18</v>
      </c>
      <c r="T64" s="132">
        <v>15</v>
      </c>
      <c r="U64" s="132">
        <v>6</v>
      </c>
      <c r="V64" s="81">
        <v>1</v>
      </c>
      <c r="W64" s="81">
        <v>9</v>
      </c>
      <c r="X64" s="81">
        <v>9</v>
      </c>
      <c r="Y64" s="81">
        <v>5</v>
      </c>
      <c r="Z64" s="81">
        <v>3</v>
      </c>
    </row>
    <row r="65" spans="1:26" ht="12.75" customHeight="1" x14ac:dyDescent="0.2">
      <c r="A65" s="88">
        <v>259</v>
      </c>
      <c r="B65" s="83" t="s">
        <v>299</v>
      </c>
      <c r="C65" s="72" t="s">
        <v>300</v>
      </c>
      <c r="D65" s="74">
        <v>37748</v>
      </c>
      <c r="E65" s="126">
        <v>39.275080000000003</v>
      </c>
      <c r="F65" s="126">
        <v>-76.660309999999996</v>
      </c>
      <c r="G65" s="126">
        <v>39.275649999999999</v>
      </c>
      <c r="H65" s="126">
        <v>-76.660759999999996</v>
      </c>
      <c r="I65" s="79">
        <v>0.48472222222222222</v>
      </c>
      <c r="J65" s="80">
        <v>15.73</v>
      </c>
      <c r="K65" s="80">
        <v>8.84</v>
      </c>
      <c r="L65" s="81">
        <v>488</v>
      </c>
      <c r="M65" s="80">
        <v>15.11</v>
      </c>
      <c r="N65" s="131"/>
      <c r="O65" s="131"/>
      <c r="P65" s="131"/>
      <c r="Q65" s="131"/>
      <c r="R65" s="132"/>
      <c r="S65" s="131"/>
      <c r="T65" s="132"/>
      <c r="U65" s="132"/>
      <c r="V65" s="81"/>
      <c r="W65" s="81"/>
      <c r="X65" s="81"/>
      <c r="Y65" s="81"/>
      <c r="Z65" s="81"/>
    </row>
    <row r="66" spans="1:26" ht="12.75" customHeight="1" x14ac:dyDescent="0.2">
      <c r="A66" s="88">
        <v>232</v>
      </c>
      <c r="B66" s="83" t="s">
        <v>299</v>
      </c>
      <c r="C66" s="72" t="s">
        <v>300</v>
      </c>
      <c r="D66" s="74">
        <v>37746</v>
      </c>
      <c r="E66" s="126">
        <v>39.29457</v>
      </c>
      <c r="F66" s="126">
        <v>-76.670069999999996</v>
      </c>
      <c r="G66" s="126">
        <v>39.295209999999997</v>
      </c>
      <c r="H66" s="126">
        <v>-76.669790000000006</v>
      </c>
      <c r="I66" s="79">
        <v>0.37083333333333335</v>
      </c>
      <c r="J66" s="80">
        <v>16.03</v>
      </c>
      <c r="K66" s="80">
        <v>7.9</v>
      </c>
      <c r="L66" s="81">
        <v>502</v>
      </c>
      <c r="M66" s="80">
        <v>11.42</v>
      </c>
      <c r="N66" s="131">
        <v>16</v>
      </c>
      <c r="O66" s="131">
        <v>10</v>
      </c>
      <c r="P66" s="131">
        <v>5</v>
      </c>
      <c r="Q66" s="131">
        <v>5</v>
      </c>
      <c r="R66" s="132">
        <v>17</v>
      </c>
      <c r="S66" s="131">
        <v>15</v>
      </c>
      <c r="T66" s="132">
        <v>17</v>
      </c>
      <c r="U66" s="132">
        <v>8</v>
      </c>
      <c r="V66" s="81">
        <v>9</v>
      </c>
      <c r="W66" s="81">
        <v>10</v>
      </c>
      <c r="X66" s="81">
        <v>10</v>
      </c>
      <c r="Y66" s="81">
        <v>10</v>
      </c>
      <c r="Z66" s="81">
        <v>10</v>
      </c>
    </row>
    <row r="67" spans="1:26" ht="12.75" customHeight="1" x14ac:dyDescent="0.2">
      <c r="A67" s="88">
        <v>341</v>
      </c>
      <c r="B67" s="83" t="s">
        <v>299</v>
      </c>
      <c r="C67" s="72" t="s">
        <v>300</v>
      </c>
      <c r="D67" s="74">
        <v>37714</v>
      </c>
      <c r="E67" s="126">
        <v>39.303100000000001</v>
      </c>
      <c r="F67" s="126">
        <v>-76.674800000000005</v>
      </c>
      <c r="G67" s="126">
        <v>39.303600000000003</v>
      </c>
      <c r="H67" s="126">
        <v>-76.675389999999993</v>
      </c>
      <c r="I67" s="79">
        <v>0.47083333333333338</v>
      </c>
      <c r="J67" s="80">
        <v>17.100000000000001</v>
      </c>
      <c r="K67" s="80">
        <v>8.1300000000000008</v>
      </c>
      <c r="L67" s="81">
        <v>488</v>
      </c>
      <c r="M67" s="80">
        <v>12.43</v>
      </c>
      <c r="N67" s="131">
        <v>1</v>
      </c>
      <c r="O67" s="131">
        <v>15</v>
      </c>
      <c r="P67" s="131">
        <v>2</v>
      </c>
      <c r="Q67" s="131">
        <v>18</v>
      </c>
      <c r="R67" s="132">
        <v>19</v>
      </c>
      <c r="S67" s="131">
        <v>6</v>
      </c>
      <c r="T67" s="132">
        <v>19</v>
      </c>
      <c r="U67" s="132">
        <v>8</v>
      </c>
      <c r="V67" s="81">
        <v>7</v>
      </c>
      <c r="W67" s="81">
        <v>9</v>
      </c>
      <c r="X67" s="81">
        <v>9</v>
      </c>
      <c r="Y67" s="81">
        <v>3</v>
      </c>
      <c r="Z67" s="81">
        <v>10</v>
      </c>
    </row>
    <row r="68" spans="1:26" ht="12.75" customHeight="1" x14ac:dyDescent="0.2">
      <c r="A68" s="88">
        <v>234</v>
      </c>
      <c r="B68" s="83" t="s">
        <v>299</v>
      </c>
      <c r="C68" s="72" t="s">
        <v>300</v>
      </c>
      <c r="D68" s="74">
        <v>37727</v>
      </c>
      <c r="E68" s="126">
        <v>39.303600000000003</v>
      </c>
      <c r="F68" s="126">
        <v>-76.675389999999993</v>
      </c>
      <c r="G68" s="126">
        <v>39.30395</v>
      </c>
      <c r="H68" s="126">
        <v>-76.676119999999997</v>
      </c>
      <c r="I68" s="79">
        <v>0.51944444444444449</v>
      </c>
      <c r="J68" s="80">
        <v>18.75</v>
      </c>
      <c r="K68" s="80">
        <v>8.9499999999999993</v>
      </c>
      <c r="L68" s="81">
        <v>494</v>
      </c>
      <c r="M68" s="80">
        <v>16.61</v>
      </c>
      <c r="N68" s="131">
        <v>1</v>
      </c>
      <c r="O68" s="131">
        <v>1</v>
      </c>
      <c r="P68" s="131">
        <v>14</v>
      </c>
      <c r="Q68" s="131">
        <v>18</v>
      </c>
      <c r="R68" s="132">
        <v>19</v>
      </c>
      <c r="S68" s="131">
        <v>1</v>
      </c>
      <c r="T68" s="132">
        <v>19</v>
      </c>
      <c r="U68" s="132">
        <v>8</v>
      </c>
      <c r="V68" s="81">
        <v>8</v>
      </c>
      <c r="W68" s="81">
        <v>10</v>
      </c>
      <c r="X68" s="81">
        <v>10</v>
      </c>
      <c r="Y68" s="81">
        <v>4</v>
      </c>
      <c r="Z68" s="81">
        <v>10</v>
      </c>
    </row>
    <row r="69" spans="1:26" ht="12.75" customHeight="1" x14ac:dyDescent="0.2">
      <c r="A69" s="84">
        <v>388</v>
      </c>
      <c r="B69" s="83" t="s">
        <v>299</v>
      </c>
      <c r="C69" s="72" t="s">
        <v>300</v>
      </c>
      <c r="D69" s="85">
        <v>37727</v>
      </c>
      <c r="E69" s="126">
        <v>39.306240000000003</v>
      </c>
      <c r="F69" s="126">
        <v>-76.683520000000001</v>
      </c>
      <c r="G69" s="126">
        <v>39.306159999999998</v>
      </c>
      <c r="H69" s="126">
        <v>-76.684380000000004</v>
      </c>
      <c r="I69" s="86">
        <v>0.4069444444444445</v>
      </c>
      <c r="J69" s="80">
        <v>15.67</v>
      </c>
      <c r="K69" s="80">
        <v>8.67</v>
      </c>
      <c r="L69" s="81">
        <v>498</v>
      </c>
      <c r="M69" s="80">
        <v>14.02</v>
      </c>
      <c r="N69" s="131">
        <v>19</v>
      </c>
      <c r="O69" s="131">
        <v>8</v>
      </c>
      <c r="P69" s="131">
        <v>10</v>
      </c>
      <c r="Q69" s="131">
        <v>2</v>
      </c>
      <c r="R69" s="132">
        <v>17</v>
      </c>
      <c r="S69" s="131">
        <v>20</v>
      </c>
      <c r="T69" s="132">
        <v>19</v>
      </c>
      <c r="U69" s="132">
        <v>2</v>
      </c>
      <c r="V69" s="81">
        <v>9</v>
      </c>
      <c r="W69" s="81">
        <v>10</v>
      </c>
      <c r="X69" s="81">
        <v>10</v>
      </c>
      <c r="Y69" s="81">
        <v>10</v>
      </c>
      <c r="Z69" s="81">
        <v>10</v>
      </c>
    </row>
    <row r="70" spans="1:26" ht="12.75" customHeight="1" x14ac:dyDescent="0.2">
      <c r="A70" s="88">
        <v>272</v>
      </c>
      <c r="B70" s="83" t="s">
        <v>299</v>
      </c>
      <c r="C70" s="72" t="s">
        <v>300</v>
      </c>
      <c r="D70" s="74">
        <v>37727</v>
      </c>
      <c r="E70" s="126">
        <v>39.306159999999998</v>
      </c>
      <c r="F70" s="126">
        <v>-76.684380000000004</v>
      </c>
      <c r="G70" s="126">
        <v>39.306019999999997</v>
      </c>
      <c r="H70" s="126">
        <v>-76.685230000000004</v>
      </c>
      <c r="I70" s="79">
        <v>0.43958333333333338</v>
      </c>
      <c r="J70" s="80">
        <v>16.41</v>
      </c>
      <c r="K70" s="80">
        <v>8.4700000000000006</v>
      </c>
      <c r="L70" s="81">
        <v>498</v>
      </c>
      <c r="M70" s="80">
        <v>14.18</v>
      </c>
      <c r="N70" s="131">
        <v>19</v>
      </c>
      <c r="O70" s="131">
        <v>11</v>
      </c>
      <c r="P70" s="131">
        <v>10</v>
      </c>
      <c r="Q70" s="131">
        <v>2</v>
      </c>
      <c r="R70" s="132">
        <v>19</v>
      </c>
      <c r="S70" s="131">
        <v>10</v>
      </c>
      <c r="T70" s="132">
        <v>19</v>
      </c>
      <c r="U70" s="132">
        <v>2</v>
      </c>
      <c r="V70" s="81">
        <v>9</v>
      </c>
      <c r="W70" s="81">
        <v>10</v>
      </c>
      <c r="X70" s="81">
        <v>9</v>
      </c>
      <c r="Y70" s="81">
        <v>10</v>
      </c>
      <c r="Z70" s="81">
        <v>10</v>
      </c>
    </row>
    <row r="71" spans="1:26" ht="12.75" customHeight="1" x14ac:dyDescent="0.2">
      <c r="A71" s="88">
        <v>163</v>
      </c>
      <c r="B71" s="83" t="s">
        <v>299</v>
      </c>
      <c r="C71" s="72" t="s">
        <v>300</v>
      </c>
      <c r="D71" s="74">
        <v>37739</v>
      </c>
      <c r="E71" s="126">
        <v>39.306019999999997</v>
      </c>
      <c r="F71" s="126">
        <v>-76.685230000000004</v>
      </c>
      <c r="G71" s="126">
        <v>39.305709999999998</v>
      </c>
      <c r="H71" s="126">
        <v>-76.686000000000007</v>
      </c>
      <c r="I71" s="79">
        <v>0.48819444444444443</v>
      </c>
      <c r="J71" s="80">
        <v>16.91</v>
      </c>
      <c r="K71" s="80">
        <v>8.68</v>
      </c>
      <c r="L71" s="81">
        <v>466</v>
      </c>
      <c r="M71" s="80">
        <v>11.88</v>
      </c>
      <c r="N71" s="131"/>
      <c r="O71" s="131"/>
      <c r="P71" s="131"/>
      <c r="Q71" s="131"/>
      <c r="R71" s="132"/>
      <c r="S71" s="131"/>
      <c r="T71" s="132"/>
      <c r="U71" s="132"/>
      <c r="V71" s="81"/>
      <c r="W71" s="81"/>
      <c r="X71" s="81"/>
      <c r="Y71" s="81"/>
      <c r="Z71" s="81"/>
    </row>
    <row r="72" spans="1:26" ht="12.75" customHeight="1" x14ac:dyDescent="0.2">
      <c r="A72" s="88">
        <v>154</v>
      </c>
      <c r="B72" s="83" t="s">
        <v>299</v>
      </c>
      <c r="C72" s="72" t="s">
        <v>300</v>
      </c>
      <c r="D72" s="74">
        <v>37741</v>
      </c>
      <c r="E72" s="126">
        <v>39.312510000000003</v>
      </c>
      <c r="F72" s="126">
        <v>-76.689369999999997</v>
      </c>
      <c r="G72" s="126">
        <v>39.313160000000003</v>
      </c>
      <c r="H72" s="126">
        <v>-76.68956</v>
      </c>
      <c r="I72" s="75"/>
      <c r="J72" s="80">
        <v>16.36</v>
      </c>
      <c r="K72" s="80">
        <v>8.68</v>
      </c>
      <c r="L72" s="81">
        <v>435</v>
      </c>
      <c r="M72" s="80">
        <v>11.08</v>
      </c>
      <c r="N72" s="131">
        <v>16</v>
      </c>
      <c r="O72" s="131">
        <v>16</v>
      </c>
      <c r="P72" s="131">
        <v>15</v>
      </c>
      <c r="Q72" s="131">
        <v>14</v>
      </c>
      <c r="R72" s="132">
        <v>16</v>
      </c>
      <c r="S72" s="131">
        <v>15</v>
      </c>
      <c r="T72" s="132">
        <v>17</v>
      </c>
      <c r="U72" s="132">
        <v>9</v>
      </c>
      <c r="V72" s="81">
        <v>7</v>
      </c>
      <c r="W72" s="81">
        <v>9</v>
      </c>
      <c r="X72" s="81">
        <v>9</v>
      </c>
      <c r="Y72" s="81">
        <v>10</v>
      </c>
      <c r="Z72" s="81">
        <v>10</v>
      </c>
    </row>
    <row r="73" spans="1:26" ht="12.75" customHeight="1" x14ac:dyDescent="0.2">
      <c r="A73" s="88">
        <v>525</v>
      </c>
      <c r="B73" s="83" t="s">
        <v>299</v>
      </c>
      <c r="C73" s="72" t="s">
        <v>300</v>
      </c>
      <c r="D73" s="74">
        <v>37740</v>
      </c>
      <c r="E73" s="126">
        <v>39.317619999999998</v>
      </c>
      <c r="F73" s="126">
        <v>-76.697190000000006</v>
      </c>
      <c r="G73" s="126">
        <v>39.31794</v>
      </c>
      <c r="H73" s="126">
        <v>-76.697940000000003</v>
      </c>
      <c r="I73" s="79">
        <v>0.39583333333333331</v>
      </c>
      <c r="J73" s="80">
        <v>16.14</v>
      </c>
      <c r="K73" s="80">
        <v>7.92</v>
      </c>
      <c r="L73" s="81">
        <v>433</v>
      </c>
      <c r="M73" s="80">
        <v>11.61</v>
      </c>
      <c r="N73" s="131">
        <v>16</v>
      </c>
      <c r="O73" s="131">
        <v>17</v>
      </c>
      <c r="P73" s="131">
        <v>16</v>
      </c>
      <c r="Q73" s="131">
        <v>19</v>
      </c>
      <c r="R73" s="132">
        <v>18</v>
      </c>
      <c r="S73" s="131">
        <v>10</v>
      </c>
      <c r="T73" s="132">
        <v>16</v>
      </c>
      <c r="U73" s="132">
        <v>9</v>
      </c>
      <c r="V73" s="81">
        <v>9</v>
      </c>
      <c r="W73" s="81">
        <v>9</v>
      </c>
      <c r="X73" s="81">
        <v>9</v>
      </c>
      <c r="Y73" s="81">
        <v>10</v>
      </c>
      <c r="Z73" s="81">
        <v>10</v>
      </c>
    </row>
    <row r="74" spans="1:26" ht="12.75" customHeight="1" x14ac:dyDescent="0.2">
      <c r="A74" s="88">
        <v>494</v>
      </c>
      <c r="B74" s="83" t="s">
        <v>299</v>
      </c>
      <c r="C74" s="72" t="s">
        <v>300</v>
      </c>
      <c r="D74" s="74">
        <v>37753</v>
      </c>
      <c r="E74" s="126">
        <v>39.318089999999998</v>
      </c>
      <c r="F74" s="126">
        <v>-76.699489999999997</v>
      </c>
      <c r="G74" s="126">
        <v>39.317549999999997</v>
      </c>
      <c r="H74" s="126">
        <v>-76.699969999999993</v>
      </c>
      <c r="I74" s="79">
        <v>0.4381944444444445</v>
      </c>
      <c r="J74" s="80">
        <v>17.010000000000002</v>
      </c>
      <c r="K74" s="80">
        <v>8.02</v>
      </c>
      <c r="L74" s="81">
        <v>374</v>
      </c>
      <c r="M74" s="80">
        <v>11.06</v>
      </c>
      <c r="N74" s="131">
        <v>15</v>
      </c>
      <c r="O74" s="131">
        <v>15</v>
      </c>
      <c r="P74" s="131">
        <v>16</v>
      </c>
      <c r="Q74" s="131">
        <v>19</v>
      </c>
      <c r="R74" s="132">
        <v>17</v>
      </c>
      <c r="S74" s="131">
        <v>15</v>
      </c>
      <c r="T74" s="132">
        <v>15</v>
      </c>
      <c r="U74" s="132">
        <v>9</v>
      </c>
      <c r="V74" s="81">
        <v>8</v>
      </c>
      <c r="W74" s="81">
        <v>8</v>
      </c>
      <c r="X74" s="81">
        <v>9</v>
      </c>
      <c r="Y74" s="81">
        <v>10</v>
      </c>
      <c r="Z74" s="81">
        <v>10</v>
      </c>
    </row>
    <row r="75" spans="1:26" ht="12.75" customHeight="1" x14ac:dyDescent="0.2">
      <c r="A75" s="88">
        <v>380</v>
      </c>
      <c r="B75" s="83" t="s">
        <v>299</v>
      </c>
      <c r="C75" s="72" t="s">
        <v>300</v>
      </c>
      <c r="D75" s="74">
        <v>37740</v>
      </c>
      <c r="E75" s="126">
        <v>39.315629999999999</v>
      </c>
      <c r="F75" s="126">
        <v>-76.701650000000001</v>
      </c>
      <c r="G75" s="126">
        <v>39.31579</v>
      </c>
      <c r="H75" s="126">
        <v>-76.702479999999994</v>
      </c>
      <c r="I75" s="79">
        <v>0.45833333333333331</v>
      </c>
      <c r="J75" s="80">
        <v>16.07</v>
      </c>
      <c r="K75" s="80">
        <v>7.97</v>
      </c>
      <c r="L75" s="81">
        <v>435</v>
      </c>
      <c r="M75" s="80">
        <v>10.91</v>
      </c>
      <c r="N75" s="131">
        <v>16</v>
      </c>
      <c r="O75" s="131">
        <v>15</v>
      </c>
      <c r="P75" s="131">
        <v>15</v>
      </c>
      <c r="Q75" s="131">
        <v>19</v>
      </c>
      <c r="R75" s="132">
        <v>17</v>
      </c>
      <c r="S75" s="131">
        <v>10</v>
      </c>
      <c r="T75" s="132">
        <v>16</v>
      </c>
      <c r="U75" s="132">
        <v>8</v>
      </c>
      <c r="V75" s="81">
        <v>9</v>
      </c>
      <c r="W75" s="81">
        <v>9</v>
      </c>
      <c r="X75" s="81">
        <v>9</v>
      </c>
      <c r="Y75" s="81">
        <v>8</v>
      </c>
      <c r="Z75" s="81">
        <v>8</v>
      </c>
    </row>
    <row r="76" spans="1:26" ht="12.75" customHeight="1" x14ac:dyDescent="0.2">
      <c r="A76" s="84">
        <v>268</v>
      </c>
      <c r="B76" s="83" t="s">
        <v>299</v>
      </c>
      <c r="C76" s="72" t="s">
        <v>300</v>
      </c>
      <c r="D76" s="85">
        <v>37740</v>
      </c>
      <c r="E76" s="126">
        <v>39.31579</v>
      </c>
      <c r="F76" s="126">
        <v>-76.702479999999994</v>
      </c>
      <c r="G76" s="126">
        <v>39.316299999999998</v>
      </c>
      <c r="H76" s="126">
        <v>-76.703029999999998</v>
      </c>
      <c r="I76" s="86">
        <v>0.47916666666666669</v>
      </c>
      <c r="J76" s="80">
        <v>16.22</v>
      </c>
      <c r="K76" s="80">
        <v>7.97</v>
      </c>
      <c r="L76" s="81">
        <v>436</v>
      </c>
      <c r="M76" s="80">
        <v>10.93</v>
      </c>
      <c r="N76" s="131">
        <v>16</v>
      </c>
      <c r="O76" s="131">
        <v>15</v>
      </c>
      <c r="P76" s="131">
        <v>15</v>
      </c>
      <c r="Q76" s="131">
        <v>16</v>
      </c>
      <c r="R76" s="132">
        <v>18</v>
      </c>
      <c r="S76" s="131">
        <v>15</v>
      </c>
      <c r="T76" s="132">
        <v>18</v>
      </c>
      <c r="U76" s="132">
        <v>9</v>
      </c>
      <c r="V76" s="81">
        <v>9</v>
      </c>
      <c r="W76" s="81">
        <v>9</v>
      </c>
      <c r="X76" s="81">
        <v>9</v>
      </c>
      <c r="Y76" s="81">
        <v>10</v>
      </c>
      <c r="Z76" s="81">
        <v>5</v>
      </c>
    </row>
    <row r="77" spans="1:26" ht="12.75" customHeight="1" x14ac:dyDescent="0.2">
      <c r="A77" s="88">
        <v>250</v>
      </c>
      <c r="B77" s="83" t="s">
        <v>301</v>
      </c>
      <c r="C77" s="72" t="s">
        <v>300</v>
      </c>
      <c r="D77" s="74">
        <v>37755</v>
      </c>
      <c r="E77" s="87">
        <v>39.305109999999999</v>
      </c>
      <c r="F77" s="87">
        <v>-76.687340000000006</v>
      </c>
      <c r="G77" s="81">
        <v>39.305129999999998</v>
      </c>
      <c r="H77" s="81">
        <v>-76.688130000000001</v>
      </c>
      <c r="I77" s="79">
        <v>0.52083333333333337</v>
      </c>
      <c r="J77" s="80">
        <v>16.190000000000001</v>
      </c>
      <c r="K77" s="80">
        <v>8.2899999999999991</v>
      </c>
      <c r="L77" s="81">
        <v>950</v>
      </c>
      <c r="M77" s="80">
        <v>12.13</v>
      </c>
      <c r="N77" s="131">
        <v>16</v>
      </c>
      <c r="O77" s="131">
        <v>11</v>
      </c>
      <c r="P77" s="131">
        <v>9</v>
      </c>
      <c r="Q77" s="131">
        <v>18</v>
      </c>
      <c r="R77" s="132">
        <v>15</v>
      </c>
      <c r="S77" s="131">
        <v>13</v>
      </c>
      <c r="T77" s="132">
        <v>11</v>
      </c>
      <c r="U77" s="132">
        <v>8</v>
      </c>
      <c r="V77" s="81">
        <v>9</v>
      </c>
      <c r="W77" s="81">
        <v>9</v>
      </c>
      <c r="X77" s="81">
        <v>9</v>
      </c>
      <c r="Y77" s="81">
        <v>10</v>
      </c>
      <c r="Z77" s="81">
        <v>9</v>
      </c>
    </row>
    <row r="78" spans="1:26" ht="12.75" customHeight="1" x14ac:dyDescent="0.2">
      <c r="A78" s="90">
        <v>625</v>
      </c>
      <c r="B78" s="83" t="s">
        <v>302</v>
      </c>
      <c r="C78" s="72" t="s">
        <v>300</v>
      </c>
      <c r="D78" s="74">
        <v>37754</v>
      </c>
      <c r="E78" s="126">
        <v>39.275219999999997</v>
      </c>
      <c r="F78" s="126">
        <v>-76.673670000000001</v>
      </c>
      <c r="G78" s="126">
        <v>39.275060000000003</v>
      </c>
      <c r="H78" s="126">
        <v>-76.674499999999995</v>
      </c>
      <c r="I78" s="79">
        <v>0.4375</v>
      </c>
      <c r="J78" s="80">
        <v>13.81</v>
      </c>
      <c r="K78" s="80">
        <v>7.38</v>
      </c>
      <c r="L78" s="81">
        <v>516</v>
      </c>
      <c r="M78" s="80">
        <v>10</v>
      </c>
      <c r="N78" s="131">
        <v>13</v>
      </c>
      <c r="O78" s="131">
        <v>9</v>
      </c>
      <c r="P78" s="131">
        <v>5</v>
      </c>
      <c r="Q78" s="131">
        <v>16</v>
      </c>
      <c r="R78" s="132">
        <v>14</v>
      </c>
      <c r="S78" s="131">
        <v>8</v>
      </c>
      <c r="T78" s="132">
        <v>14</v>
      </c>
      <c r="U78" s="132">
        <v>9</v>
      </c>
      <c r="V78" s="81">
        <v>9</v>
      </c>
      <c r="W78" s="81">
        <v>7</v>
      </c>
      <c r="X78" s="81">
        <v>7</v>
      </c>
      <c r="Y78" s="81">
        <v>9</v>
      </c>
      <c r="Z78" s="81">
        <v>7</v>
      </c>
    </row>
    <row r="79" spans="1:26" ht="12.75" customHeight="1" x14ac:dyDescent="0.2">
      <c r="A79" s="90">
        <v>964</v>
      </c>
      <c r="B79" s="83" t="s">
        <v>303</v>
      </c>
      <c r="C79" s="72" t="s">
        <v>300</v>
      </c>
      <c r="D79" s="74">
        <v>37756</v>
      </c>
      <c r="E79" s="126">
        <v>39.367249999999999</v>
      </c>
      <c r="F79" s="126">
        <v>-76.662980000000005</v>
      </c>
      <c r="G79" s="126">
        <v>39.367570000000001</v>
      </c>
      <c r="H79" s="126">
        <v>-76.663730000000001</v>
      </c>
      <c r="I79" s="79">
        <v>0.37777777777777777</v>
      </c>
      <c r="J79" s="80">
        <v>14.04</v>
      </c>
      <c r="K79" s="80">
        <v>7.99</v>
      </c>
      <c r="L79" s="81">
        <v>653</v>
      </c>
      <c r="M79" s="80">
        <v>11.83</v>
      </c>
      <c r="N79" s="131">
        <v>18</v>
      </c>
      <c r="O79" s="131">
        <v>12</v>
      </c>
      <c r="P79" s="131">
        <v>12</v>
      </c>
      <c r="Q79" s="131">
        <v>2</v>
      </c>
      <c r="R79" s="132">
        <v>16</v>
      </c>
      <c r="S79" s="131">
        <v>13</v>
      </c>
      <c r="T79" s="132">
        <v>14</v>
      </c>
      <c r="U79" s="132">
        <v>8</v>
      </c>
      <c r="V79" s="81">
        <v>8</v>
      </c>
      <c r="W79" s="81">
        <v>9</v>
      </c>
      <c r="X79" s="81">
        <v>9</v>
      </c>
      <c r="Y79" s="81">
        <v>2</v>
      </c>
      <c r="Z79" s="81">
        <v>10</v>
      </c>
    </row>
    <row r="80" spans="1:26" ht="12.75" customHeight="1" x14ac:dyDescent="0.2">
      <c r="A80" s="90">
        <v>878</v>
      </c>
      <c r="B80" s="83" t="s">
        <v>304</v>
      </c>
      <c r="C80" s="72" t="s">
        <v>300</v>
      </c>
      <c r="D80" s="74">
        <v>37725</v>
      </c>
      <c r="E80" s="126">
        <v>39.352559999999997</v>
      </c>
      <c r="F80" s="126">
        <v>-76.629249999999999</v>
      </c>
      <c r="G80" s="126">
        <v>39.353189999999998</v>
      </c>
      <c r="H80" s="126">
        <v>-76.629549999999995</v>
      </c>
      <c r="I80" s="79">
        <v>0.52083333333333337</v>
      </c>
      <c r="J80" s="80">
        <v>13.92</v>
      </c>
      <c r="K80" s="80">
        <v>8.3800000000000008</v>
      </c>
      <c r="L80" s="81">
        <v>642</v>
      </c>
      <c r="M80" s="80">
        <v>13.78</v>
      </c>
      <c r="N80" s="131">
        <v>16</v>
      </c>
      <c r="O80" s="131">
        <v>12</v>
      </c>
      <c r="P80" s="131">
        <v>17</v>
      </c>
      <c r="Q80" s="131">
        <v>16</v>
      </c>
      <c r="R80" s="132">
        <v>15</v>
      </c>
      <c r="S80" s="131">
        <v>10</v>
      </c>
      <c r="T80" s="132">
        <v>12</v>
      </c>
      <c r="U80" s="132">
        <v>4</v>
      </c>
      <c r="V80" s="81">
        <v>9</v>
      </c>
      <c r="W80" s="81">
        <v>7</v>
      </c>
      <c r="X80" s="81">
        <v>9</v>
      </c>
      <c r="Y80" s="81">
        <v>2</v>
      </c>
      <c r="Z80" s="81">
        <v>2</v>
      </c>
    </row>
    <row r="81" spans="1:26" ht="12.75" customHeight="1" x14ac:dyDescent="0.2">
      <c r="A81" s="90">
        <v>1053</v>
      </c>
      <c r="B81" s="83" t="s">
        <v>304</v>
      </c>
      <c r="C81" s="72" t="s">
        <v>300</v>
      </c>
      <c r="D81" s="74">
        <v>37756</v>
      </c>
      <c r="E81" s="126">
        <v>39.326770000000003</v>
      </c>
      <c r="F81" s="126">
        <v>-76.625200000000007</v>
      </c>
      <c r="G81" s="126">
        <v>39.32743</v>
      </c>
      <c r="H81" s="126">
        <v>-76.625119999999995</v>
      </c>
      <c r="I81" s="79">
        <v>0.43402777777777773</v>
      </c>
      <c r="J81" s="80">
        <v>14.76</v>
      </c>
      <c r="K81" s="80">
        <v>7.89</v>
      </c>
      <c r="L81" s="81">
        <v>485</v>
      </c>
      <c r="M81" s="80">
        <v>11.69</v>
      </c>
      <c r="N81" s="131">
        <v>17</v>
      </c>
      <c r="O81" s="131">
        <v>11</v>
      </c>
      <c r="P81" s="131">
        <v>9</v>
      </c>
      <c r="Q81" s="131">
        <v>2</v>
      </c>
      <c r="R81" s="132">
        <v>16</v>
      </c>
      <c r="S81" s="131">
        <v>15</v>
      </c>
      <c r="T81" s="132">
        <v>13</v>
      </c>
      <c r="U81" s="132">
        <v>9</v>
      </c>
      <c r="V81" s="81">
        <v>9</v>
      </c>
      <c r="W81" s="81">
        <v>9</v>
      </c>
      <c r="X81" s="81">
        <v>9</v>
      </c>
      <c r="Y81" s="81">
        <v>10</v>
      </c>
      <c r="Z81" s="81">
        <v>10</v>
      </c>
    </row>
    <row r="82" spans="1:26" ht="12.75" customHeight="1" x14ac:dyDescent="0.2">
      <c r="A82" s="90">
        <v>1271</v>
      </c>
      <c r="B82" s="83" t="s">
        <v>305</v>
      </c>
      <c r="C82" s="72" t="s">
        <v>300</v>
      </c>
      <c r="D82" s="74">
        <v>37770</v>
      </c>
      <c r="E82" s="126">
        <v>39.356670000000001</v>
      </c>
      <c r="F82" s="126">
        <v>-76.572890000000001</v>
      </c>
      <c r="G82" s="126">
        <v>39.357329999999997</v>
      </c>
      <c r="H82" s="126">
        <v>-76.572900000000004</v>
      </c>
      <c r="I82" s="79">
        <v>0.43055555555555558</v>
      </c>
      <c r="J82" s="80">
        <v>14.2</v>
      </c>
      <c r="K82" s="80">
        <v>7.6</v>
      </c>
      <c r="L82" s="81">
        <v>515</v>
      </c>
      <c r="M82" s="80">
        <v>10.1</v>
      </c>
      <c r="N82" s="131">
        <v>16</v>
      </c>
      <c r="O82" s="131">
        <v>12</v>
      </c>
      <c r="P82" s="131">
        <v>5</v>
      </c>
      <c r="Q82" s="131">
        <v>3</v>
      </c>
      <c r="R82" s="132">
        <v>16</v>
      </c>
      <c r="S82" s="131">
        <v>10</v>
      </c>
      <c r="T82" s="132">
        <v>14</v>
      </c>
      <c r="U82" s="132">
        <v>6</v>
      </c>
      <c r="V82" s="81">
        <v>9</v>
      </c>
      <c r="W82" s="81">
        <v>9</v>
      </c>
      <c r="X82" s="81">
        <v>9</v>
      </c>
      <c r="Y82" s="81">
        <v>9</v>
      </c>
      <c r="Z82" s="81">
        <v>7</v>
      </c>
    </row>
    <row r="83" spans="1:26" ht="12.75" customHeight="1" x14ac:dyDescent="0.2">
      <c r="A83" s="90">
        <v>1294</v>
      </c>
      <c r="B83" s="83" t="s">
        <v>305</v>
      </c>
      <c r="C83" s="72" t="s">
        <v>300</v>
      </c>
      <c r="D83" s="74">
        <v>37756</v>
      </c>
      <c r="E83" s="126">
        <v>39.324869999999997</v>
      </c>
      <c r="F83" s="126">
        <v>-76.563130000000001</v>
      </c>
      <c r="G83" s="126">
        <v>39.325060000000001</v>
      </c>
      <c r="H83" s="126">
        <v>-76.563959999999994</v>
      </c>
      <c r="I83" s="79">
        <v>0.57638888888888895</v>
      </c>
      <c r="J83" s="80">
        <v>17.989999999999998</v>
      </c>
      <c r="K83" s="80">
        <v>8.51</v>
      </c>
      <c r="L83" s="81">
        <v>375</v>
      </c>
      <c r="M83" s="80">
        <v>11.61</v>
      </c>
      <c r="N83" s="131">
        <v>15</v>
      </c>
      <c r="O83" s="131">
        <v>13</v>
      </c>
      <c r="P83" s="131">
        <v>15</v>
      </c>
      <c r="Q83" s="131">
        <v>13</v>
      </c>
      <c r="R83" s="132">
        <v>15</v>
      </c>
      <c r="S83" s="131">
        <v>15</v>
      </c>
      <c r="T83" s="132">
        <v>14</v>
      </c>
      <c r="U83" s="132">
        <v>9</v>
      </c>
      <c r="V83" s="81">
        <v>9</v>
      </c>
      <c r="W83" s="81">
        <v>8</v>
      </c>
      <c r="X83" s="81">
        <v>9</v>
      </c>
      <c r="Y83" s="81">
        <v>2</v>
      </c>
      <c r="Z83" s="81">
        <v>8</v>
      </c>
    </row>
    <row r="84" spans="1:26" ht="12.75" customHeight="1" x14ac:dyDescent="0.2">
      <c r="A84" s="90">
        <v>1583</v>
      </c>
      <c r="B84" s="83" t="s">
        <v>306</v>
      </c>
      <c r="C84" s="72" t="s">
        <v>300</v>
      </c>
      <c r="D84" s="74">
        <v>37725</v>
      </c>
      <c r="E84" s="126">
        <v>39.365879999999997</v>
      </c>
      <c r="F84" s="126">
        <v>-76.599369999999993</v>
      </c>
      <c r="G84" s="126">
        <v>39.366529999999997</v>
      </c>
      <c r="H84" s="126">
        <v>-76.599590000000006</v>
      </c>
      <c r="I84" s="79">
        <v>0.39444444444444443</v>
      </c>
      <c r="J84" s="80">
        <v>10.77</v>
      </c>
      <c r="K84" s="76"/>
      <c r="L84" s="81">
        <v>528</v>
      </c>
      <c r="M84" s="80">
        <v>13.64</v>
      </c>
      <c r="N84" s="131">
        <v>19</v>
      </c>
      <c r="O84" s="131">
        <v>11</v>
      </c>
      <c r="P84" s="131">
        <v>3</v>
      </c>
      <c r="Q84" s="131">
        <v>15</v>
      </c>
      <c r="R84" s="132">
        <v>16</v>
      </c>
      <c r="S84" s="131">
        <v>10</v>
      </c>
      <c r="T84" s="132">
        <v>15</v>
      </c>
      <c r="U84" s="132">
        <v>8</v>
      </c>
      <c r="V84" s="81">
        <v>9</v>
      </c>
      <c r="W84" s="81">
        <v>9</v>
      </c>
      <c r="X84" s="81">
        <v>9</v>
      </c>
      <c r="Y84" s="81">
        <v>5</v>
      </c>
      <c r="Z84" s="81">
        <v>8</v>
      </c>
    </row>
    <row r="85" spans="1:26" ht="12.75" customHeight="1" x14ac:dyDescent="0.2">
      <c r="A85" s="90">
        <v>1302</v>
      </c>
      <c r="B85" s="83" t="s">
        <v>305</v>
      </c>
      <c r="C85" s="72" t="s">
        <v>300</v>
      </c>
      <c r="D85" s="74">
        <v>37725</v>
      </c>
      <c r="E85" s="126">
        <v>39.354030000000002</v>
      </c>
      <c r="F85" s="126">
        <v>-76.572879999999998</v>
      </c>
      <c r="G85" s="126">
        <v>39.354700000000001</v>
      </c>
      <c r="H85" s="126">
        <v>-76.572730000000007</v>
      </c>
      <c r="I85" s="79">
        <v>0.4375</v>
      </c>
      <c r="J85" s="80">
        <v>13.15</v>
      </c>
      <c r="K85" s="80">
        <v>8.2200000000000006</v>
      </c>
      <c r="L85" s="81">
        <v>604</v>
      </c>
      <c r="M85" s="80">
        <v>15.83</v>
      </c>
      <c r="N85" s="131">
        <v>15</v>
      </c>
      <c r="O85" s="131">
        <v>10</v>
      </c>
      <c r="P85" s="131">
        <v>5</v>
      </c>
      <c r="Q85" s="131">
        <v>13</v>
      </c>
      <c r="R85" s="132">
        <v>13</v>
      </c>
      <c r="S85" s="131">
        <v>11</v>
      </c>
      <c r="T85" s="132">
        <v>17</v>
      </c>
      <c r="U85" s="132">
        <v>6</v>
      </c>
      <c r="V85" s="81">
        <v>7</v>
      </c>
      <c r="W85" s="81">
        <v>9</v>
      </c>
      <c r="X85" s="81">
        <v>9</v>
      </c>
      <c r="Y85" s="81">
        <v>2</v>
      </c>
      <c r="Z85" s="81">
        <v>2</v>
      </c>
    </row>
    <row r="86" spans="1:26" ht="12.75" customHeight="1" x14ac:dyDescent="0.2">
      <c r="A86" s="91">
        <v>1367</v>
      </c>
      <c r="B86" s="83" t="s">
        <v>307</v>
      </c>
      <c r="C86" s="72" t="s">
        <v>300</v>
      </c>
      <c r="D86" s="85">
        <v>37713</v>
      </c>
      <c r="E86" s="87">
        <v>39.330759999999998</v>
      </c>
      <c r="F86" s="87">
        <v>-76.535079999999994</v>
      </c>
      <c r="G86" s="126">
        <v>39.33137</v>
      </c>
      <c r="H86" s="126">
        <v>-76.535430000000005</v>
      </c>
      <c r="I86" s="86">
        <v>0.47569444444444442</v>
      </c>
      <c r="J86" s="80">
        <v>12.2</v>
      </c>
      <c r="K86" s="80">
        <v>8.17</v>
      </c>
      <c r="L86" s="81">
        <v>529</v>
      </c>
      <c r="M86" s="80">
        <v>14.73</v>
      </c>
      <c r="N86" s="131">
        <v>18</v>
      </c>
      <c r="O86" s="131">
        <v>8</v>
      </c>
      <c r="P86" s="131">
        <v>10</v>
      </c>
      <c r="Q86" s="131">
        <v>17</v>
      </c>
      <c r="R86" s="132">
        <v>15</v>
      </c>
      <c r="S86" s="131">
        <v>16</v>
      </c>
      <c r="T86" s="132">
        <v>15</v>
      </c>
      <c r="U86" s="132">
        <v>6</v>
      </c>
      <c r="V86" s="81">
        <v>9</v>
      </c>
      <c r="W86" s="81">
        <v>9</v>
      </c>
      <c r="X86" s="81">
        <v>9</v>
      </c>
      <c r="Y86" s="81">
        <v>8</v>
      </c>
      <c r="Z86" s="81">
        <v>2</v>
      </c>
    </row>
    <row r="87" spans="1:26" ht="12.75" customHeight="1" x14ac:dyDescent="0.2">
      <c r="A87" s="91">
        <v>1392</v>
      </c>
      <c r="B87" s="83" t="s">
        <v>307</v>
      </c>
      <c r="C87" s="83" t="s">
        <v>308</v>
      </c>
      <c r="D87" s="85">
        <v>37713</v>
      </c>
      <c r="E87" s="126">
        <v>39.323309999999999</v>
      </c>
      <c r="F87" s="126">
        <v>-76.533529999999999</v>
      </c>
      <c r="G87" s="126">
        <v>39.323900000000002</v>
      </c>
      <c r="H87" s="126">
        <v>-76.533190000000005</v>
      </c>
      <c r="I87" s="86">
        <v>0.4375</v>
      </c>
      <c r="J87" s="80">
        <v>10.050000000000001</v>
      </c>
      <c r="K87" s="80">
        <v>7.1</v>
      </c>
      <c r="L87" s="81">
        <v>604</v>
      </c>
      <c r="M87" s="80">
        <v>14.2</v>
      </c>
      <c r="N87" s="131">
        <v>16</v>
      </c>
      <c r="O87" s="131">
        <v>13</v>
      </c>
      <c r="P87" s="131">
        <v>11</v>
      </c>
      <c r="Q87" s="131">
        <v>18</v>
      </c>
      <c r="R87" s="132">
        <v>13</v>
      </c>
      <c r="S87" s="131">
        <v>13</v>
      </c>
      <c r="T87" s="132">
        <v>13</v>
      </c>
      <c r="U87" s="132">
        <v>8</v>
      </c>
      <c r="V87" s="81">
        <v>5</v>
      </c>
      <c r="W87" s="81">
        <v>9</v>
      </c>
      <c r="X87" s="81">
        <v>7</v>
      </c>
      <c r="Y87" s="81">
        <v>10</v>
      </c>
      <c r="Z87" s="81">
        <v>8</v>
      </c>
    </row>
    <row r="88" spans="1:26" ht="12.75" customHeight="1" x14ac:dyDescent="0.2">
      <c r="A88" s="91">
        <v>1659</v>
      </c>
      <c r="B88" s="83" t="s">
        <v>307</v>
      </c>
      <c r="C88" s="83" t="s">
        <v>300</v>
      </c>
      <c r="D88" s="85">
        <v>37713</v>
      </c>
      <c r="E88" s="87">
        <v>39.336779999999997</v>
      </c>
      <c r="F88" s="87">
        <v>-76.539709999999999</v>
      </c>
      <c r="G88" s="87">
        <v>39.336790000000001</v>
      </c>
      <c r="H88" s="87">
        <v>-76.540509999999998</v>
      </c>
      <c r="I88" s="86">
        <v>0.53263888888888888</v>
      </c>
      <c r="J88" s="80">
        <v>14.03</v>
      </c>
      <c r="K88" s="80">
        <v>8.11</v>
      </c>
      <c r="L88" s="81">
        <v>518</v>
      </c>
      <c r="M88" s="80">
        <v>13.77</v>
      </c>
      <c r="N88" s="131">
        <v>15</v>
      </c>
      <c r="O88" s="131">
        <v>15</v>
      </c>
      <c r="P88" s="131">
        <v>3</v>
      </c>
      <c r="Q88" s="131">
        <v>12</v>
      </c>
      <c r="R88" s="132">
        <v>15</v>
      </c>
      <c r="S88" s="131">
        <v>8</v>
      </c>
      <c r="T88" s="132">
        <v>15</v>
      </c>
      <c r="U88" s="132">
        <v>8</v>
      </c>
      <c r="V88" s="81">
        <v>8</v>
      </c>
      <c r="W88" s="81">
        <v>9</v>
      </c>
      <c r="X88" s="81">
        <v>9</v>
      </c>
      <c r="Y88" s="81">
        <v>3</v>
      </c>
      <c r="Z88" s="81">
        <v>3</v>
      </c>
    </row>
    <row r="89" spans="1:26" ht="12.75" customHeight="1" x14ac:dyDescent="0.2">
      <c r="A89" s="91">
        <v>1634</v>
      </c>
      <c r="B89" s="83" t="s">
        <v>307</v>
      </c>
      <c r="C89" s="83" t="s">
        <v>300</v>
      </c>
      <c r="D89" s="85">
        <v>37770</v>
      </c>
      <c r="E89" s="126">
        <v>39.361020000000003</v>
      </c>
      <c r="F89" s="126">
        <v>-76.534859999999995</v>
      </c>
      <c r="G89" s="126">
        <v>39.361649999999997</v>
      </c>
      <c r="H89" s="126">
        <v>-76.534899999999993</v>
      </c>
      <c r="I89" s="86">
        <v>0.40416666666666662</v>
      </c>
      <c r="J89" s="80">
        <v>13.77</v>
      </c>
      <c r="K89" s="80">
        <v>7.61</v>
      </c>
      <c r="L89" s="81">
        <v>401</v>
      </c>
      <c r="M89" s="80">
        <v>8.6999999999999993</v>
      </c>
      <c r="N89" s="131">
        <v>16</v>
      </c>
      <c r="O89" s="131">
        <v>15</v>
      </c>
      <c r="P89" s="131">
        <v>5</v>
      </c>
      <c r="Q89" s="131">
        <v>15</v>
      </c>
      <c r="R89" s="132">
        <v>16</v>
      </c>
      <c r="S89" s="131">
        <v>9</v>
      </c>
      <c r="T89" s="132">
        <v>17</v>
      </c>
      <c r="U89" s="132">
        <v>9</v>
      </c>
      <c r="V89" s="81">
        <v>9</v>
      </c>
      <c r="W89" s="81">
        <v>9</v>
      </c>
      <c r="X89" s="81">
        <v>8</v>
      </c>
      <c r="Y89" s="81">
        <v>2</v>
      </c>
      <c r="Z89" s="81">
        <v>2</v>
      </c>
    </row>
    <row r="90" spans="1:26" ht="12.75" customHeight="1" x14ac:dyDescent="0.2">
      <c r="A90" s="91">
        <v>1235</v>
      </c>
      <c r="B90" s="83" t="s">
        <v>311</v>
      </c>
      <c r="C90" s="83" t="s">
        <v>308</v>
      </c>
      <c r="D90" s="85">
        <v>37761</v>
      </c>
      <c r="E90" s="127">
        <v>39.312350000000002</v>
      </c>
      <c r="F90" s="127">
        <v>-76.554590000000005</v>
      </c>
      <c r="G90" s="128">
        <v>39.312640000000002</v>
      </c>
      <c r="H90" s="128">
        <v>-76.543909999999997</v>
      </c>
      <c r="I90" s="86">
        <v>0.3611111111111111</v>
      </c>
      <c r="J90" s="80">
        <v>12.82</v>
      </c>
      <c r="K90" s="80">
        <v>7.45</v>
      </c>
      <c r="L90" s="81">
        <v>551</v>
      </c>
      <c r="M90" s="80">
        <v>10.33</v>
      </c>
      <c r="N90" s="72">
        <v>7</v>
      </c>
      <c r="O90" s="72">
        <v>3</v>
      </c>
      <c r="P90" s="72">
        <v>9</v>
      </c>
      <c r="Q90" s="72">
        <v>12</v>
      </c>
      <c r="R90" s="18">
        <v>7</v>
      </c>
      <c r="S90" s="72">
        <v>7</v>
      </c>
      <c r="T90" s="18">
        <v>12</v>
      </c>
      <c r="U90" s="18">
        <v>3</v>
      </c>
      <c r="V90" s="77">
        <v>5</v>
      </c>
      <c r="W90" s="77">
        <v>3</v>
      </c>
      <c r="X90" s="77">
        <v>4</v>
      </c>
      <c r="Y90" s="77">
        <v>7</v>
      </c>
      <c r="Z90" s="77">
        <v>7</v>
      </c>
    </row>
    <row r="91" spans="1:26" ht="12.75" customHeight="1" x14ac:dyDescent="0.2">
      <c r="A91" s="91">
        <v>1231</v>
      </c>
      <c r="B91" s="83" t="s">
        <v>311</v>
      </c>
      <c r="C91" s="83" t="s">
        <v>308</v>
      </c>
      <c r="D91" s="85">
        <v>37761</v>
      </c>
      <c r="E91" s="126">
        <v>39.31082</v>
      </c>
      <c r="F91" s="126">
        <v>-76.546999999999997</v>
      </c>
      <c r="G91" s="126">
        <v>39.311410000000002</v>
      </c>
      <c r="H91" s="126">
        <v>-76.546769999999995</v>
      </c>
      <c r="I91" s="86">
        <v>0.43194444444444446</v>
      </c>
      <c r="J91" s="80">
        <v>13.39</v>
      </c>
      <c r="K91" s="80">
        <v>7.61</v>
      </c>
      <c r="L91" s="81">
        <v>488</v>
      </c>
      <c r="M91" s="80">
        <v>10.46</v>
      </c>
      <c r="N91" s="72">
        <v>8</v>
      </c>
      <c r="O91" s="72">
        <v>4</v>
      </c>
      <c r="P91" s="72">
        <v>13</v>
      </c>
      <c r="Q91" s="72">
        <v>8</v>
      </c>
      <c r="R91" s="18">
        <v>7</v>
      </c>
      <c r="S91" s="72">
        <v>12</v>
      </c>
      <c r="T91" s="18">
        <v>7</v>
      </c>
      <c r="U91" s="18">
        <v>7</v>
      </c>
      <c r="V91" s="77">
        <v>7</v>
      </c>
      <c r="W91" s="77">
        <v>6</v>
      </c>
      <c r="X91" s="77">
        <v>6</v>
      </c>
      <c r="Y91" s="77">
        <v>8</v>
      </c>
      <c r="Z91" s="77">
        <v>8</v>
      </c>
    </row>
    <row r="92" spans="1:26" ht="12.75" customHeight="1" x14ac:dyDescent="0.2">
      <c r="A92" s="90">
        <v>1193</v>
      </c>
      <c r="B92" s="83" t="s">
        <v>312</v>
      </c>
      <c r="C92" s="83" t="s">
        <v>308</v>
      </c>
      <c r="D92" s="74">
        <v>38058</v>
      </c>
      <c r="E92" s="126">
        <v>39.311489999999999</v>
      </c>
      <c r="F92" s="126">
        <v>-76.55086</v>
      </c>
      <c r="G92" s="126">
        <v>39.311309999999999</v>
      </c>
      <c r="H92" s="126">
        <v>-76.551699999999997</v>
      </c>
      <c r="I92" s="79">
        <v>0.57291666666666663</v>
      </c>
      <c r="J92" s="80">
        <v>9.6300000000000008</v>
      </c>
      <c r="K92" s="80">
        <v>7.35</v>
      </c>
      <c r="L92" s="81">
        <v>640</v>
      </c>
      <c r="M92" s="80">
        <v>13.37</v>
      </c>
      <c r="N92" s="135"/>
      <c r="O92" s="135"/>
      <c r="P92" s="135"/>
      <c r="Q92" s="135"/>
      <c r="R92" s="136"/>
      <c r="S92" s="135"/>
      <c r="T92" s="136"/>
      <c r="U92" s="136"/>
      <c r="V92" s="137"/>
      <c r="W92" s="137"/>
      <c r="X92" s="137"/>
      <c r="Y92" s="137"/>
      <c r="Z92" s="137"/>
    </row>
    <row r="93" spans="1:26" ht="12.75" customHeight="1" x14ac:dyDescent="0.2">
      <c r="A93" s="90">
        <v>1204</v>
      </c>
      <c r="B93" s="83" t="s">
        <v>312</v>
      </c>
      <c r="C93" s="83" t="s">
        <v>308</v>
      </c>
      <c r="D93" s="74">
        <v>38058</v>
      </c>
      <c r="E93" s="126">
        <v>39.307389999999998</v>
      </c>
      <c r="F93" s="126">
        <v>-76.557720000000003</v>
      </c>
      <c r="G93" s="126">
        <v>39.306919999999998</v>
      </c>
      <c r="H93" s="126">
        <v>-76.558310000000006</v>
      </c>
      <c r="I93" s="79">
        <v>0.61805555555555558</v>
      </c>
      <c r="J93" s="80">
        <v>8.01</v>
      </c>
      <c r="K93" s="80">
        <v>7.38</v>
      </c>
      <c r="L93" s="81">
        <v>747</v>
      </c>
      <c r="M93" s="80">
        <v>10.76</v>
      </c>
      <c r="N93" s="135"/>
      <c r="O93" s="135"/>
      <c r="P93" s="135"/>
      <c r="Q93" s="135"/>
      <c r="R93" s="136"/>
      <c r="S93" s="135"/>
      <c r="T93" s="136"/>
      <c r="U93" s="136"/>
      <c r="V93" s="137"/>
      <c r="W93" s="137"/>
      <c r="X93" s="137"/>
      <c r="Y93" s="137"/>
      <c r="Z93" s="137"/>
    </row>
    <row r="94" spans="1:26" ht="12.75" customHeight="1" x14ac:dyDescent="0.2">
      <c r="A94" s="90">
        <v>1174</v>
      </c>
      <c r="B94" s="83" t="s">
        <v>311</v>
      </c>
      <c r="C94" s="83" t="s">
        <v>308</v>
      </c>
      <c r="D94" s="74">
        <v>38049</v>
      </c>
      <c r="E94" s="126">
        <v>39.312640000000002</v>
      </c>
      <c r="F94" s="126">
        <v>-76.543899999999994</v>
      </c>
      <c r="G94" s="126">
        <v>39.312049999999999</v>
      </c>
      <c r="H94" s="126">
        <v>-76.543599999999998</v>
      </c>
      <c r="I94" s="75"/>
      <c r="J94" s="80">
        <v>10.09</v>
      </c>
      <c r="K94" s="80">
        <v>8.0399999999999991</v>
      </c>
      <c r="L94" s="81">
        <v>591</v>
      </c>
      <c r="M94" s="80">
        <v>13.33</v>
      </c>
      <c r="N94" s="135"/>
      <c r="O94" s="135"/>
      <c r="P94" s="135"/>
      <c r="Q94" s="135"/>
      <c r="R94" s="136"/>
      <c r="S94" s="135"/>
      <c r="T94" s="136"/>
      <c r="U94" s="136"/>
      <c r="V94" s="137"/>
      <c r="W94" s="137"/>
      <c r="X94" s="137"/>
      <c r="Y94" s="137"/>
      <c r="Z94" s="137"/>
    </row>
    <row r="95" spans="1:26" ht="12.75" customHeight="1" x14ac:dyDescent="0.2">
      <c r="A95" s="90">
        <v>1243</v>
      </c>
      <c r="B95" s="83" t="s">
        <v>311</v>
      </c>
      <c r="C95" s="83" t="s">
        <v>308</v>
      </c>
      <c r="D95" s="74">
        <v>38049</v>
      </c>
      <c r="E95" s="126">
        <v>39.316890000000001</v>
      </c>
      <c r="F95" s="126">
        <v>-76.544139999999999</v>
      </c>
      <c r="G95" s="126">
        <v>39.317450000000001</v>
      </c>
      <c r="H95" s="126">
        <v>-76.544079999999994</v>
      </c>
      <c r="I95" s="79">
        <v>0.5</v>
      </c>
      <c r="J95" s="80">
        <v>10.26</v>
      </c>
      <c r="K95" s="80">
        <v>7.19</v>
      </c>
      <c r="L95" s="81">
        <v>1022</v>
      </c>
      <c r="M95" s="80">
        <v>12.6</v>
      </c>
      <c r="N95" s="135"/>
      <c r="O95" s="135"/>
      <c r="P95" s="135"/>
      <c r="Q95" s="135"/>
      <c r="R95" s="136"/>
      <c r="S95" s="135"/>
      <c r="T95" s="136"/>
      <c r="U95" s="136"/>
      <c r="V95" s="137"/>
      <c r="W95" s="137"/>
      <c r="X95" s="137"/>
      <c r="Y95" s="137"/>
      <c r="Z95" s="137"/>
    </row>
    <row r="96" spans="1:26" ht="12.75" customHeight="1" x14ac:dyDescent="0.2">
      <c r="A96" s="90">
        <v>1257</v>
      </c>
      <c r="B96" s="83" t="s">
        <v>311</v>
      </c>
      <c r="C96" s="83" t="s">
        <v>308</v>
      </c>
      <c r="D96" s="74">
        <v>38049</v>
      </c>
      <c r="E96" s="126">
        <v>39.324759999999998</v>
      </c>
      <c r="F96" s="126">
        <v>-76.543300000000002</v>
      </c>
      <c r="G96" s="126">
        <v>39.325279999999999</v>
      </c>
      <c r="H96" s="126">
        <v>-76.54307</v>
      </c>
      <c r="I96" s="79">
        <v>0.57638888888888895</v>
      </c>
      <c r="J96" s="80">
        <v>13.02</v>
      </c>
      <c r="K96" s="80">
        <v>8.94</v>
      </c>
      <c r="L96" s="81">
        <v>594</v>
      </c>
      <c r="M96" s="80">
        <v>17.16</v>
      </c>
      <c r="N96" s="135"/>
      <c r="O96" s="135"/>
      <c r="P96" s="135"/>
      <c r="Q96" s="135"/>
      <c r="R96" s="136"/>
      <c r="S96" s="135"/>
      <c r="T96" s="136"/>
      <c r="U96" s="136"/>
      <c r="V96" s="137"/>
      <c r="W96" s="137"/>
      <c r="X96" s="137"/>
      <c r="Y96" s="137"/>
      <c r="Z96" s="137"/>
    </row>
    <row r="97" spans="1:26" ht="12.75" customHeight="1" x14ac:dyDescent="0.2">
      <c r="A97" s="90">
        <v>1284</v>
      </c>
      <c r="B97" s="83" t="s">
        <v>306</v>
      </c>
      <c r="C97" s="83" t="s">
        <v>300</v>
      </c>
      <c r="D97" s="74">
        <v>38050</v>
      </c>
      <c r="E97" s="126">
        <v>39.347700000000003</v>
      </c>
      <c r="F97" s="126">
        <v>-76.583460000000002</v>
      </c>
      <c r="G97" s="126">
        <v>39.348089999999999</v>
      </c>
      <c r="H97" s="126">
        <v>-76.584149999999994</v>
      </c>
      <c r="I97" s="79">
        <v>0.48680555555555555</v>
      </c>
      <c r="J97" s="80">
        <v>10</v>
      </c>
      <c r="K97" s="80">
        <v>7.87</v>
      </c>
      <c r="L97" s="81">
        <v>549</v>
      </c>
      <c r="M97" s="80">
        <v>11.83</v>
      </c>
      <c r="N97" s="135"/>
      <c r="O97" s="135"/>
      <c r="P97" s="135"/>
      <c r="Q97" s="135"/>
      <c r="R97" s="136"/>
      <c r="S97" s="135"/>
      <c r="T97" s="136"/>
      <c r="U97" s="136"/>
      <c r="V97" s="137"/>
      <c r="W97" s="137"/>
      <c r="X97" s="137"/>
      <c r="Y97" s="137"/>
      <c r="Z97" s="137"/>
    </row>
    <row r="98" spans="1:26" ht="12.75" customHeight="1" x14ac:dyDescent="0.2">
      <c r="A98" s="90">
        <v>1375</v>
      </c>
      <c r="B98" s="83" t="s">
        <v>306</v>
      </c>
      <c r="C98" s="83" t="s">
        <v>300</v>
      </c>
      <c r="D98" s="74">
        <v>38050</v>
      </c>
      <c r="E98" s="126">
        <v>39.354320000000001</v>
      </c>
      <c r="F98" s="126">
        <v>-76.594830000000002</v>
      </c>
      <c r="G98" s="126">
        <v>39.354959999999998</v>
      </c>
      <c r="H98" s="126">
        <v>-76.594989999999996</v>
      </c>
      <c r="I98" s="79">
        <v>0.52083333333333337</v>
      </c>
      <c r="J98" s="80">
        <v>10.53</v>
      </c>
      <c r="K98" s="80">
        <v>8.5399999999999991</v>
      </c>
      <c r="L98" s="81">
        <v>534</v>
      </c>
      <c r="M98" s="80">
        <v>12.88</v>
      </c>
      <c r="N98" s="135"/>
      <c r="O98" s="135"/>
      <c r="P98" s="135"/>
      <c r="Q98" s="135"/>
      <c r="R98" s="136"/>
      <c r="S98" s="135"/>
      <c r="T98" s="136"/>
      <c r="U98" s="136"/>
      <c r="V98" s="137"/>
      <c r="W98" s="137"/>
      <c r="X98" s="137"/>
      <c r="Y98" s="137"/>
      <c r="Z98" s="137"/>
    </row>
    <row r="99" spans="1:26" ht="12.75" customHeight="1" x14ac:dyDescent="0.2">
      <c r="A99" s="90">
        <v>1702</v>
      </c>
      <c r="B99" s="83" t="s">
        <v>306</v>
      </c>
      <c r="C99" s="83" t="s">
        <v>300</v>
      </c>
      <c r="D99" s="74">
        <v>38050</v>
      </c>
      <c r="E99" s="126">
        <v>39.354959999999998</v>
      </c>
      <c r="F99" s="126">
        <v>-76.594989999999996</v>
      </c>
      <c r="G99" s="126">
        <v>39.355539999999998</v>
      </c>
      <c r="H99" s="126">
        <v>-76.595389999999995</v>
      </c>
      <c r="I99" s="79">
        <v>0.53541666666666665</v>
      </c>
      <c r="J99" s="80">
        <v>10.52</v>
      </c>
      <c r="K99" s="80">
        <v>8.6</v>
      </c>
      <c r="L99" s="81">
        <v>535</v>
      </c>
      <c r="M99" s="80">
        <v>11.75</v>
      </c>
      <c r="N99" s="135"/>
      <c r="O99" s="135"/>
      <c r="P99" s="135"/>
      <c r="Q99" s="135"/>
      <c r="R99" s="136"/>
      <c r="S99" s="135"/>
      <c r="T99" s="136"/>
      <c r="U99" s="136"/>
      <c r="V99" s="137"/>
      <c r="W99" s="137"/>
      <c r="X99" s="137"/>
      <c r="Y99" s="137"/>
      <c r="Z99" s="137"/>
    </row>
    <row r="100" spans="1:26" ht="12.75" customHeight="1" x14ac:dyDescent="0.2">
      <c r="A100" s="90">
        <v>1343</v>
      </c>
      <c r="B100" s="83" t="s">
        <v>306</v>
      </c>
      <c r="C100" s="83" t="s">
        <v>300</v>
      </c>
      <c r="D100" s="74">
        <v>38050</v>
      </c>
      <c r="E100" s="126">
        <v>39.362250000000003</v>
      </c>
      <c r="F100" s="126">
        <v>-76.598110000000005</v>
      </c>
      <c r="G100" s="126">
        <v>39.362900000000003</v>
      </c>
      <c r="H100" s="126">
        <v>-76.597899999999996</v>
      </c>
      <c r="I100" s="79">
        <v>0.55555555555555558</v>
      </c>
      <c r="J100" s="80">
        <v>10.78</v>
      </c>
      <c r="K100" s="80">
        <v>8.4</v>
      </c>
      <c r="L100" s="81">
        <v>502</v>
      </c>
      <c r="M100" s="80">
        <v>12.32</v>
      </c>
      <c r="N100" s="135"/>
      <c r="O100" s="135"/>
      <c r="P100" s="135"/>
      <c r="Q100" s="135"/>
      <c r="R100" s="136"/>
      <c r="S100" s="135"/>
      <c r="T100" s="136"/>
      <c r="U100" s="136"/>
      <c r="V100" s="137"/>
      <c r="W100" s="137"/>
      <c r="X100" s="137"/>
      <c r="Y100" s="137"/>
      <c r="Z100" s="137"/>
    </row>
    <row r="101" spans="1:26" ht="12.75" customHeight="1" x14ac:dyDescent="0.2">
      <c r="A101" s="90">
        <v>1340</v>
      </c>
      <c r="B101" s="83" t="s">
        <v>305</v>
      </c>
      <c r="C101" s="83" t="s">
        <v>308</v>
      </c>
      <c r="D101" s="74">
        <v>38047</v>
      </c>
      <c r="E101" s="126">
        <v>39.30791</v>
      </c>
      <c r="F101" s="126">
        <v>-76.543840000000003</v>
      </c>
      <c r="G101" s="126">
        <v>39.308459999999997</v>
      </c>
      <c r="H101" s="126">
        <v>-76.544290000000004</v>
      </c>
      <c r="I101" s="79">
        <v>0.5</v>
      </c>
      <c r="J101" s="80">
        <v>13.2</v>
      </c>
      <c r="K101" s="80">
        <v>7.26</v>
      </c>
      <c r="L101" s="81">
        <v>441</v>
      </c>
      <c r="M101" s="80">
        <v>15.73</v>
      </c>
      <c r="N101" s="135"/>
      <c r="O101" s="135"/>
      <c r="P101" s="135"/>
      <c r="Q101" s="135"/>
      <c r="R101" s="136"/>
      <c r="S101" s="135"/>
      <c r="T101" s="136"/>
      <c r="U101" s="136"/>
      <c r="V101" s="137"/>
      <c r="W101" s="137"/>
      <c r="X101" s="137"/>
      <c r="Y101" s="137"/>
      <c r="Z101" s="137"/>
    </row>
    <row r="102" spans="1:26" ht="12.75" customHeight="1" x14ac:dyDescent="0.2">
      <c r="A102" s="90">
        <v>1474</v>
      </c>
      <c r="B102" s="83" t="s">
        <v>305</v>
      </c>
      <c r="C102" s="83" t="s">
        <v>308</v>
      </c>
      <c r="D102" s="74">
        <v>38084</v>
      </c>
      <c r="E102" s="126">
        <v>39.309130000000003</v>
      </c>
      <c r="F102" s="126">
        <v>-76.5458</v>
      </c>
      <c r="G102" s="126">
        <v>39.309440000000002</v>
      </c>
      <c r="H102" s="126">
        <v>-76.546570000000003</v>
      </c>
      <c r="I102" s="79">
        <v>0.39513888888888887</v>
      </c>
      <c r="J102" s="80">
        <v>10.18</v>
      </c>
      <c r="K102" s="80">
        <v>7.28</v>
      </c>
      <c r="L102" s="81">
        <v>422</v>
      </c>
      <c r="M102" s="80">
        <v>14.48</v>
      </c>
      <c r="N102" s="135"/>
      <c r="O102" s="135"/>
      <c r="P102" s="135"/>
      <c r="Q102" s="135"/>
      <c r="R102" s="136"/>
      <c r="S102" s="135"/>
      <c r="T102" s="136"/>
      <c r="U102" s="136"/>
      <c r="V102" s="137"/>
      <c r="W102" s="137"/>
      <c r="X102" s="137"/>
      <c r="Y102" s="137"/>
      <c r="Z102" s="137"/>
    </row>
    <row r="103" spans="1:26" ht="12.75" customHeight="1" x14ac:dyDescent="0.2">
      <c r="A103" s="90">
        <v>1561</v>
      </c>
      <c r="B103" s="83" t="s">
        <v>305</v>
      </c>
      <c r="C103" s="83" t="s">
        <v>308</v>
      </c>
      <c r="D103" s="74">
        <v>38084</v>
      </c>
      <c r="E103" s="126">
        <v>39.318390000000001</v>
      </c>
      <c r="F103" s="126">
        <v>-76.555459999999997</v>
      </c>
      <c r="G103" s="126">
        <v>39.31906</v>
      </c>
      <c r="H103" s="126">
        <v>-76.55556</v>
      </c>
      <c r="I103" s="79">
        <v>0.4236111111111111</v>
      </c>
      <c r="J103" s="80">
        <v>10.75</v>
      </c>
      <c r="K103" s="80">
        <v>8.57</v>
      </c>
      <c r="L103" s="81">
        <v>398</v>
      </c>
      <c r="M103" s="80">
        <v>15.95</v>
      </c>
      <c r="N103" s="135"/>
      <c r="O103" s="135"/>
      <c r="P103" s="135"/>
      <c r="Q103" s="135"/>
      <c r="R103" s="136"/>
      <c r="S103" s="135"/>
      <c r="T103" s="136"/>
      <c r="U103" s="136"/>
      <c r="V103" s="137"/>
      <c r="W103" s="137"/>
      <c r="X103" s="137"/>
      <c r="Y103" s="137"/>
      <c r="Z103" s="137"/>
    </row>
    <row r="104" spans="1:26" ht="12.75" customHeight="1" x14ac:dyDescent="0.2">
      <c r="A104" s="90">
        <v>1432</v>
      </c>
      <c r="B104" s="83" t="s">
        <v>305</v>
      </c>
      <c r="C104" s="83" t="s">
        <v>300</v>
      </c>
      <c r="D104" s="74">
        <v>38084</v>
      </c>
      <c r="E104" s="126">
        <v>39.323950000000004</v>
      </c>
      <c r="F104" s="126">
        <v>-76.561989999999994</v>
      </c>
      <c r="G104" s="126">
        <v>39.324469999999998</v>
      </c>
      <c r="H104" s="126">
        <v>-76.562510000000003</v>
      </c>
      <c r="I104" s="79">
        <v>0.5</v>
      </c>
      <c r="J104" s="80">
        <v>11.41</v>
      </c>
      <c r="K104" s="80">
        <v>8.4499999999999993</v>
      </c>
      <c r="L104" s="81">
        <v>370</v>
      </c>
      <c r="M104" s="80">
        <v>13.57</v>
      </c>
      <c r="N104" s="135"/>
      <c r="O104" s="135"/>
      <c r="P104" s="135"/>
      <c r="Q104" s="135"/>
      <c r="R104" s="136"/>
      <c r="S104" s="135"/>
      <c r="T104" s="136"/>
      <c r="U104" s="136"/>
      <c r="V104" s="137"/>
      <c r="W104" s="137"/>
      <c r="X104" s="137"/>
      <c r="Y104" s="137"/>
      <c r="Z104" s="137"/>
    </row>
    <row r="105" spans="1:26" ht="12.75" customHeight="1" x14ac:dyDescent="0.2">
      <c r="A105" s="90">
        <v>1695</v>
      </c>
      <c r="B105" s="83" t="s">
        <v>305</v>
      </c>
      <c r="C105" s="83" t="s">
        <v>300</v>
      </c>
      <c r="D105" s="74">
        <v>38058</v>
      </c>
      <c r="E105" s="126">
        <v>39.326990000000002</v>
      </c>
      <c r="F105" s="126">
        <v>-76.569310000000002</v>
      </c>
      <c r="G105" s="126">
        <v>39.326599999999999</v>
      </c>
      <c r="H105" s="126">
        <v>-76.570009999999996</v>
      </c>
      <c r="I105" s="79">
        <v>0.63541666666666663</v>
      </c>
      <c r="J105" s="80">
        <v>9.2100000000000009</v>
      </c>
      <c r="K105" s="80">
        <v>8.36</v>
      </c>
      <c r="L105" s="81">
        <v>398</v>
      </c>
      <c r="M105" s="80">
        <v>14.17</v>
      </c>
      <c r="N105" s="135"/>
      <c r="O105" s="135"/>
      <c r="P105" s="135"/>
      <c r="Q105" s="135"/>
      <c r="R105" s="136"/>
      <c r="S105" s="135"/>
      <c r="T105" s="136"/>
      <c r="U105" s="136"/>
      <c r="V105" s="137"/>
      <c r="W105" s="137"/>
      <c r="X105" s="137"/>
      <c r="Y105" s="137"/>
      <c r="Z105" s="137"/>
    </row>
    <row r="106" spans="1:26" ht="12.75" customHeight="1" x14ac:dyDescent="0.2">
      <c r="A106" s="90">
        <v>1476</v>
      </c>
      <c r="B106" s="83" t="s">
        <v>305</v>
      </c>
      <c r="C106" s="83" t="s">
        <v>300</v>
      </c>
      <c r="D106" s="74">
        <v>38055</v>
      </c>
      <c r="E106" s="126">
        <v>39.330739999999999</v>
      </c>
      <c r="F106" s="126">
        <v>-76.572569999999999</v>
      </c>
      <c r="G106" s="126">
        <v>39.331049999999998</v>
      </c>
      <c r="H106" s="126">
        <v>-76.573340000000002</v>
      </c>
      <c r="I106" s="79">
        <v>0.52083333333333337</v>
      </c>
      <c r="J106" s="80">
        <v>7.73</v>
      </c>
      <c r="K106" s="80">
        <v>7.95</v>
      </c>
      <c r="L106" s="81">
        <v>410</v>
      </c>
      <c r="M106" s="80">
        <v>12.86</v>
      </c>
      <c r="N106" s="135"/>
      <c r="O106" s="135"/>
      <c r="P106" s="135"/>
      <c r="Q106" s="135"/>
      <c r="R106" s="136"/>
      <c r="S106" s="135"/>
      <c r="T106" s="136"/>
      <c r="U106" s="136"/>
      <c r="V106" s="137"/>
      <c r="W106" s="137"/>
      <c r="X106" s="137"/>
      <c r="Y106" s="137"/>
      <c r="Z106" s="137"/>
    </row>
    <row r="107" spans="1:26" ht="12.75" customHeight="1" x14ac:dyDescent="0.2">
      <c r="A107" s="90">
        <v>1476</v>
      </c>
      <c r="B107" s="83" t="s">
        <v>305</v>
      </c>
      <c r="C107" s="83" t="s">
        <v>300</v>
      </c>
      <c r="D107" s="74">
        <v>38058</v>
      </c>
      <c r="E107" s="126">
        <v>39.330739999999999</v>
      </c>
      <c r="F107" s="126">
        <v>-76.572569999999999</v>
      </c>
      <c r="G107" s="126">
        <v>39.331049999999998</v>
      </c>
      <c r="H107" s="126">
        <v>-76.573340000000002</v>
      </c>
      <c r="I107" s="79">
        <v>0.46875</v>
      </c>
      <c r="J107" s="80">
        <v>8.1199999999999992</v>
      </c>
      <c r="K107" s="80">
        <v>7.96</v>
      </c>
      <c r="L107" s="81">
        <v>402</v>
      </c>
      <c r="M107" s="80">
        <v>14.4</v>
      </c>
      <c r="N107" s="135"/>
      <c r="O107" s="135"/>
      <c r="P107" s="135"/>
      <c r="Q107" s="135"/>
      <c r="R107" s="136"/>
      <c r="S107" s="135"/>
      <c r="T107" s="136"/>
      <c r="U107" s="136"/>
      <c r="V107" s="137"/>
      <c r="W107" s="137"/>
      <c r="X107" s="137"/>
      <c r="Y107" s="137"/>
      <c r="Z107" s="137"/>
    </row>
    <row r="108" spans="1:26" ht="12.75" customHeight="1" x14ac:dyDescent="0.2">
      <c r="A108" s="90">
        <v>1373</v>
      </c>
      <c r="B108" s="83" t="s">
        <v>305</v>
      </c>
      <c r="C108" s="83" t="s">
        <v>300</v>
      </c>
      <c r="D108" s="74">
        <v>38055</v>
      </c>
      <c r="E108" s="126">
        <v>39.331049999999998</v>
      </c>
      <c r="F108" s="126">
        <v>-76.573340000000002</v>
      </c>
      <c r="G108" s="126">
        <v>39.331380000000003</v>
      </c>
      <c r="H108" s="126">
        <v>-76.574089999999998</v>
      </c>
      <c r="I108" s="79">
        <v>0.55208333333333337</v>
      </c>
      <c r="J108" s="80">
        <v>7.75</v>
      </c>
      <c r="K108" s="80">
        <v>7.99</v>
      </c>
      <c r="L108" s="81">
        <v>411</v>
      </c>
      <c r="M108" s="80">
        <v>12.84</v>
      </c>
      <c r="N108" s="135"/>
      <c r="O108" s="135"/>
      <c r="P108" s="135"/>
      <c r="Q108" s="135"/>
      <c r="R108" s="136"/>
      <c r="S108" s="135"/>
      <c r="T108" s="136"/>
      <c r="U108" s="136"/>
      <c r="V108" s="137"/>
      <c r="W108" s="137"/>
      <c r="X108" s="137"/>
      <c r="Y108" s="137"/>
      <c r="Z108" s="137"/>
    </row>
    <row r="109" spans="1:26" ht="12.75" customHeight="1" x14ac:dyDescent="0.2">
      <c r="A109" s="90">
        <v>1574</v>
      </c>
      <c r="B109" s="83" t="s">
        <v>305</v>
      </c>
      <c r="C109" s="83" t="s">
        <v>300</v>
      </c>
      <c r="D109" s="74">
        <v>38061</v>
      </c>
      <c r="E109" s="126">
        <v>39.349850000000004</v>
      </c>
      <c r="F109" s="126">
        <v>-76.580079999999995</v>
      </c>
      <c r="G109" s="126">
        <v>39.350349999999999</v>
      </c>
      <c r="H109" s="126">
        <v>-76.579549999999998</v>
      </c>
      <c r="I109" s="79">
        <v>0.59375</v>
      </c>
      <c r="J109" s="80">
        <v>11.91</v>
      </c>
      <c r="K109" s="80">
        <v>9.34</v>
      </c>
      <c r="L109" s="81">
        <v>585</v>
      </c>
      <c r="M109" s="80">
        <v>18.260000000000002</v>
      </c>
      <c r="N109" s="135"/>
      <c r="O109" s="135"/>
      <c r="P109" s="135"/>
      <c r="Q109" s="135"/>
      <c r="R109" s="136"/>
      <c r="S109" s="135"/>
      <c r="T109" s="136"/>
      <c r="U109" s="136"/>
      <c r="V109" s="137"/>
      <c r="W109" s="137"/>
      <c r="X109" s="137"/>
      <c r="Y109" s="137"/>
      <c r="Z109" s="137"/>
    </row>
    <row r="110" spans="1:26" ht="12.75" customHeight="1" x14ac:dyDescent="0.2">
      <c r="A110" s="90">
        <v>1502</v>
      </c>
      <c r="B110" s="83" t="s">
        <v>305</v>
      </c>
      <c r="C110" s="83" t="s">
        <v>300</v>
      </c>
      <c r="D110" s="74">
        <v>38055</v>
      </c>
      <c r="E110" s="126">
        <v>39.350340000000003</v>
      </c>
      <c r="F110" s="126">
        <v>-76.577119999999994</v>
      </c>
      <c r="G110" s="126">
        <v>39.351010000000002</v>
      </c>
      <c r="H110" s="126">
        <v>-76.577179999999998</v>
      </c>
      <c r="I110" s="79">
        <v>0.625</v>
      </c>
      <c r="J110" s="80">
        <v>8.02</v>
      </c>
      <c r="K110" s="80">
        <v>8.1300000000000008</v>
      </c>
      <c r="L110" s="81">
        <v>675</v>
      </c>
      <c r="M110" s="80">
        <v>12.22</v>
      </c>
      <c r="N110" s="135"/>
      <c r="O110" s="135"/>
      <c r="P110" s="135"/>
      <c r="Q110" s="135"/>
      <c r="R110" s="136"/>
      <c r="S110" s="135"/>
      <c r="T110" s="136"/>
      <c r="U110" s="136"/>
      <c r="V110" s="137"/>
      <c r="W110" s="137"/>
      <c r="X110" s="137"/>
      <c r="Y110" s="137"/>
      <c r="Z110" s="137"/>
    </row>
    <row r="111" spans="1:26" ht="12.75" customHeight="1" x14ac:dyDescent="0.2">
      <c r="A111" s="90">
        <v>1331</v>
      </c>
      <c r="B111" s="83" t="s">
        <v>305</v>
      </c>
      <c r="C111" s="83" t="s">
        <v>300</v>
      </c>
      <c r="D111" s="74">
        <v>38070</v>
      </c>
      <c r="E111" s="126">
        <v>39.352550000000001</v>
      </c>
      <c r="F111" s="126">
        <v>-76.577070000000006</v>
      </c>
      <c r="G111" s="126">
        <v>39.352550000000001</v>
      </c>
      <c r="H111" s="126">
        <v>-76.576210000000003</v>
      </c>
      <c r="I111" s="79">
        <v>0.47222222222222227</v>
      </c>
      <c r="J111" s="76"/>
      <c r="K111" s="76"/>
      <c r="L111" s="77"/>
      <c r="M111" s="76"/>
      <c r="N111" s="135"/>
      <c r="O111" s="135"/>
      <c r="P111" s="135"/>
      <c r="Q111" s="135"/>
      <c r="R111" s="136"/>
      <c r="S111" s="135"/>
      <c r="T111" s="136"/>
      <c r="U111" s="136"/>
      <c r="V111" s="137"/>
      <c r="W111" s="137"/>
      <c r="X111" s="137"/>
      <c r="Y111" s="137"/>
      <c r="Z111" s="137"/>
    </row>
    <row r="112" spans="1:26" ht="12.75" customHeight="1" x14ac:dyDescent="0.2">
      <c r="A112" s="90">
        <v>1670</v>
      </c>
      <c r="B112" s="83" t="s">
        <v>305</v>
      </c>
      <c r="C112" s="83" t="s">
        <v>300</v>
      </c>
      <c r="D112" s="74">
        <v>38069</v>
      </c>
      <c r="E112" s="126">
        <v>39.352550000000001</v>
      </c>
      <c r="F112" s="126">
        <v>-76.576210000000003</v>
      </c>
      <c r="G112" s="126">
        <v>39.352600000000002</v>
      </c>
      <c r="H112" s="126">
        <v>-76.57535</v>
      </c>
      <c r="I112" s="79">
        <v>0.49305555555555558</v>
      </c>
      <c r="J112" s="76"/>
      <c r="K112" s="76"/>
      <c r="L112" s="77"/>
      <c r="M112" s="76"/>
      <c r="N112" s="135"/>
      <c r="O112" s="135"/>
      <c r="P112" s="135"/>
      <c r="Q112" s="135"/>
      <c r="R112" s="136"/>
      <c r="S112" s="135"/>
      <c r="T112" s="136"/>
      <c r="U112" s="136"/>
      <c r="V112" s="137"/>
      <c r="W112" s="137"/>
      <c r="X112" s="137"/>
      <c r="Y112" s="137"/>
      <c r="Z112" s="137"/>
    </row>
    <row r="113" spans="1:26" ht="12.75" customHeight="1" x14ac:dyDescent="0.2">
      <c r="A113" s="90">
        <v>1361</v>
      </c>
      <c r="B113" s="83" t="s">
        <v>305</v>
      </c>
      <c r="C113" s="83" t="s">
        <v>300</v>
      </c>
      <c r="D113" s="74">
        <v>38069</v>
      </c>
      <c r="E113" s="126">
        <v>39.353479999999998</v>
      </c>
      <c r="F113" s="126">
        <v>-76.573369999999997</v>
      </c>
      <c r="G113" s="126">
        <v>39.354030000000002</v>
      </c>
      <c r="H113" s="126">
        <v>-76.572879999999998</v>
      </c>
      <c r="I113" s="79">
        <v>0.53125</v>
      </c>
      <c r="J113" s="76"/>
      <c r="K113" s="76"/>
      <c r="L113" s="77"/>
      <c r="M113" s="76"/>
      <c r="N113" s="135"/>
      <c r="O113" s="135"/>
      <c r="P113" s="135"/>
      <c r="Q113" s="135"/>
      <c r="R113" s="136"/>
      <c r="S113" s="135"/>
      <c r="T113" s="136"/>
      <c r="U113" s="136"/>
      <c r="V113" s="137"/>
      <c r="W113" s="137"/>
      <c r="X113" s="137"/>
      <c r="Y113" s="137"/>
      <c r="Z113" s="137"/>
    </row>
    <row r="114" spans="1:26" ht="12.75" customHeight="1" x14ac:dyDescent="0.2">
      <c r="A114" s="90">
        <v>1332</v>
      </c>
      <c r="B114" s="83" t="s">
        <v>305</v>
      </c>
      <c r="C114" s="83" t="s">
        <v>300</v>
      </c>
      <c r="D114" s="74">
        <v>38069</v>
      </c>
      <c r="E114" s="126">
        <v>39.356000000000002</v>
      </c>
      <c r="F114" s="126">
        <v>-76.572990000000004</v>
      </c>
      <c r="G114" s="126">
        <v>39.356670000000001</v>
      </c>
      <c r="H114" s="126">
        <v>-76.572890000000001</v>
      </c>
      <c r="I114" s="79">
        <v>0.57291666666666663</v>
      </c>
      <c r="J114" s="76"/>
      <c r="K114" s="76"/>
      <c r="L114" s="77"/>
      <c r="M114" s="76"/>
      <c r="N114" s="135"/>
      <c r="O114" s="135"/>
      <c r="P114" s="135"/>
      <c r="Q114" s="135"/>
      <c r="R114" s="136"/>
      <c r="S114" s="135"/>
      <c r="T114" s="136"/>
      <c r="U114" s="136"/>
      <c r="V114" s="137"/>
      <c r="W114" s="137"/>
      <c r="X114" s="137"/>
      <c r="Y114" s="137"/>
      <c r="Z114" s="137"/>
    </row>
    <row r="115" spans="1:26" ht="12.75" customHeight="1" x14ac:dyDescent="0.2">
      <c r="A115" s="92">
        <v>1591</v>
      </c>
      <c r="B115" s="74" t="s">
        <v>305</v>
      </c>
      <c r="C115" s="83" t="s">
        <v>300</v>
      </c>
      <c r="D115" s="74">
        <v>38061</v>
      </c>
      <c r="E115" s="126">
        <v>39.357840000000003</v>
      </c>
      <c r="F115" s="126">
        <v>-76.573449999999994</v>
      </c>
      <c r="G115" s="126">
        <v>39.358469999999997</v>
      </c>
      <c r="H115" s="126">
        <v>-76.573710000000005</v>
      </c>
      <c r="I115" s="79">
        <v>0.51041666666666663</v>
      </c>
      <c r="J115" s="80">
        <v>11.31</v>
      </c>
      <c r="K115" s="80">
        <v>8.94</v>
      </c>
      <c r="L115" s="81">
        <v>505</v>
      </c>
      <c r="M115" s="80">
        <v>16</v>
      </c>
      <c r="N115" s="135"/>
      <c r="O115" s="135"/>
      <c r="P115" s="135"/>
      <c r="Q115" s="135"/>
      <c r="R115" s="136"/>
      <c r="S115" s="135"/>
      <c r="T115" s="136"/>
      <c r="U115" s="136"/>
      <c r="V115" s="137"/>
      <c r="W115" s="137"/>
      <c r="X115" s="137"/>
      <c r="Y115" s="137"/>
      <c r="Z115" s="137"/>
    </row>
    <row r="116" spans="1:26" ht="12.75" customHeight="1" x14ac:dyDescent="0.2">
      <c r="A116" s="90">
        <v>1697</v>
      </c>
      <c r="B116" s="83" t="s">
        <v>305</v>
      </c>
      <c r="C116" s="83" t="s">
        <v>300</v>
      </c>
      <c r="D116" s="74">
        <v>38061</v>
      </c>
      <c r="E116" s="126">
        <v>39.369309999999999</v>
      </c>
      <c r="F116" s="126">
        <v>-76.573260000000005</v>
      </c>
      <c r="G116" s="126">
        <v>39.369909999999997</v>
      </c>
      <c r="H116" s="126">
        <v>-76.572860000000006</v>
      </c>
      <c r="I116" s="79">
        <v>0.45833333333333331</v>
      </c>
      <c r="J116" s="80">
        <v>9.59</v>
      </c>
      <c r="K116" s="80">
        <v>8.1199999999999992</v>
      </c>
      <c r="L116" s="81">
        <v>711</v>
      </c>
      <c r="M116" s="80">
        <v>17.440000000000001</v>
      </c>
      <c r="N116" s="135"/>
      <c r="O116" s="135"/>
      <c r="P116" s="135"/>
      <c r="Q116" s="135"/>
      <c r="R116" s="136"/>
      <c r="S116" s="135"/>
      <c r="T116" s="136"/>
      <c r="U116" s="136"/>
      <c r="V116" s="137"/>
      <c r="W116" s="137"/>
      <c r="X116" s="137"/>
      <c r="Y116" s="137"/>
      <c r="Z116" s="137"/>
    </row>
    <row r="117" spans="1:26" ht="12.75" customHeight="1" x14ac:dyDescent="0.2">
      <c r="A117" s="90">
        <v>1520</v>
      </c>
      <c r="B117" s="83" t="s">
        <v>305</v>
      </c>
      <c r="C117" s="83" t="s">
        <v>300</v>
      </c>
      <c r="D117" s="74">
        <v>38061</v>
      </c>
      <c r="E117" s="126">
        <v>39.358469999999997</v>
      </c>
      <c r="F117" s="126">
        <v>-76.573710000000005</v>
      </c>
      <c r="G117" s="126">
        <v>39.359110000000001</v>
      </c>
      <c r="H117" s="126">
        <v>-76.573610000000002</v>
      </c>
      <c r="I117" s="79">
        <v>0.49652777777777773</v>
      </c>
      <c r="J117" s="80">
        <v>11.1</v>
      </c>
      <c r="K117" s="80">
        <v>8.76</v>
      </c>
      <c r="L117" s="81">
        <v>696</v>
      </c>
      <c r="M117" s="80">
        <v>16.84</v>
      </c>
      <c r="N117" s="135"/>
      <c r="O117" s="135"/>
      <c r="P117" s="135"/>
      <c r="Q117" s="135"/>
      <c r="R117" s="136"/>
      <c r="S117" s="135"/>
      <c r="T117" s="136"/>
      <c r="U117" s="136"/>
      <c r="V117" s="137"/>
      <c r="W117" s="137"/>
      <c r="X117" s="137"/>
      <c r="Y117" s="137"/>
      <c r="Z117" s="137"/>
    </row>
    <row r="118" spans="1:26" ht="12.75" customHeight="1" x14ac:dyDescent="0.2">
      <c r="A118" s="90">
        <v>1513</v>
      </c>
      <c r="B118" s="83" t="s">
        <v>307</v>
      </c>
      <c r="C118" s="83" t="s">
        <v>308</v>
      </c>
      <c r="D118" s="74">
        <v>38054</v>
      </c>
      <c r="E118" s="126">
        <v>39.314430000000002</v>
      </c>
      <c r="F118" s="126">
        <v>-76.533479999999997</v>
      </c>
      <c r="G118" s="126">
        <v>39.314810000000001</v>
      </c>
      <c r="H118" s="126">
        <v>-76.534189999999995</v>
      </c>
      <c r="I118" s="79">
        <v>0.57291666666666663</v>
      </c>
      <c r="J118" s="80">
        <v>8.59</v>
      </c>
      <c r="K118" s="80">
        <v>8.39</v>
      </c>
      <c r="L118" s="81">
        <v>633</v>
      </c>
      <c r="M118" s="76"/>
      <c r="N118" s="135"/>
      <c r="O118" s="135"/>
      <c r="P118" s="135"/>
      <c r="Q118" s="135"/>
      <c r="R118" s="136"/>
      <c r="S118" s="135"/>
      <c r="T118" s="136"/>
      <c r="U118" s="136"/>
      <c r="V118" s="137"/>
      <c r="W118" s="137"/>
      <c r="X118" s="137"/>
      <c r="Y118" s="137"/>
      <c r="Z118" s="137"/>
    </row>
    <row r="119" spans="1:26" ht="12.75" customHeight="1" x14ac:dyDescent="0.2">
      <c r="A119" s="90">
        <v>1306</v>
      </c>
      <c r="B119" s="83" t="s">
        <v>307</v>
      </c>
      <c r="C119" s="83" t="s">
        <v>308</v>
      </c>
      <c r="D119" s="74">
        <v>38051</v>
      </c>
      <c r="E119" s="126">
        <v>39.319929999999999</v>
      </c>
      <c r="F119" s="126">
        <v>-76.535039999999995</v>
      </c>
      <c r="G119" s="126">
        <v>39.320410000000003</v>
      </c>
      <c r="H119" s="126">
        <v>-76.534639999999996</v>
      </c>
      <c r="I119" s="79">
        <v>0.47916666666666669</v>
      </c>
      <c r="J119" s="80">
        <v>8.4499999999999993</v>
      </c>
      <c r="K119" s="80">
        <v>8.44</v>
      </c>
      <c r="L119" s="81">
        <v>531</v>
      </c>
      <c r="M119" s="80">
        <v>10.68</v>
      </c>
      <c r="N119" s="135"/>
      <c r="O119" s="135"/>
      <c r="P119" s="135"/>
      <c r="Q119" s="135"/>
      <c r="R119" s="136"/>
      <c r="S119" s="135"/>
      <c r="T119" s="136"/>
      <c r="U119" s="136"/>
      <c r="V119" s="137"/>
      <c r="W119" s="137"/>
      <c r="X119" s="137"/>
      <c r="Y119" s="137"/>
      <c r="Z119" s="137"/>
    </row>
    <row r="120" spans="1:26" ht="12.75" customHeight="1" x14ac:dyDescent="0.2">
      <c r="A120" s="90">
        <v>1630</v>
      </c>
      <c r="B120" s="83" t="s">
        <v>307</v>
      </c>
      <c r="C120" s="83" t="s">
        <v>300</v>
      </c>
      <c r="D120" s="74">
        <v>38054</v>
      </c>
      <c r="E120" s="126">
        <v>39.334850000000003</v>
      </c>
      <c r="F120" s="126">
        <v>-76.537840000000003</v>
      </c>
      <c r="G120" s="126">
        <v>39.335369999999998</v>
      </c>
      <c r="H120" s="126">
        <v>-76.538380000000004</v>
      </c>
      <c r="I120" s="79">
        <v>0.51041666666666663</v>
      </c>
      <c r="J120" s="80">
        <v>8.8699999999999992</v>
      </c>
      <c r="K120" s="80">
        <v>7.41</v>
      </c>
      <c r="L120" s="81">
        <v>476</v>
      </c>
      <c r="M120" s="76"/>
      <c r="N120" s="135"/>
      <c r="O120" s="135"/>
      <c r="P120" s="135"/>
      <c r="Q120" s="135"/>
      <c r="R120" s="136"/>
      <c r="S120" s="135"/>
      <c r="T120" s="136"/>
      <c r="U120" s="136"/>
      <c r="V120" s="137"/>
      <c r="W120" s="137"/>
      <c r="X120" s="137"/>
      <c r="Y120" s="137"/>
      <c r="Z120" s="137"/>
    </row>
    <row r="121" spans="1:26" ht="12.75" customHeight="1" x14ac:dyDescent="0.2">
      <c r="A121" s="90">
        <v>1388</v>
      </c>
      <c r="B121" s="83" t="s">
        <v>307</v>
      </c>
      <c r="C121" s="83" t="s">
        <v>308</v>
      </c>
      <c r="D121" s="74">
        <v>38051</v>
      </c>
      <c r="E121" s="126">
        <v>39.319499999999998</v>
      </c>
      <c r="F121" s="126">
        <v>-76.535679999999999</v>
      </c>
      <c r="G121" s="126">
        <v>39.319929999999999</v>
      </c>
      <c r="H121" s="126">
        <v>-76.535039999999995</v>
      </c>
      <c r="I121" s="79">
        <v>0.5</v>
      </c>
      <c r="J121" s="80">
        <v>8.61</v>
      </c>
      <c r="K121" s="80">
        <v>8.2100000000000009</v>
      </c>
      <c r="L121" s="81">
        <v>523</v>
      </c>
      <c r="M121" s="80">
        <v>9.52</v>
      </c>
      <c r="N121" s="135"/>
      <c r="O121" s="135"/>
      <c r="P121" s="135"/>
      <c r="Q121" s="135"/>
      <c r="R121" s="136"/>
      <c r="S121" s="135"/>
      <c r="T121" s="136"/>
      <c r="U121" s="136"/>
      <c r="V121" s="137"/>
      <c r="W121" s="137"/>
      <c r="X121" s="137"/>
      <c r="Y121" s="137"/>
      <c r="Z121" s="137"/>
    </row>
    <row r="122" spans="1:26" ht="12.75" customHeight="1" x14ac:dyDescent="0.2">
      <c r="A122" s="90">
        <v>1594</v>
      </c>
      <c r="B122" s="83" t="s">
        <v>307</v>
      </c>
      <c r="C122" s="83" t="s">
        <v>300</v>
      </c>
      <c r="D122" s="74">
        <v>38054</v>
      </c>
      <c r="E122" s="126">
        <v>39.332630000000002</v>
      </c>
      <c r="F122" s="126">
        <v>-76.535970000000006</v>
      </c>
      <c r="G122" s="126">
        <v>39.333170000000003</v>
      </c>
      <c r="H122" s="126">
        <v>-76.536490000000001</v>
      </c>
      <c r="I122" s="79">
        <v>0.53125</v>
      </c>
      <c r="J122" s="80">
        <v>9.74</v>
      </c>
      <c r="K122" s="80">
        <v>8.4</v>
      </c>
      <c r="L122" s="81">
        <v>475</v>
      </c>
      <c r="M122" s="76"/>
      <c r="N122" s="135"/>
      <c r="O122" s="135"/>
      <c r="P122" s="135"/>
      <c r="Q122" s="135"/>
      <c r="R122" s="136"/>
      <c r="S122" s="135"/>
      <c r="T122" s="136"/>
      <c r="U122" s="136"/>
      <c r="V122" s="137"/>
      <c r="W122" s="137"/>
      <c r="X122" s="137"/>
      <c r="Y122" s="137"/>
      <c r="Z122" s="137"/>
    </row>
    <row r="123" spans="1:26" ht="12.75" customHeight="1" x14ac:dyDescent="0.2">
      <c r="A123" s="90">
        <v>1367</v>
      </c>
      <c r="B123" s="83" t="s">
        <v>307</v>
      </c>
      <c r="C123" s="83" t="s">
        <v>300</v>
      </c>
      <c r="D123" s="74">
        <v>38097</v>
      </c>
      <c r="E123" s="87">
        <v>39.330759999999998</v>
      </c>
      <c r="F123" s="87">
        <v>-76.535079999999994</v>
      </c>
      <c r="G123" s="126">
        <v>39.33137</v>
      </c>
      <c r="H123" s="126">
        <v>-76.535430000000005</v>
      </c>
      <c r="I123" s="79">
        <v>0.44444444444444442</v>
      </c>
      <c r="J123" s="80">
        <v>15.35</v>
      </c>
      <c r="K123" s="80">
        <v>8.6199999999999992</v>
      </c>
      <c r="L123" s="81">
        <v>424</v>
      </c>
      <c r="M123" s="80">
        <v>14.41</v>
      </c>
      <c r="N123" s="135"/>
      <c r="O123" s="135"/>
      <c r="P123" s="135"/>
      <c r="Q123" s="135"/>
      <c r="R123" s="136"/>
      <c r="S123" s="135"/>
      <c r="T123" s="136"/>
      <c r="U123" s="136"/>
      <c r="V123" s="137"/>
      <c r="W123" s="137"/>
      <c r="X123" s="137"/>
      <c r="Y123" s="137"/>
      <c r="Z123" s="137"/>
    </row>
    <row r="124" spans="1:26" ht="12.75" customHeight="1" x14ac:dyDescent="0.2">
      <c r="A124" s="90">
        <v>1392</v>
      </c>
      <c r="B124" s="83" t="s">
        <v>307</v>
      </c>
      <c r="C124" s="83" t="s">
        <v>308</v>
      </c>
      <c r="D124" s="74">
        <v>38097</v>
      </c>
      <c r="E124" s="126">
        <v>39.323309999999999</v>
      </c>
      <c r="F124" s="126">
        <v>-76.533529999999999</v>
      </c>
      <c r="G124" s="126">
        <v>39.323900000000002</v>
      </c>
      <c r="H124" s="126">
        <v>-76.533190000000005</v>
      </c>
      <c r="I124" s="79">
        <v>0.4284722222222222</v>
      </c>
      <c r="J124" s="80">
        <v>15.88</v>
      </c>
      <c r="K124" s="80">
        <v>8.01</v>
      </c>
      <c r="L124" s="81">
        <v>498</v>
      </c>
      <c r="M124" s="80">
        <v>12.88</v>
      </c>
      <c r="N124" s="135"/>
      <c r="O124" s="135"/>
      <c r="P124" s="135"/>
      <c r="Q124" s="135"/>
      <c r="R124" s="136"/>
      <c r="S124" s="135"/>
      <c r="T124" s="136"/>
      <c r="U124" s="136"/>
      <c r="V124" s="137"/>
      <c r="W124" s="137"/>
      <c r="X124" s="137"/>
      <c r="Y124" s="137"/>
      <c r="Z124" s="137"/>
    </row>
    <row r="125" spans="1:26" ht="12.75" customHeight="1" x14ac:dyDescent="0.2">
      <c r="A125" s="90">
        <v>1659</v>
      </c>
      <c r="B125" s="83" t="s">
        <v>307</v>
      </c>
      <c r="C125" s="83" t="s">
        <v>300</v>
      </c>
      <c r="D125" s="74">
        <v>38097</v>
      </c>
      <c r="E125" s="87">
        <v>39.336779999999997</v>
      </c>
      <c r="F125" s="87">
        <v>-76.539709999999999</v>
      </c>
      <c r="G125" s="87">
        <v>39.336790000000001</v>
      </c>
      <c r="H125" s="87">
        <v>-76.540509999999998</v>
      </c>
      <c r="I125" s="75"/>
      <c r="J125" s="80">
        <v>16.600000000000001</v>
      </c>
      <c r="K125" s="80">
        <v>8.1199999999999992</v>
      </c>
      <c r="L125" s="81">
        <v>444</v>
      </c>
      <c r="M125" s="80">
        <v>12.47</v>
      </c>
      <c r="N125" s="135"/>
      <c r="O125" s="135"/>
      <c r="P125" s="135"/>
      <c r="Q125" s="135"/>
      <c r="R125" s="136"/>
      <c r="S125" s="135"/>
      <c r="T125" s="136"/>
      <c r="U125" s="136"/>
      <c r="V125" s="137"/>
      <c r="W125" s="137"/>
      <c r="X125" s="137"/>
      <c r="Y125" s="137"/>
      <c r="Z125" s="137"/>
    </row>
    <row r="126" spans="1:26" ht="12.75" customHeight="1" x14ac:dyDescent="0.2">
      <c r="A126" s="90">
        <v>1634</v>
      </c>
      <c r="B126" s="83" t="s">
        <v>307</v>
      </c>
      <c r="C126" s="83" t="s">
        <v>300</v>
      </c>
      <c r="D126" s="74">
        <v>38106</v>
      </c>
      <c r="E126" s="126">
        <v>39.361020000000003</v>
      </c>
      <c r="F126" s="126">
        <v>-76.534859999999995</v>
      </c>
      <c r="G126" s="126">
        <v>39.361649999999997</v>
      </c>
      <c r="H126" s="126">
        <v>-76.534899999999993</v>
      </c>
      <c r="I126" s="75"/>
      <c r="J126" s="80">
        <v>12.86</v>
      </c>
      <c r="K126" s="80">
        <v>7.52</v>
      </c>
      <c r="L126" s="81">
        <v>430</v>
      </c>
      <c r="M126" s="80">
        <v>11</v>
      </c>
      <c r="N126" s="135"/>
      <c r="O126" s="135"/>
      <c r="P126" s="135"/>
      <c r="Q126" s="135"/>
      <c r="R126" s="136"/>
      <c r="S126" s="135"/>
      <c r="T126" s="136"/>
      <c r="U126" s="136"/>
      <c r="V126" s="137"/>
      <c r="W126" s="137"/>
      <c r="X126" s="137"/>
      <c r="Y126" s="137"/>
      <c r="Z126" s="137"/>
    </row>
    <row r="127" spans="1:26" ht="12.75" customHeight="1" x14ac:dyDescent="0.2">
      <c r="A127" s="90">
        <v>1235</v>
      </c>
      <c r="B127" s="83" t="s">
        <v>311</v>
      </c>
      <c r="C127" s="83" t="s">
        <v>308</v>
      </c>
      <c r="D127" s="74">
        <v>38106</v>
      </c>
      <c r="E127" s="127">
        <v>39.312350000000002</v>
      </c>
      <c r="F127" s="127">
        <v>-76.554590000000005</v>
      </c>
      <c r="G127" s="128">
        <v>39.312640000000002</v>
      </c>
      <c r="H127" s="128">
        <v>-76.543909999999997</v>
      </c>
      <c r="I127" s="75"/>
      <c r="J127" s="76"/>
      <c r="K127" s="76"/>
      <c r="L127" s="77"/>
      <c r="M127" s="76"/>
      <c r="N127" s="135"/>
      <c r="O127" s="135"/>
      <c r="P127" s="135"/>
      <c r="Q127" s="135"/>
      <c r="R127" s="136"/>
      <c r="S127" s="135"/>
      <c r="T127" s="136"/>
      <c r="U127" s="136"/>
      <c r="V127" s="137"/>
      <c r="W127" s="137"/>
      <c r="X127" s="137"/>
      <c r="Y127" s="137"/>
      <c r="Z127" s="137"/>
    </row>
    <row r="128" spans="1:26" ht="12.75" customHeight="1" x14ac:dyDescent="0.2">
      <c r="A128" s="90">
        <v>1231</v>
      </c>
      <c r="B128" s="83" t="s">
        <v>311</v>
      </c>
      <c r="C128" s="83" t="s">
        <v>308</v>
      </c>
      <c r="D128" s="74">
        <v>38107</v>
      </c>
      <c r="E128" s="126">
        <v>39.31082</v>
      </c>
      <c r="F128" s="126">
        <v>-76.546999999999997</v>
      </c>
      <c r="G128" s="126">
        <v>39.311410000000002</v>
      </c>
      <c r="H128" s="126">
        <v>-76.546769999999995</v>
      </c>
      <c r="I128" s="75"/>
      <c r="J128" s="76"/>
      <c r="K128" s="76"/>
      <c r="L128" s="77"/>
      <c r="M128" s="76"/>
      <c r="N128" s="135"/>
      <c r="O128" s="135"/>
      <c r="P128" s="135"/>
      <c r="Q128" s="135"/>
      <c r="R128" s="136"/>
      <c r="S128" s="135"/>
      <c r="T128" s="136"/>
      <c r="U128" s="136"/>
      <c r="V128" s="137"/>
      <c r="W128" s="137"/>
      <c r="X128" s="137"/>
      <c r="Y128" s="137"/>
      <c r="Z128" s="137"/>
    </row>
    <row r="129" spans="1:26" ht="12.75" customHeight="1" x14ac:dyDescent="0.2">
      <c r="A129" s="90">
        <v>1600</v>
      </c>
      <c r="B129" s="83" t="s">
        <v>305</v>
      </c>
      <c r="C129" s="83" t="s">
        <v>300</v>
      </c>
      <c r="D129" s="74">
        <v>38084</v>
      </c>
      <c r="E129" s="126">
        <v>39.368110000000001</v>
      </c>
      <c r="F129" s="126">
        <v>-76.580849999999998</v>
      </c>
      <c r="G129" s="126">
        <v>39.368699999999997</v>
      </c>
      <c r="H129" s="126">
        <v>-76.581130000000002</v>
      </c>
      <c r="I129" s="79">
        <v>0.57152777777777775</v>
      </c>
      <c r="J129" s="80">
        <v>15.55</v>
      </c>
      <c r="K129" s="80">
        <v>8.57</v>
      </c>
      <c r="L129" s="81">
        <v>528</v>
      </c>
      <c r="M129" s="80">
        <v>15.82</v>
      </c>
      <c r="N129" s="135"/>
      <c r="O129" s="135"/>
      <c r="P129" s="135"/>
      <c r="Q129" s="135"/>
      <c r="R129" s="136"/>
      <c r="S129" s="135"/>
      <c r="T129" s="136"/>
      <c r="U129" s="136"/>
      <c r="V129" s="137"/>
      <c r="W129" s="137"/>
      <c r="X129" s="137"/>
      <c r="Y129" s="137"/>
      <c r="Z129" s="137"/>
    </row>
    <row r="130" spans="1:26" ht="12.75" customHeight="1" x14ac:dyDescent="0.2">
      <c r="A130" s="90">
        <v>403</v>
      </c>
      <c r="B130" s="83" t="s">
        <v>299</v>
      </c>
      <c r="C130" s="83" t="s">
        <v>300</v>
      </c>
      <c r="D130" s="74">
        <v>38098</v>
      </c>
      <c r="E130" s="126">
        <v>39.320590000000003</v>
      </c>
      <c r="F130" s="126">
        <v>-76.711569999999995</v>
      </c>
      <c r="G130" s="126">
        <v>39.32105</v>
      </c>
      <c r="H130" s="126">
        <v>-76.71172</v>
      </c>
      <c r="I130" s="79">
        <v>0.44236111111111115</v>
      </c>
      <c r="J130" s="80">
        <v>18.48</v>
      </c>
      <c r="K130" s="80">
        <v>8.44</v>
      </c>
      <c r="L130" s="81">
        <v>423</v>
      </c>
      <c r="M130" s="80">
        <v>11.47</v>
      </c>
      <c r="N130" s="135"/>
      <c r="O130" s="135"/>
      <c r="P130" s="135"/>
      <c r="Q130" s="135"/>
      <c r="R130" s="136"/>
      <c r="S130" s="135"/>
      <c r="T130" s="136"/>
      <c r="U130" s="136"/>
      <c r="V130" s="137"/>
      <c r="W130" s="137"/>
      <c r="X130" s="137"/>
      <c r="Y130" s="137"/>
      <c r="Z130" s="137"/>
    </row>
    <row r="131" spans="1:26" ht="12.75" customHeight="1" x14ac:dyDescent="0.2">
      <c r="A131" s="90">
        <v>1112</v>
      </c>
      <c r="B131" s="83" t="s">
        <v>309</v>
      </c>
      <c r="C131" s="83" t="s">
        <v>300</v>
      </c>
      <c r="D131" s="74">
        <v>38096</v>
      </c>
      <c r="E131" s="126">
        <v>39.36609</v>
      </c>
      <c r="F131" s="126">
        <v>-76.648219999999995</v>
      </c>
      <c r="G131" s="126">
        <v>39.366759999999999</v>
      </c>
      <c r="H131" s="126">
        <v>-76.648319999999998</v>
      </c>
      <c r="I131" s="79">
        <v>0.43055555555555558</v>
      </c>
      <c r="J131" s="80">
        <v>17.100000000000001</v>
      </c>
      <c r="K131" s="80">
        <v>8.2100000000000009</v>
      </c>
      <c r="L131" s="81">
        <v>511</v>
      </c>
      <c r="M131" s="80">
        <v>12.22</v>
      </c>
      <c r="N131" s="135"/>
      <c r="O131" s="135"/>
      <c r="P131" s="135"/>
      <c r="Q131" s="135"/>
      <c r="R131" s="136"/>
      <c r="S131" s="135"/>
      <c r="T131" s="136"/>
      <c r="U131" s="136"/>
      <c r="V131" s="137"/>
      <c r="W131" s="137"/>
      <c r="X131" s="137"/>
      <c r="Y131" s="137"/>
      <c r="Z131" s="137"/>
    </row>
    <row r="132" spans="1:26" ht="12.75" customHeight="1" x14ac:dyDescent="0.2">
      <c r="A132" s="90">
        <v>250</v>
      </c>
      <c r="B132" s="83" t="s">
        <v>301</v>
      </c>
      <c r="C132" s="83" t="s">
        <v>300</v>
      </c>
      <c r="D132" s="74">
        <v>38098</v>
      </c>
      <c r="E132" s="87">
        <v>39.305109999999999</v>
      </c>
      <c r="F132" s="87">
        <v>-76.687340000000006</v>
      </c>
      <c r="G132" s="81">
        <v>39.305129999999998</v>
      </c>
      <c r="H132" s="81">
        <v>-76.688130000000001</v>
      </c>
      <c r="I132" s="75"/>
      <c r="J132" s="80">
        <v>19.600000000000001</v>
      </c>
      <c r="K132" s="80">
        <v>8.93</v>
      </c>
      <c r="L132" s="81">
        <v>891</v>
      </c>
      <c r="M132" s="80">
        <v>14.83</v>
      </c>
      <c r="N132" s="135"/>
      <c r="O132" s="135"/>
      <c r="P132" s="135"/>
      <c r="Q132" s="135"/>
      <c r="R132" s="136"/>
      <c r="S132" s="135"/>
      <c r="T132" s="136"/>
      <c r="U132" s="136"/>
      <c r="V132" s="137"/>
      <c r="W132" s="137"/>
      <c r="X132" s="137"/>
      <c r="Y132" s="137"/>
      <c r="Z132" s="137"/>
    </row>
    <row r="133" spans="1:26" ht="12.75" customHeight="1" x14ac:dyDescent="0.2">
      <c r="A133" s="90">
        <v>625</v>
      </c>
      <c r="B133" s="83" t="s">
        <v>302</v>
      </c>
      <c r="C133" s="83" t="s">
        <v>300</v>
      </c>
      <c r="D133" s="74">
        <v>38098</v>
      </c>
      <c r="E133" s="126">
        <v>39.275219999999997</v>
      </c>
      <c r="F133" s="126">
        <v>-76.673670000000001</v>
      </c>
      <c r="G133" s="126">
        <v>39.275060000000003</v>
      </c>
      <c r="H133" s="126">
        <v>-76.674499999999995</v>
      </c>
      <c r="I133" s="79">
        <v>0.5625</v>
      </c>
      <c r="J133" s="80">
        <v>17.690000000000001</v>
      </c>
      <c r="K133" s="80">
        <v>8.32</v>
      </c>
      <c r="L133" s="81">
        <v>486</v>
      </c>
      <c r="M133" s="80">
        <v>13.76</v>
      </c>
      <c r="N133" s="135"/>
      <c r="O133" s="135"/>
      <c r="P133" s="135"/>
      <c r="Q133" s="135"/>
      <c r="R133" s="136"/>
      <c r="S133" s="135"/>
      <c r="T133" s="136"/>
      <c r="U133" s="136"/>
      <c r="V133" s="137"/>
      <c r="W133" s="137"/>
      <c r="X133" s="137"/>
      <c r="Y133" s="137"/>
      <c r="Z133" s="137"/>
    </row>
    <row r="134" spans="1:26" ht="12.75" customHeight="1" x14ac:dyDescent="0.2">
      <c r="A134" s="90">
        <v>1053</v>
      </c>
      <c r="B134" s="83" t="s">
        <v>304</v>
      </c>
      <c r="C134" s="83" t="s">
        <v>300</v>
      </c>
      <c r="D134" s="74">
        <v>38096</v>
      </c>
      <c r="E134" s="126">
        <v>39.326770000000003</v>
      </c>
      <c r="F134" s="126">
        <v>-76.625200000000007</v>
      </c>
      <c r="G134" s="126">
        <v>39.32743</v>
      </c>
      <c r="H134" s="126">
        <v>-76.625119999999995</v>
      </c>
      <c r="I134" s="79">
        <v>0.52083333333333337</v>
      </c>
      <c r="J134" s="80">
        <v>16.7</v>
      </c>
      <c r="K134" s="80">
        <v>8.26</v>
      </c>
      <c r="L134" s="81">
        <v>464</v>
      </c>
      <c r="M134" s="80">
        <v>13.72</v>
      </c>
      <c r="N134" s="135"/>
      <c r="O134" s="135"/>
      <c r="P134" s="135"/>
      <c r="Q134" s="135"/>
      <c r="R134" s="136"/>
      <c r="S134" s="135"/>
      <c r="T134" s="136"/>
      <c r="U134" s="136"/>
      <c r="V134" s="137"/>
      <c r="W134" s="137"/>
      <c r="X134" s="137"/>
      <c r="Y134" s="137"/>
      <c r="Z134" s="137"/>
    </row>
    <row r="135" spans="1:26" ht="12.75" customHeight="1" x14ac:dyDescent="0.2">
      <c r="A135" s="90">
        <v>1583</v>
      </c>
      <c r="B135" s="83" t="s">
        <v>306</v>
      </c>
      <c r="C135" s="83" t="s">
        <v>300</v>
      </c>
      <c r="D135" s="74">
        <v>38096</v>
      </c>
      <c r="E135" s="126">
        <v>39.365879999999997</v>
      </c>
      <c r="F135" s="126">
        <v>-76.599369999999993</v>
      </c>
      <c r="G135" s="126">
        <v>39.366529999999997</v>
      </c>
      <c r="H135" s="126">
        <v>-76.599590000000006</v>
      </c>
      <c r="I135" s="79">
        <v>0.61111111111111105</v>
      </c>
      <c r="J135" s="80">
        <v>19.739999999999998</v>
      </c>
      <c r="K135" s="80">
        <v>7.15</v>
      </c>
      <c r="L135" s="81">
        <v>516</v>
      </c>
      <c r="M135" s="80">
        <v>10.66</v>
      </c>
      <c r="N135" s="135"/>
      <c r="O135" s="135"/>
      <c r="P135" s="135"/>
      <c r="Q135" s="135"/>
      <c r="R135" s="136"/>
      <c r="S135" s="135"/>
      <c r="T135" s="136"/>
      <c r="U135" s="136"/>
      <c r="V135" s="137"/>
      <c r="W135" s="137"/>
      <c r="X135" s="137"/>
      <c r="Y135" s="137"/>
      <c r="Z135" s="137"/>
    </row>
    <row r="136" spans="1:26" ht="12.75" customHeight="1" x14ac:dyDescent="0.2">
      <c r="A136" s="90">
        <v>566</v>
      </c>
      <c r="B136" s="83" t="s">
        <v>310</v>
      </c>
      <c r="C136" s="83" t="s">
        <v>300</v>
      </c>
      <c r="D136" s="74">
        <v>38098</v>
      </c>
      <c r="E136" s="126">
        <v>39.334620000000001</v>
      </c>
      <c r="F136" s="126">
        <v>-76.711410000000001</v>
      </c>
      <c r="G136" s="126">
        <v>39.335160000000002</v>
      </c>
      <c r="H136" s="126">
        <v>-76.710899999999995</v>
      </c>
      <c r="I136" s="79">
        <v>0.3888888888888889</v>
      </c>
      <c r="J136" s="80">
        <v>15.83</v>
      </c>
      <c r="K136" s="80">
        <v>8.2799999999999994</v>
      </c>
      <c r="L136" s="81">
        <v>674</v>
      </c>
      <c r="M136" s="80">
        <v>14.32</v>
      </c>
      <c r="N136" s="135"/>
      <c r="O136" s="135"/>
      <c r="P136" s="135"/>
      <c r="Q136" s="135"/>
      <c r="R136" s="136"/>
      <c r="S136" s="135"/>
      <c r="T136" s="136"/>
      <c r="U136" s="136"/>
      <c r="V136" s="137"/>
      <c r="W136" s="137"/>
      <c r="X136" s="137"/>
      <c r="Y136" s="137"/>
      <c r="Z136" s="137"/>
    </row>
    <row r="137" spans="1:26" ht="12.75" customHeight="1" x14ac:dyDescent="0.2">
      <c r="A137" s="90">
        <v>742</v>
      </c>
      <c r="B137" s="83" t="s">
        <v>303</v>
      </c>
      <c r="C137" s="83" t="s">
        <v>300</v>
      </c>
      <c r="D137" s="74">
        <v>38428</v>
      </c>
      <c r="E137" s="126">
        <v>39.364719999999998</v>
      </c>
      <c r="F137" s="126">
        <v>-76.690200000000004</v>
      </c>
      <c r="G137" s="126">
        <v>39.365319999999997</v>
      </c>
      <c r="H137" s="126">
        <v>-76.690610000000007</v>
      </c>
      <c r="I137" s="79">
        <v>0.51736111111111105</v>
      </c>
      <c r="J137" s="80">
        <v>6.56</v>
      </c>
      <c r="K137" s="80">
        <v>8.98</v>
      </c>
      <c r="L137" s="81">
        <v>1128</v>
      </c>
      <c r="M137" s="80">
        <v>17.29</v>
      </c>
      <c r="N137" s="135"/>
      <c r="O137" s="135"/>
      <c r="P137" s="135"/>
      <c r="Q137" s="135"/>
      <c r="R137" s="136"/>
      <c r="S137" s="135"/>
      <c r="T137" s="136"/>
      <c r="U137" s="136"/>
      <c r="V137" s="137"/>
      <c r="W137" s="137"/>
      <c r="X137" s="137"/>
      <c r="Y137" s="137"/>
      <c r="Z137" s="137"/>
    </row>
    <row r="138" spans="1:26" ht="12.75" customHeight="1" x14ac:dyDescent="0.2">
      <c r="A138" s="90">
        <v>764</v>
      </c>
      <c r="B138" s="83" t="s">
        <v>303</v>
      </c>
      <c r="C138" s="83" t="s">
        <v>300</v>
      </c>
      <c r="D138" s="74">
        <v>38448</v>
      </c>
      <c r="E138" s="126">
        <v>39.364510000000003</v>
      </c>
      <c r="F138" s="126">
        <v>-76.673119999999997</v>
      </c>
      <c r="G138" s="126">
        <v>39.36412</v>
      </c>
      <c r="H138" s="126">
        <v>-76.6738</v>
      </c>
      <c r="I138" s="75"/>
      <c r="J138" s="80">
        <v>10.69</v>
      </c>
      <c r="K138" s="80">
        <v>7.59</v>
      </c>
      <c r="L138" s="81">
        <v>615</v>
      </c>
      <c r="M138" s="80">
        <v>12.24</v>
      </c>
      <c r="N138" s="135"/>
      <c r="O138" s="135"/>
      <c r="P138" s="135"/>
      <c r="Q138" s="135"/>
      <c r="R138" s="136"/>
      <c r="S138" s="135"/>
      <c r="T138" s="136"/>
      <c r="U138" s="136"/>
      <c r="V138" s="137"/>
      <c r="W138" s="137"/>
      <c r="X138" s="137"/>
      <c r="Y138" s="137"/>
      <c r="Z138" s="137"/>
    </row>
    <row r="139" spans="1:26" ht="12.75" customHeight="1" x14ac:dyDescent="0.2">
      <c r="A139" s="90">
        <v>773</v>
      </c>
      <c r="B139" s="83" t="s">
        <v>303</v>
      </c>
      <c r="C139" s="83" t="s">
        <v>300</v>
      </c>
      <c r="D139" s="74">
        <v>38428</v>
      </c>
      <c r="E139" s="126">
        <v>39.36551</v>
      </c>
      <c r="F139" s="126">
        <v>-76.692930000000004</v>
      </c>
      <c r="G139" s="126">
        <v>39.365220000000001</v>
      </c>
      <c r="H139" s="126">
        <v>-76.693709999999996</v>
      </c>
      <c r="I139" s="79">
        <v>0.54513888888888895</v>
      </c>
      <c r="J139" s="80">
        <v>7.2</v>
      </c>
      <c r="K139" s="80">
        <v>9.02</v>
      </c>
      <c r="L139" s="81">
        <v>1142</v>
      </c>
      <c r="M139" s="80">
        <v>18.579999999999998</v>
      </c>
      <c r="N139" s="135"/>
      <c r="O139" s="135"/>
      <c r="P139" s="135"/>
      <c r="Q139" s="135"/>
      <c r="R139" s="136"/>
      <c r="S139" s="135"/>
      <c r="T139" s="136"/>
      <c r="U139" s="136"/>
      <c r="V139" s="137"/>
      <c r="W139" s="137"/>
      <c r="X139" s="137"/>
      <c r="Y139" s="137"/>
      <c r="Z139" s="137"/>
    </row>
    <row r="140" spans="1:26" ht="12.75" customHeight="1" x14ac:dyDescent="0.2">
      <c r="A140" s="90">
        <v>841</v>
      </c>
      <c r="B140" s="83" t="s">
        <v>303</v>
      </c>
      <c r="C140" s="83" t="s">
        <v>300</v>
      </c>
      <c r="D140" s="74">
        <v>38442</v>
      </c>
      <c r="E140" s="126">
        <v>39.367379999999997</v>
      </c>
      <c r="F140" s="126">
        <v>-76.668880000000001</v>
      </c>
      <c r="G140" s="126">
        <v>39.366840000000003</v>
      </c>
      <c r="H140" s="126">
        <v>-76.669210000000007</v>
      </c>
      <c r="I140" s="79">
        <v>0.52083333333333337</v>
      </c>
      <c r="J140" s="80">
        <v>9.99</v>
      </c>
      <c r="K140" s="80">
        <v>8.1199999999999992</v>
      </c>
      <c r="L140" s="81">
        <v>743</v>
      </c>
      <c r="M140" s="80">
        <v>13.33</v>
      </c>
      <c r="N140" s="135"/>
      <c r="O140" s="135"/>
      <c r="P140" s="135"/>
      <c r="Q140" s="135"/>
      <c r="R140" s="136"/>
      <c r="S140" s="135"/>
      <c r="T140" s="136"/>
      <c r="U140" s="136"/>
      <c r="V140" s="137"/>
      <c r="W140" s="137"/>
      <c r="X140" s="137"/>
      <c r="Y140" s="137"/>
      <c r="Z140" s="137"/>
    </row>
    <row r="141" spans="1:26" ht="12.75" customHeight="1" x14ac:dyDescent="0.2">
      <c r="A141" s="90">
        <v>894</v>
      </c>
      <c r="B141" s="83" t="s">
        <v>303</v>
      </c>
      <c r="C141" s="83" t="s">
        <v>300</v>
      </c>
      <c r="D141" s="74">
        <v>38442</v>
      </c>
      <c r="E141" s="126">
        <v>39.36786</v>
      </c>
      <c r="F141" s="126">
        <v>-76.668890000000005</v>
      </c>
      <c r="G141" s="126">
        <v>39.367379999999997</v>
      </c>
      <c r="H141" s="126">
        <v>-76.668880000000001</v>
      </c>
      <c r="I141" s="79">
        <v>0.5</v>
      </c>
      <c r="J141" s="80">
        <v>9.83</v>
      </c>
      <c r="K141" s="80">
        <v>8.19</v>
      </c>
      <c r="L141" s="81">
        <v>715</v>
      </c>
      <c r="M141" s="80">
        <v>13.88</v>
      </c>
      <c r="N141" s="135"/>
      <c r="O141" s="135"/>
      <c r="P141" s="135"/>
      <c r="Q141" s="135"/>
      <c r="R141" s="136"/>
      <c r="S141" s="135"/>
      <c r="T141" s="136"/>
      <c r="U141" s="136"/>
      <c r="V141" s="137"/>
      <c r="W141" s="137"/>
      <c r="X141" s="137"/>
      <c r="Y141" s="137"/>
      <c r="Z141" s="137"/>
    </row>
    <row r="142" spans="1:26" ht="12.75" customHeight="1" x14ac:dyDescent="0.2">
      <c r="A142" s="90">
        <v>947</v>
      </c>
      <c r="B142" s="83" t="s">
        <v>303</v>
      </c>
      <c r="C142" s="83" t="s">
        <v>300</v>
      </c>
      <c r="D142" s="74">
        <v>38442</v>
      </c>
      <c r="E142" s="126">
        <v>39.363570000000003</v>
      </c>
      <c r="F142" s="126">
        <v>-76.689310000000006</v>
      </c>
      <c r="G142" s="126">
        <v>39.364139999999999</v>
      </c>
      <c r="H142" s="126">
        <v>-76.689769999999996</v>
      </c>
      <c r="I142" s="79">
        <v>0.41666666666666669</v>
      </c>
      <c r="J142" s="80">
        <v>10.62</v>
      </c>
      <c r="K142" s="80">
        <v>8.11</v>
      </c>
      <c r="L142" s="81">
        <v>378</v>
      </c>
      <c r="M142" s="80">
        <v>16.12</v>
      </c>
      <c r="N142" s="135"/>
      <c r="O142" s="135"/>
      <c r="P142" s="135"/>
      <c r="Q142" s="135"/>
      <c r="R142" s="136"/>
      <c r="S142" s="135"/>
      <c r="T142" s="136"/>
      <c r="U142" s="136"/>
      <c r="V142" s="137"/>
      <c r="W142" s="137"/>
      <c r="X142" s="137"/>
      <c r="Y142" s="137"/>
      <c r="Z142" s="137"/>
    </row>
    <row r="143" spans="1:26" ht="12.75" customHeight="1" x14ac:dyDescent="0.2">
      <c r="A143" s="90">
        <v>972</v>
      </c>
      <c r="B143" s="83" t="s">
        <v>303</v>
      </c>
      <c r="C143" s="83" t="s">
        <v>300</v>
      </c>
      <c r="D143" s="74">
        <v>38448</v>
      </c>
      <c r="E143" s="126">
        <v>39.367759999999997</v>
      </c>
      <c r="F143" s="126">
        <v>-76.649990000000003</v>
      </c>
      <c r="G143" s="126">
        <v>39.367800000000003</v>
      </c>
      <c r="H143" s="126">
        <v>-76.650859999999994</v>
      </c>
      <c r="I143" s="75"/>
      <c r="J143" s="80">
        <v>11.07</v>
      </c>
      <c r="K143" s="80">
        <v>8.1199999999999992</v>
      </c>
      <c r="L143" s="81">
        <v>613</v>
      </c>
      <c r="M143" s="80">
        <v>12.29</v>
      </c>
      <c r="N143" s="135"/>
      <c r="O143" s="135"/>
      <c r="P143" s="135"/>
      <c r="Q143" s="135"/>
      <c r="R143" s="136"/>
      <c r="S143" s="135"/>
      <c r="T143" s="136"/>
      <c r="U143" s="136"/>
      <c r="V143" s="137"/>
      <c r="W143" s="137"/>
      <c r="X143" s="137"/>
      <c r="Y143" s="137"/>
      <c r="Z143" s="137"/>
    </row>
    <row r="144" spans="1:26" ht="12.75" customHeight="1" x14ac:dyDescent="0.2">
      <c r="A144" s="90">
        <v>700</v>
      </c>
      <c r="B144" s="83" t="s">
        <v>304</v>
      </c>
      <c r="C144" s="83" t="s">
        <v>300</v>
      </c>
      <c r="D144" s="74">
        <v>38425</v>
      </c>
      <c r="E144" s="126">
        <v>39.350160000000002</v>
      </c>
      <c r="F144" s="126">
        <v>-76.628479999999996</v>
      </c>
      <c r="G144" s="126">
        <v>39.350670000000001</v>
      </c>
      <c r="H144" s="126">
        <v>-76.628659999999996</v>
      </c>
      <c r="I144" s="79">
        <v>0.47916666666666669</v>
      </c>
      <c r="J144" s="80">
        <v>5.4</v>
      </c>
      <c r="K144" s="80">
        <v>8.44</v>
      </c>
      <c r="L144" s="81">
        <v>843</v>
      </c>
      <c r="M144" s="80">
        <v>18.25</v>
      </c>
      <c r="N144" s="135"/>
      <c r="O144" s="135"/>
      <c r="P144" s="135"/>
      <c r="Q144" s="135"/>
      <c r="R144" s="136"/>
      <c r="S144" s="135"/>
      <c r="T144" s="136"/>
      <c r="U144" s="136"/>
      <c r="V144" s="137"/>
      <c r="W144" s="137"/>
      <c r="X144" s="137"/>
      <c r="Y144" s="137"/>
      <c r="Z144" s="137"/>
    </row>
    <row r="145" spans="1:26" ht="12.75" customHeight="1" x14ac:dyDescent="0.2">
      <c r="A145" s="90">
        <v>701</v>
      </c>
      <c r="B145" s="83" t="s">
        <v>304</v>
      </c>
      <c r="C145" s="83" t="s">
        <v>300</v>
      </c>
      <c r="D145" s="74">
        <v>38425</v>
      </c>
      <c r="E145" s="126">
        <v>39.354509999999998</v>
      </c>
      <c r="F145" s="126">
        <v>-76.629689999999997</v>
      </c>
      <c r="G145" s="126">
        <v>39.355179999999997</v>
      </c>
      <c r="H145" s="126">
        <v>-76.629729999999995</v>
      </c>
      <c r="I145" s="79">
        <v>0.3840277777777778</v>
      </c>
      <c r="J145" s="80">
        <v>5.86</v>
      </c>
      <c r="K145" s="80">
        <v>6.95</v>
      </c>
      <c r="L145" s="81">
        <v>828</v>
      </c>
      <c r="M145" s="80">
        <v>15.94</v>
      </c>
      <c r="N145" s="135"/>
      <c r="O145" s="135"/>
      <c r="P145" s="135"/>
      <c r="Q145" s="135"/>
      <c r="R145" s="136"/>
      <c r="S145" s="135"/>
      <c r="T145" s="136"/>
      <c r="U145" s="136"/>
      <c r="V145" s="137"/>
      <c r="W145" s="137"/>
      <c r="X145" s="137"/>
      <c r="Y145" s="137"/>
      <c r="Z145" s="137"/>
    </row>
    <row r="146" spans="1:26" ht="12.75" customHeight="1" x14ac:dyDescent="0.2">
      <c r="A146" s="90">
        <v>729</v>
      </c>
      <c r="B146" s="83" t="s">
        <v>304</v>
      </c>
      <c r="C146" s="83" t="s">
        <v>300</v>
      </c>
      <c r="D146" s="74">
        <v>38428</v>
      </c>
      <c r="E146" s="126">
        <v>39.333120000000001</v>
      </c>
      <c r="F146" s="126">
        <v>-76.623800000000003</v>
      </c>
      <c r="G146" s="126">
        <v>39.333620000000003</v>
      </c>
      <c r="H146" s="126">
        <v>-76.623220000000003</v>
      </c>
      <c r="I146" s="79">
        <v>0.46527777777777773</v>
      </c>
      <c r="J146" s="80">
        <v>5.26</v>
      </c>
      <c r="K146" s="80">
        <v>7.33</v>
      </c>
      <c r="L146" s="81">
        <v>415</v>
      </c>
      <c r="M146" s="80">
        <v>12.05</v>
      </c>
      <c r="N146" s="135"/>
      <c r="O146" s="135"/>
      <c r="P146" s="135"/>
      <c r="Q146" s="135"/>
      <c r="R146" s="136"/>
      <c r="S146" s="135"/>
      <c r="T146" s="136"/>
      <c r="U146" s="136"/>
      <c r="V146" s="137"/>
      <c r="W146" s="137"/>
      <c r="X146" s="137"/>
      <c r="Y146" s="137"/>
      <c r="Z146" s="137"/>
    </row>
    <row r="147" spans="1:26" ht="12.75" customHeight="1" x14ac:dyDescent="0.2">
      <c r="A147" s="90">
        <v>753</v>
      </c>
      <c r="B147" s="83" t="s">
        <v>304</v>
      </c>
      <c r="C147" s="83" t="s">
        <v>300</v>
      </c>
      <c r="D147" s="74">
        <v>38448</v>
      </c>
      <c r="E147" s="126">
        <v>39.324550000000002</v>
      </c>
      <c r="F147" s="126">
        <v>-76.626230000000007</v>
      </c>
      <c r="G147" s="126">
        <v>39.325180000000003</v>
      </c>
      <c r="H147" s="126">
        <v>-76.626509999999996</v>
      </c>
      <c r="I147" s="79">
        <v>0.4375</v>
      </c>
      <c r="J147" s="80">
        <v>11.52</v>
      </c>
      <c r="K147" s="80">
        <v>7.46</v>
      </c>
      <c r="L147" s="81">
        <v>468</v>
      </c>
      <c r="M147" s="80">
        <v>11.7</v>
      </c>
      <c r="N147" s="135"/>
      <c r="O147" s="135"/>
      <c r="P147" s="135"/>
      <c r="Q147" s="135"/>
      <c r="R147" s="136"/>
      <c r="S147" s="135"/>
      <c r="T147" s="136"/>
      <c r="U147" s="136"/>
      <c r="V147" s="137"/>
      <c r="W147" s="137"/>
      <c r="X147" s="137"/>
      <c r="Y147" s="137"/>
      <c r="Z147" s="137"/>
    </row>
    <row r="148" spans="1:26" ht="12.75" customHeight="1" x14ac:dyDescent="0.2">
      <c r="A148" s="90">
        <v>800</v>
      </c>
      <c r="B148" s="83" t="s">
        <v>304</v>
      </c>
      <c r="C148" s="83" t="s">
        <v>300</v>
      </c>
      <c r="D148" s="74">
        <v>38425</v>
      </c>
      <c r="E148" s="126">
        <v>39.344760000000001</v>
      </c>
      <c r="F148" s="126">
        <v>-76.626270000000005</v>
      </c>
      <c r="G148" s="126">
        <v>39.345370000000003</v>
      </c>
      <c r="H148" s="126">
        <v>-76.626599999999996</v>
      </c>
      <c r="I148" s="79">
        <v>0.56041666666666667</v>
      </c>
      <c r="J148" s="80">
        <v>7.72</v>
      </c>
      <c r="K148" s="80">
        <v>8.93</v>
      </c>
      <c r="L148" s="81">
        <v>811</v>
      </c>
      <c r="M148" s="80">
        <v>15.68</v>
      </c>
      <c r="N148" s="135"/>
      <c r="O148" s="135"/>
      <c r="P148" s="135"/>
      <c r="Q148" s="135"/>
      <c r="R148" s="136"/>
      <c r="S148" s="135"/>
      <c r="T148" s="136"/>
      <c r="U148" s="136"/>
      <c r="V148" s="137"/>
      <c r="W148" s="137"/>
      <c r="X148" s="137"/>
      <c r="Y148" s="137"/>
      <c r="Z148" s="137"/>
    </row>
    <row r="149" spans="1:26" ht="12.75" customHeight="1" x14ac:dyDescent="0.2">
      <c r="A149" s="90">
        <v>801</v>
      </c>
      <c r="B149" s="83" t="s">
        <v>304</v>
      </c>
      <c r="C149" s="83" t="s">
        <v>300</v>
      </c>
      <c r="D149" s="74">
        <v>38425</v>
      </c>
      <c r="E149" s="126">
        <v>39.348860000000002</v>
      </c>
      <c r="F149" s="126">
        <v>-76.628140000000002</v>
      </c>
      <c r="G149" s="126">
        <v>39.349510000000002</v>
      </c>
      <c r="H149" s="126">
        <v>-76.628309999999999</v>
      </c>
      <c r="I149" s="79">
        <v>0.43541666666666662</v>
      </c>
      <c r="J149" s="80">
        <v>6.18</v>
      </c>
      <c r="K149" s="80">
        <v>8.8000000000000007</v>
      </c>
      <c r="L149" s="81">
        <v>825</v>
      </c>
      <c r="M149" s="80">
        <v>17.059999999999999</v>
      </c>
      <c r="N149" s="135"/>
      <c r="O149" s="135"/>
      <c r="P149" s="135"/>
      <c r="Q149" s="135"/>
      <c r="R149" s="136"/>
      <c r="S149" s="135"/>
      <c r="T149" s="136"/>
      <c r="U149" s="136"/>
      <c r="V149" s="137"/>
      <c r="W149" s="137"/>
      <c r="X149" s="137"/>
      <c r="Y149" s="137"/>
      <c r="Z149" s="137"/>
    </row>
    <row r="150" spans="1:26" ht="12.75" customHeight="1" x14ac:dyDescent="0.2">
      <c r="A150" s="90">
        <v>856</v>
      </c>
      <c r="B150" s="83" t="s">
        <v>304</v>
      </c>
      <c r="C150" s="83" t="s">
        <v>300</v>
      </c>
      <c r="D150" s="74">
        <v>38418</v>
      </c>
      <c r="E150" s="126">
        <v>39.32808</v>
      </c>
      <c r="F150" s="126">
        <v>-76.624989999999997</v>
      </c>
      <c r="G150" s="126">
        <v>39.328699999999998</v>
      </c>
      <c r="H150" s="126">
        <v>-76.625240000000005</v>
      </c>
      <c r="I150" s="79">
        <v>0.48958333333333331</v>
      </c>
      <c r="J150" s="80">
        <v>8.48</v>
      </c>
      <c r="K150" s="80">
        <v>7.67</v>
      </c>
      <c r="L150" s="81">
        <v>595</v>
      </c>
      <c r="M150" s="80">
        <v>11.81</v>
      </c>
      <c r="N150" s="135"/>
      <c r="O150" s="135"/>
      <c r="P150" s="135"/>
      <c r="Q150" s="135"/>
      <c r="R150" s="136"/>
      <c r="S150" s="135"/>
      <c r="T150" s="136"/>
      <c r="U150" s="136"/>
      <c r="V150" s="137"/>
      <c r="W150" s="137"/>
      <c r="X150" s="137"/>
      <c r="Y150" s="137"/>
      <c r="Z150" s="137"/>
    </row>
    <row r="151" spans="1:26" ht="12.75" customHeight="1" x14ac:dyDescent="0.2">
      <c r="A151" s="90">
        <v>857</v>
      </c>
      <c r="B151" s="83" t="s">
        <v>304</v>
      </c>
      <c r="C151" s="83" t="s">
        <v>300</v>
      </c>
      <c r="D151" s="74">
        <v>38428</v>
      </c>
      <c r="E151" s="126">
        <v>39.331899999999997</v>
      </c>
      <c r="F151" s="126">
        <v>-76.624470000000002</v>
      </c>
      <c r="G151" s="126">
        <v>39.332509999999999</v>
      </c>
      <c r="H151" s="126">
        <v>-76.624170000000007</v>
      </c>
      <c r="I151" s="79">
        <v>0.44097222222222227</v>
      </c>
      <c r="J151" s="80">
        <v>5.43</v>
      </c>
      <c r="K151" s="80">
        <v>7.2</v>
      </c>
      <c r="L151" s="81">
        <v>432</v>
      </c>
      <c r="M151" s="80">
        <v>12.51</v>
      </c>
      <c r="N151" s="135"/>
      <c r="O151" s="135"/>
      <c r="P151" s="135"/>
      <c r="Q151" s="135"/>
      <c r="R151" s="136"/>
      <c r="S151" s="135"/>
      <c r="T151" s="136"/>
      <c r="U151" s="136"/>
      <c r="V151" s="137"/>
      <c r="W151" s="137"/>
      <c r="X151" s="137"/>
      <c r="Y151" s="137"/>
      <c r="Z151" s="137"/>
    </row>
    <row r="152" spans="1:26" ht="12.75" customHeight="1" x14ac:dyDescent="0.2">
      <c r="A152" s="90">
        <v>886</v>
      </c>
      <c r="B152" s="83" t="s">
        <v>304</v>
      </c>
      <c r="C152" s="83" t="s">
        <v>300</v>
      </c>
      <c r="D152" s="74">
        <v>38448</v>
      </c>
      <c r="E152" s="126">
        <v>39.322740000000003</v>
      </c>
      <c r="F152" s="126">
        <v>-76.625680000000003</v>
      </c>
      <c r="G152" s="126">
        <v>39.323340000000002</v>
      </c>
      <c r="H152" s="126">
        <v>-76.62603</v>
      </c>
      <c r="I152" s="79">
        <v>0.46875</v>
      </c>
      <c r="J152" s="80">
        <v>12.38</v>
      </c>
      <c r="K152" s="80">
        <v>7.56</v>
      </c>
      <c r="L152" s="81">
        <v>473</v>
      </c>
      <c r="M152" s="80">
        <v>11.55</v>
      </c>
      <c r="N152" s="135"/>
      <c r="O152" s="135"/>
      <c r="P152" s="135"/>
      <c r="Q152" s="135"/>
      <c r="R152" s="136"/>
      <c r="S152" s="135"/>
      <c r="T152" s="136"/>
      <c r="U152" s="136"/>
      <c r="V152" s="137"/>
      <c r="W152" s="137"/>
      <c r="X152" s="137"/>
      <c r="Y152" s="137"/>
      <c r="Z152" s="137"/>
    </row>
    <row r="153" spans="1:26" ht="12.75" customHeight="1" x14ac:dyDescent="0.2">
      <c r="A153" s="90">
        <v>954</v>
      </c>
      <c r="B153" s="83" t="s">
        <v>304</v>
      </c>
      <c r="C153" s="83" t="s">
        <v>300</v>
      </c>
      <c r="D153" s="74">
        <v>38418</v>
      </c>
      <c r="E153" s="126">
        <v>39.32743</v>
      </c>
      <c r="F153" s="126">
        <v>-76.625119999999995</v>
      </c>
      <c r="G153" s="126">
        <v>39.32808</v>
      </c>
      <c r="H153" s="126">
        <v>-76.624989999999997</v>
      </c>
      <c r="I153" s="75"/>
      <c r="J153" s="80">
        <v>5.79</v>
      </c>
      <c r="K153" s="80">
        <v>7.42</v>
      </c>
      <c r="L153" s="81">
        <v>606</v>
      </c>
      <c r="M153" s="80">
        <v>11.9</v>
      </c>
      <c r="N153" s="135"/>
      <c r="O153" s="135"/>
      <c r="P153" s="135"/>
      <c r="Q153" s="135"/>
      <c r="R153" s="136"/>
      <c r="S153" s="135"/>
      <c r="T153" s="136"/>
      <c r="U153" s="136"/>
      <c r="V153" s="137"/>
      <c r="W153" s="137"/>
      <c r="X153" s="137"/>
      <c r="Y153" s="137"/>
      <c r="Z153" s="137"/>
    </row>
    <row r="154" spans="1:26" ht="12.75" customHeight="1" x14ac:dyDescent="0.2">
      <c r="A154" s="90">
        <v>758</v>
      </c>
      <c r="B154" s="83" t="s">
        <v>309</v>
      </c>
      <c r="C154" s="83" t="s">
        <v>300</v>
      </c>
      <c r="D154" s="74">
        <v>38453</v>
      </c>
      <c r="E154" s="126">
        <v>39.354109999999999</v>
      </c>
      <c r="F154" s="126">
        <v>-76.647390000000001</v>
      </c>
      <c r="G154" s="126">
        <v>39.354649999999999</v>
      </c>
      <c r="H154" s="126">
        <v>-76.647900000000007</v>
      </c>
      <c r="I154" s="79">
        <v>0.36805555555555558</v>
      </c>
      <c r="J154" s="80">
        <v>14.46</v>
      </c>
      <c r="K154" s="80">
        <v>8.5399999999999991</v>
      </c>
      <c r="L154" s="81">
        <v>492</v>
      </c>
      <c r="M154" s="80">
        <v>14.18</v>
      </c>
      <c r="N154" s="135"/>
      <c r="O154" s="135"/>
      <c r="P154" s="135"/>
      <c r="Q154" s="135"/>
      <c r="R154" s="136"/>
      <c r="S154" s="135"/>
      <c r="T154" s="136"/>
      <c r="U154" s="136"/>
      <c r="V154" s="137"/>
      <c r="W154" s="137"/>
      <c r="X154" s="137"/>
      <c r="Y154" s="137"/>
      <c r="Z154" s="137"/>
    </row>
    <row r="155" spans="1:26" ht="12.75" customHeight="1" x14ac:dyDescent="0.2">
      <c r="A155" s="90">
        <v>778</v>
      </c>
      <c r="B155" s="83" t="s">
        <v>309</v>
      </c>
      <c r="C155" s="83" t="s">
        <v>300</v>
      </c>
      <c r="D155" s="74">
        <v>38455</v>
      </c>
      <c r="E155" s="126">
        <v>39.344970000000004</v>
      </c>
      <c r="F155" s="126">
        <v>-76.64931</v>
      </c>
      <c r="G155" s="126">
        <v>39.34563</v>
      </c>
      <c r="H155" s="126">
        <v>-76.64922</v>
      </c>
      <c r="I155" s="75"/>
      <c r="J155" s="76"/>
      <c r="K155" s="76"/>
      <c r="L155" s="77"/>
      <c r="M155" s="76"/>
      <c r="N155" s="135"/>
      <c r="O155" s="135"/>
      <c r="P155" s="135"/>
      <c r="Q155" s="135"/>
      <c r="R155" s="136"/>
      <c r="S155" s="135"/>
      <c r="T155" s="136"/>
      <c r="U155" s="136"/>
      <c r="V155" s="137"/>
      <c r="W155" s="137"/>
      <c r="X155" s="137"/>
      <c r="Y155" s="137"/>
      <c r="Z155" s="137"/>
    </row>
    <row r="156" spans="1:26" ht="12.75" customHeight="1" x14ac:dyDescent="0.2">
      <c r="A156" s="90">
        <v>780</v>
      </c>
      <c r="B156" s="83" t="s">
        <v>309</v>
      </c>
      <c r="C156" s="83" t="s">
        <v>300</v>
      </c>
      <c r="D156" s="74">
        <v>38454</v>
      </c>
      <c r="E156" s="126">
        <v>39.332129999999999</v>
      </c>
      <c r="F156" s="126">
        <v>-76.642520000000005</v>
      </c>
      <c r="G156" s="126">
        <v>39.33267</v>
      </c>
      <c r="H156" s="126">
        <v>-76.643039999999999</v>
      </c>
      <c r="I156" s="75"/>
      <c r="J156" s="76"/>
      <c r="K156" s="76"/>
      <c r="L156" s="77"/>
      <c r="M156" s="76"/>
      <c r="N156" s="135"/>
      <c r="O156" s="135"/>
      <c r="P156" s="135"/>
      <c r="Q156" s="135"/>
      <c r="R156" s="136"/>
      <c r="S156" s="135"/>
      <c r="T156" s="136"/>
      <c r="U156" s="136"/>
      <c r="V156" s="137"/>
      <c r="W156" s="137"/>
      <c r="X156" s="137"/>
      <c r="Y156" s="137"/>
      <c r="Z156" s="137"/>
    </row>
    <row r="157" spans="1:26" ht="12.75" customHeight="1" x14ac:dyDescent="0.2">
      <c r="A157" s="90">
        <v>902</v>
      </c>
      <c r="B157" s="83" t="s">
        <v>309</v>
      </c>
      <c r="C157" s="83" t="s">
        <v>300</v>
      </c>
      <c r="D157" s="74">
        <v>38453</v>
      </c>
      <c r="E157" s="126">
        <v>39.350900000000003</v>
      </c>
      <c r="F157" s="126">
        <v>-76.646050000000002</v>
      </c>
      <c r="G157" s="126">
        <v>39.35154</v>
      </c>
      <c r="H157" s="126">
        <v>-76.646320000000003</v>
      </c>
      <c r="I157" s="79">
        <v>0.47916666666666669</v>
      </c>
      <c r="J157" s="80">
        <v>16.38</v>
      </c>
      <c r="K157" s="80">
        <v>8.8699999999999992</v>
      </c>
      <c r="L157" s="81">
        <v>478</v>
      </c>
      <c r="M157" s="80">
        <v>15.9</v>
      </c>
      <c r="N157" s="135"/>
      <c r="O157" s="135"/>
      <c r="P157" s="135"/>
      <c r="Q157" s="135"/>
      <c r="R157" s="136"/>
      <c r="S157" s="135"/>
      <c r="T157" s="136"/>
      <c r="U157" s="136"/>
      <c r="V157" s="137"/>
      <c r="W157" s="137"/>
      <c r="X157" s="137"/>
      <c r="Y157" s="137"/>
      <c r="Z157" s="137"/>
    </row>
    <row r="158" spans="1:26" ht="12.75" customHeight="1" x14ac:dyDescent="0.2">
      <c r="A158" s="90">
        <v>909</v>
      </c>
      <c r="B158" s="83" t="s">
        <v>309</v>
      </c>
      <c r="C158" s="83" t="s">
        <v>300</v>
      </c>
      <c r="D158" s="74">
        <v>38454</v>
      </c>
      <c r="E158" s="126">
        <v>39.330939999999998</v>
      </c>
      <c r="F158" s="126">
        <v>-76.641720000000007</v>
      </c>
      <c r="G158" s="126">
        <v>39.331560000000003</v>
      </c>
      <c r="H158" s="126">
        <v>-76.642049999999998</v>
      </c>
      <c r="I158" s="75"/>
      <c r="J158" s="76"/>
      <c r="K158" s="76"/>
      <c r="L158" s="77"/>
      <c r="M158" s="76"/>
      <c r="N158" s="135"/>
      <c r="O158" s="135"/>
      <c r="P158" s="135"/>
      <c r="Q158" s="135"/>
      <c r="R158" s="136"/>
      <c r="S158" s="135"/>
      <c r="T158" s="136"/>
      <c r="U158" s="136"/>
      <c r="V158" s="137"/>
      <c r="W158" s="137"/>
      <c r="X158" s="137"/>
      <c r="Y158" s="137"/>
      <c r="Z158" s="137"/>
    </row>
    <row r="159" spans="1:26" ht="12.75" customHeight="1" x14ac:dyDescent="0.2">
      <c r="A159" s="90">
        <v>940</v>
      </c>
      <c r="B159" s="83" t="s">
        <v>309</v>
      </c>
      <c r="C159" s="83" t="s">
        <v>300</v>
      </c>
      <c r="D159" s="74">
        <v>38455</v>
      </c>
      <c r="E159" s="126">
        <v>39.336559999999999</v>
      </c>
      <c r="F159" s="126">
        <v>-76.645889999999994</v>
      </c>
      <c r="G159" s="126">
        <v>39.337159999999997</v>
      </c>
      <c r="H159" s="126">
        <v>-76.646280000000004</v>
      </c>
      <c r="I159" s="79">
        <v>0.37847222222222227</v>
      </c>
      <c r="J159" s="76"/>
      <c r="K159" s="76"/>
      <c r="L159" s="77"/>
      <c r="M159" s="76"/>
      <c r="N159" s="135"/>
      <c r="O159" s="135"/>
      <c r="P159" s="135"/>
      <c r="Q159" s="135"/>
      <c r="R159" s="136"/>
      <c r="S159" s="135"/>
      <c r="T159" s="136"/>
      <c r="U159" s="136"/>
      <c r="V159" s="137"/>
      <c r="W159" s="137"/>
      <c r="X159" s="137"/>
      <c r="Y159" s="137"/>
      <c r="Z159" s="137"/>
    </row>
    <row r="160" spans="1:26" ht="12.75" customHeight="1" x14ac:dyDescent="0.2">
      <c r="A160" s="90">
        <v>956</v>
      </c>
      <c r="B160" s="83" t="s">
        <v>309</v>
      </c>
      <c r="C160" s="83" t="s">
        <v>300</v>
      </c>
      <c r="D160" s="74">
        <v>38454</v>
      </c>
      <c r="E160" s="126">
        <v>39.326790000000003</v>
      </c>
      <c r="F160" s="126">
        <v>-76.638130000000004</v>
      </c>
      <c r="G160" s="126">
        <v>39.326889999999999</v>
      </c>
      <c r="H160" s="126">
        <v>-76.638990000000007</v>
      </c>
      <c r="I160" s="79">
        <v>0.38194444444444442</v>
      </c>
      <c r="J160" s="76">
        <v>12.85</v>
      </c>
      <c r="K160" s="76">
        <v>8.35</v>
      </c>
      <c r="L160" s="77">
        <v>498</v>
      </c>
      <c r="M160" s="76">
        <v>10.23</v>
      </c>
      <c r="N160" s="135"/>
      <c r="O160" s="135"/>
      <c r="P160" s="135"/>
      <c r="Q160" s="135"/>
      <c r="R160" s="136"/>
      <c r="S160" s="135"/>
      <c r="T160" s="136"/>
      <c r="U160" s="136"/>
      <c r="V160" s="137"/>
      <c r="W160" s="137"/>
      <c r="X160" s="137"/>
      <c r="Y160" s="137"/>
      <c r="Z160" s="137"/>
    </row>
    <row r="161" spans="1:26" ht="12.75" customHeight="1" x14ac:dyDescent="0.2">
      <c r="A161" s="90">
        <v>985</v>
      </c>
      <c r="B161" s="83" t="s">
        <v>309</v>
      </c>
      <c r="C161" s="83" t="s">
        <v>300</v>
      </c>
      <c r="D161" s="74">
        <v>38455</v>
      </c>
      <c r="E161" s="126">
        <v>39.338619999999999</v>
      </c>
      <c r="F161" s="126">
        <v>-76.648809999999997</v>
      </c>
      <c r="G161" s="126">
        <v>39.338940000000001</v>
      </c>
      <c r="H161" s="126">
        <v>-76.649559999999994</v>
      </c>
      <c r="I161" s="79">
        <v>0.42291666666666666</v>
      </c>
      <c r="J161" s="76"/>
      <c r="K161" s="76"/>
      <c r="L161" s="77"/>
      <c r="M161" s="76"/>
      <c r="N161" s="135"/>
      <c r="O161" s="135"/>
      <c r="P161" s="135"/>
      <c r="Q161" s="135"/>
      <c r="R161" s="136"/>
      <c r="S161" s="135"/>
      <c r="T161" s="136"/>
      <c r="U161" s="136"/>
      <c r="V161" s="137"/>
      <c r="W161" s="137"/>
      <c r="X161" s="137"/>
      <c r="Y161" s="137"/>
      <c r="Z161" s="137"/>
    </row>
    <row r="162" spans="1:26" ht="12.75" customHeight="1" x14ac:dyDescent="0.2">
      <c r="A162" s="90">
        <v>1018</v>
      </c>
      <c r="B162" s="83" t="s">
        <v>309</v>
      </c>
      <c r="C162" s="83" t="s">
        <v>300</v>
      </c>
      <c r="D162" s="74">
        <v>38455</v>
      </c>
      <c r="E162" s="126">
        <v>39.335929999999998</v>
      </c>
      <c r="F162" s="126">
        <v>-76.645629999999997</v>
      </c>
      <c r="G162" s="126">
        <v>39.336559999999999</v>
      </c>
      <c r="H162" s="126">
        <v>-76.645889999999994</v>
      </c>
      <c r="I162" s="79">
        <v>0.36458333333333331</v>
      </c>
      <c r="J162" s="80">
        <v>11.69</v>
      </c>
      <c r="K162" s="80">
        <v>7.88</v>
      </c>
      <c r="L162" s="81">
        <v>500</v>
      </c>
      <c r="M162" s="80">
        <v>11.46</v>
      </c>
      <c r="N162" s="135"/>
      <c r="O162" s="135"/>
      <c r="P162" s="135"/>
      <c r="Q162" s="135"/>
      <c r="R162" s="136"/>
      <c r="S162" s="135"/>
      <c r="T162" s="136"/>
      <c r="U162" s="136"/>
      <c r="V162" s="137"/>
      <c r="W162" s="137"/>
      <c r="X162" s="137"/>
      <c r="Y162" s="137"/>
      <c r="Z162" s="137"/>
    </row>
    <row r="163" spans="1:26" ht="12.75" customHeight="1" x14ac:dyDescent="0.2">
      <c r="A163" s="90">
        <v>1059</v>
      </c>
      <c r="B163" s="83" t="s">
        <v>309</v>
      </c>
      <c r="C163" s="83" t="s">
        <v>300</v>
      </c>
      <c r="D163" s="74">
        <v>38453</v>
      </c>
      <c r="E163" s="126">
        <v>39.355170000000001</v>
      </c>
      <c r="F163" s="126">
        <v>-76.64846</v>
      </c>
      <c r="G163" s="126">
        <v>39.355670000000003</v>
      </c>
      <c r="H163" s="126">
        <v>-76.649039999999999</v>
      </c>
      <c r="I163" s="79">
        <v>0.3923611111111111</v>
      </c>
      <c r="J163" s="80">
        <v>14.32</v>
      </c>
      <c r="K163" s="80">
        <v>8.5299999999999994</v>
      </c>
      <c r="L163" s="81">
        <v>482</v>
      </c>
      <c r="M163" s="80">
        <v>13.72</v>
      </c>
      <c r="N163" s="135"/>
      <c r="O163" s="135"/>
      <c r="P163" s="135"/>
      <c r="Q163" s="135"/>
      <c r="R163" s="136"/>
      <c r="S163" s="135"/>
      <c r="T163" s="136"/>
      <c r="U163" s="136"/>
      <c r="V163" s="137"/>
      <c r="W163" s="137"/>
      <c r="X163" s="137"/>
      <c r="Y163" s="137"/>
      <c r="Z163" s="137"/>
    </row>
    <row r="164" spans="1:26" ht="12.75" customHeight="1" x14ac:dyDescent="0.2">
      <c r="A164" s="90">
        <v>1084</v>
      </c>
      <c r="B164" s="83" t="s">
        <v>309</v>
      </c>
      <c r="C164" s="83" t="s">
        <v>300</v>
      </c>
      <c r="D164" s="74">
        <v>38455</v>
      </c>
      <c r="E164" s="126">
        <v>39.33858</v>
      </c>
      <c r="F164" s="126">
        <v>-76.647970000000001</v>
      </c>
      <c r="G164" s="126">
        <v>39.338619999999999</v>
      </c>
      <c r="H164" s="126">
        <v>-76.648809999999997</v>
      </c>
      <c r="I164" s="79">
        <v>0.40972222222222227</v>
      </c>
      <c r="J164" s="80">
        <v>14.65</v>
      </c>
      <c r="K164" s="80">
        <v>8.1999999999999993</v>
      </c>
      <c r="L164" s="81">
        <v>466</v>
      </c>
      <c r="M164" s="80">
        <v>10.96</v>
      </c>
      <c r="N164" s="135"/>
      <c r="O164" s="135"/>
      <c r="P164" s="135"/>
      <c r="Q164" s="135"/>
      <c r="R164" s="136"/>
      <c r="S164" s="135"/>
      <c r="T164" s="136"/>
      <c r="U164" s="136"/>
      <c r="V164" s="137"/>
      <c r="W164" s="137"/>
      <c r="X164" s="137"/>
      <c r="Y164" s="137"/>
      <c r="Z164" s="137"/>
    </row>
    <row r="165" spans="1:26" ht="12.75" customHeight="1" x14ac:dyDescent="0.2">
      <c r="A165" s="90">
        <v>1087</v>
      </c>
      <c r="B165" s="83" t="s">
        <v>309</v>
      </c>
      <c r="C165" s="83" t="s">
        <v>300</v>
      </c>
      <c r="D165" s="74">
        <v>38455</v>
      </c>
      <c r="E165" s="126">
        <v>39.362789999999997</v>
      </c>
      <c r="F165" s="126">
        <v>-76.648939999999996</v>
      </c>
      <c r="G165" s="126">
        <v>39.363419999999998</v>
      </c>
      <c r="H165" s="126">
        <v>-76.648650000000004</v>
      </c>
      <c r="I165" s="79">
        <v>0.5</v>
      </c>
      <c r="J165" s="80">
        <v>15.43</v>
      </c>
      <c r="K165" s="80">
        <v>8.6199999999999992</v>
      </c>
      <c r="L165" s="81">
        <v>487</v>
      </c>
      <c r="M165" s="80">
        <v>13.9</v>
      </c>
      <c r="N165" s="135"/>
      <c r="O165" s="135"/>
      <c r="P165" s="135"/>
      <c r="Q165" s="135"/>
      <c r="R165" s="136"/>
      <c r="S165" s="135"/>
      <c r="T165" s="136"/>
      <c r="U165" s="136"/>
      <c r="V165" s="137"/>
      <c r="W165" s="137"/>
      <c r="X165" s="137"/>
      <c r="Y165" s="137"/>
      <c r="Z165" s="137"/>
    </row>
    <row r="166" spans="1:26" ht="12.75" customHeight="1" x14ac:dyDescent="0.2">
      <c r="A166" s="90">
        <v>1103</v>
      </c>
      <c r="B166" s="83" t="s">
        <v>309</v>
      </c>
      <c r="C166" s="83" t="s">
        <v>300</v>
      </c>
      <c r="D166" s="74">
        <v>38454</v>
      </c>
      <c r="E166" s="126">
        <v>39.329639999999998</v>
      </c>
      <c r="F166" s="126">
        <v>-76.641850000000005</v>
      </c>
      <c r="G166" s="126">
        <v>39.330280000000002</v>
      </c>
      <c r="H166" s="126">
        <v>-76.641580000000005</v>
      </c>
      <c r="I166" s="79">
        <v>0.43055555555555558</v>
      </c>
      <c r="J166" s="80">
        <v>12.41</v>
      </c>
      <c r="K166" s="80">
        <v>8.2899999999999991</v>
      </c>
      <c r="L166" s="81">
        <v>498</v>
      </c>
      <c r="M166" s="80">
        <v>11.81</v>
      </c>
      <c r="N166" s="135"/>
      <c r="O166" s="135"/>
      <c r="P166" s="135"/>
      <c r="Q166" s="135"/>
      <c r="R166" s="136"/>
      <c r="S166" s="135"/>
      <c r="T166" s="136"/>
      <c r="U166" s="136"/>
      <c r="V166" s="137"/>
      <c r="W166" s="137"/>
      <c r="X166" s="137"/>
      <c r="Y166" s="137"/>
      <c r="Z166" s="137"/>
    </row>
    <row r="167" spans="1:26" ht="12.75" customHeight="1" x14ac:dyDescent="0.2">
      <c r="A167" s="90">
        <v>566</v>
      </c>
      <c r="B167" s="83" t="s">
        <v>310</v>
      </c>
      <c r="C167" s="83" t="s">
        <v>300</v>
      </c>
      <c r="D167" s="74">
        <v>38470</v>
      </c>
      <c r="E167" s="126">
        <v>39.334620000000001</v>
      </c>
      <c r="F167" s="126">
        <v>-76.711410000000001</v>
      </c>
      <c r="G167" s="126">
        <v>39.335160000000002</v>
      </c>
      <c r="H167" s="126">
        <v>-76.710899999999995</v>
      </c>
      <c r="I167" s="79">
        <v>0.375</v>
      </c>
      <c r="J167" s="80">
        <v>11.89</v>
      </c>
      <c r="K167" s="80">
        <v>7.81</v>
      </c>
      <c r="L167" s="81">
        <v>722</v>
      </c>
      <c r="M167" s="80">
        <v>11.91</v>
      </c>
      <c r="N167" s="135"/>
      <c r="O167" s="135"/>
      <c r="P167" s="135"/>
      <c r="Q167" s="135"/>
      <c r="R167" s="136"/>
      <c r="S167" s="135"/>
      <c r="T167" s="136"/>
      <c r="U167" s="136"/>
      <c r="V167" s="137"/>
      <c r="W167" s="137"/>
      <c r="X167" s="137"/>
      <c r="Y167" s="137"/>
      <c r="Z167" s="137"/>
    </row>
    <row r="168" spans="1:26" ht="12.75" customHeight="1" x14ac:dyDescent="0.2">
      <c r="A168" s="90">
        <v>250</v>
      </c>
      <c r="B168" s="83" t="s">
        <v>301</v>
      </c>
      <c r="C168" s="83" t="s">
        <v>300</v>
      </c>
      <c r="D168" s="74">
        <v>38470</v>
      </c>
      <c r="E168" s="87">
        <v>39.305109999999999</v>
      </c>
      <c r="F168" s="87">
        <v>-76.687340000000006</v>
      </c>
      <c r="G168" s="81">
        <v>39.305129999999998</v>
      </c>
      <c r="H168" s="81">
        <v>-76.688130000000001</v>
      </c>
      <c r="I168" s="79">
        <v>0.44444444444444442</v>
      </c>
      <c r="J168" s="80">
        <v>14.48</v>
      </c>
      <c r="K168" s="80">
        <v>8.52</v>
      </c>
      <c r="L168" s="81">
        <v>949</v>
      </c>
      <c r="M168" s="80">
        <v>12.64</v>
      </c>
      <c r="N168" s="135"/>
      <c r="O168" s="135"/>
      <c r="P168" s="135"/>
      <c r="Q168" s="135"/>
      <c r="R168" s="136"/>
      <c r="S168" s="135"/>
      <c r="T168" s="136"/>
      <c r="U168" s="136"/>
      <c r="V168" s="137"/>
      <c r="W168" s="137"/>
      <c r="X168" s="137"/>
      <c r="Y168" s="137"/>
      <c r="Z168" s="137"/>
    </row>
    <row r="169" spans="1:26" ht="12.75" customHeight="1" x14ac:dyDescent="0.2">
      <c r="A169" s="90">
        <v>1112</v>
      </c>
      <c r="B169" s="83" t="s">
        <v>309</v>
      </c>
      <c r="C169" s="83" t="s">
        <v>300</v>
      </c>
      <c r="D169" s="74">
        <v>38453</v>
      </c>
      <c r="E169" s="126">
        <v>39.36609</v>
      </c>
      <c r="F169" s="126">
        <v>-76.648219999999995</v>
      </c>
      <c r="G169" s="126">
        <v>39.366759999999999</v>
      </c>
      <c r="H169" s="126">
        <v>-76.648319999999998</v>
      </c>
      <c r="I169" s="79">
        <v>0.4375</v>
      </c>
      <c r="J169" s="80">
        <v>15.07</v>
      </c>
      <c r="K169" s="80">
        <v>8.51</v>
      </c>
      <c r="L169" s="81">
        <v>488</v>
      </c>
      <c r="M169" s="80">
        <v>13.47</v>
      </c>
      <c r="N169" s="135"/>
      <c r="O169" s="135"/>
      <c r="P169" s="135"/>
      <c r="Q169" s="135"/>
      <c r="R169" s="136"/>
      <c r="S169" s="135"/>
      <c r="T169" s="136"/>
      <c r="U169" s="136"/>
      <c r="V169" s="137"/>
      <c r="W169" s="137"/>
      <c r="X169" s="137"/>
      <c r="Y169" s="137"/>
      <c r="Z169" s="137"/>
    </row>
    <row r="170" spans="1:26" ht="12.75" customHeight="1" x14ac:dyDescent="0.2">
      <c r="A170" s="90">
        <v>1600</v>
      </c>
      <c r="B170" s="83" t="s">
        <v>305</v>
      </c>
      <c r="C170" s="83" t="s">
        <v>300</v>
      </c>
      <c r="D170" s="74">
        <v>38463</v>
      </c>
      <c r="E170" s="126">
        <v>39.368110000000001</v>
      </c>
      <c r="F170" s="126">
        <v>-76.580849999999998</v>
      </c>
      <c r="G170" s="126">
        <v>39.368699999999997</v>
      </c>
      <c r="H170" s="126">
        <v>-76.581130000000002</v>
      </c>
      <c r="I170" s="79">
        <v>0.4236111111111111</v>
      </c>
      <c r="J170" s="80">
        <v>15.24</v>
      </c>
      <c r="K170" s="80">
        <v>8</v>
      </c>
      <c r="L170" s="81">
        <v>521</v>
      </c>
      <c r="M170" s="80">
        <v>11.77</v>
      </c>
      <c r="N170" s="135"/>
      <c r="O170" s="135"/>
      <c r="P170" s="135"/>
      <c r="Q170" s="135"/>
      <c r="R170" s="136"/>
      <c r="S170" s="135"/>
      <c r="T170" s="136"/>
      <c r="U170" s="136"/>
      <c r="V170" s="137"/>
      <c r="W170" s="137"/>
      <c r="X170" s="137"/>
      <c r="Y170" s="137"/>
      <c r="Z170" s="137"/>
    </row>
    <row r="171" spans="1:26" ht="12.75" customHeight="1" x14ac:dyDescent="0.2">
      <c r="A171" s="90">
        <v>403</v>
      </c>
      <c r="B171" s="83" t="s">
        <v>299</v>
      </c>
      <c r="C171" s="83" t="s">
        <v>300</v>
      </c>
      <c r="D171" s="74">
        <v>38470</v>
      </c>
      <c r="E171" s="126">
        <v>39.320590000000003</v>
      </c>
      <c r="F171" s="126">
        <v>-76.711569999999995</v>
      </c>
      <c r="G171" s="126">
        <v>39.32105</v>
      </c>
      <c r="H171" s="126">
        <v>-76.71172</v>
      </c>
      <c r="I171" s="79">
        <v>0.40277777777777773</v>
      </c>
      <c r="J171" s="80">
        <v>14.28</v>
      </c>
      <c r="K171" s="80">
        <v>8.3699999999999992</v>
      </c>
      <c r="L171" s="81">
        <v>437</v>
      </c>
      <c r="M171" s="80">
        <v>11.44</v>
      </c>
      <c r="N171" s="135"/>
      <c r="O171" s="135"/>
      <c r="P171" s="135"/>
      <c r="Q171" s="135"/>
      <c r="R171" s="136"/>
      <c r="S171" s="135"/>
      <c r="T171" s="136"/>
      <c r="U171" s="136"/>
      <c r="V171" s="137"/>
      <c r="W171" s="137"/>
      <c r="X171" s="137"/>
      <c r="Y171" s="137"/>
      <c r="Z171" s="137"/>
    </row>
    <row r="172" spans="1:26" ht="12.75" customHeight="1" x14ac:dyDescent="0.2">
      <c r="A172" s="90">
        <v>625</v>
      </c>
      <c r="B172" s="83" t="s">
        <v>302</v>
      </c>
      <c r="C172" s="83" t="s">
        <v>300</v>
      </c>
      <c r="D172" s="74">
        <v>38474</v>
      </c>
      <c r="E172" s="126">
        <v>39.275219999999997</v>
      </c>
      <c r="F172" s="126">
        <v>-76.673670000000001</v>
      </c>
      <c r="G172" s="126">
        <v>39.275060000000003</v>
      </c>
      <c r="H172" s="126">
        <v>-76.674499999999995</v>
      </c>
      <c r="I172" s="79">
        <v>0.40972222222222227</v>
      </c>
      <c r="J172" s="80">
        <v>12.24</v>
      </c>
      <c r="K172" s="80">
        <v>7.57</v>
      </c>
      <c r="L172" s="81">
        <v>538</v>
      </c>
      <c r="M172" s="80">
        <v>14.2</v>
      </c>
      <c r="N172" s="135"/>
      <c r="O172" s="135"/>
      <c r="P172" s="135"/>
      <c r="Q172" s="135"/>
      <c r="R172" s="136"/>
      <c r="S172" s="135"/>
      <c r="T172" s="136"/>
      <c r="U172" s="136"/>
      <c r="V172" s="137"/>
      <c r="W172" s="137"/>
      <c r="X172" s="137"/>
      <c r="Y172" s="137"/>
      <c r="Z172" s="137"/>
    </row>
    <row r="173" spans="1:26" ht="12.75" customHeight="1" x14ac:dyDescent="0.2">
      <c r="A173" s="90">
        <v>964</v>
      </c>
      <c r="B173" s="83" t="s">
        <v>303</v>
      </c>
      <c r="C173" s="83" t="s">
        <v>300</v>
      </c>
      <c r="D173" s="74">
        <v>38442</v>
      </c>
      <c r="E173" s="126">
        <v>39.367249999999999</v>
      </c>
      <c r="F173" s="126">
        <v>-76.662980000000005</v>
      </c>
      <c r="G173" s="126">
        <v>39.367570000000001</v>
      </c>
      <c r="H173" s="126">
        <v>-76.663730000000001</v>
      </c>
      <c r="I173" s="79">
        <v>0.44791666666666669</v>
      </c>
      <c r="J173" s="80">
        <v>9.6199999999999992</v>
      </c>
      <c r="K173" s="80">
        <v>8.16</v>
      </c>
      <c r="L173" s="81">
        <v>700</v>
      </c>
      <c r="M173" s="80">
        <v>15.91</v>
      </c>
      <c r="N173" s="135"/>
      <c r="O173" s="135"/>
      <c r="P173" s="135"/>
      <c r="Q173" s="135"/>
      <c r="R173" s="136"/>
      <c r="S173" s="135"/>
      <c r="T173" s="136"/>
      <c r="U173" s="136"/>
      <c r="V173" s="137"/>
      <c r="W173" s="137"/>
      <c r="X173" s="137"/>
      <c r="Y173" s="137"/>
      <c r="Z173" s="137"/>
    </row>
    <row r="174" spans="1:26" ht="12.75" customHeight="1" x14ac:dyDescent="0.2">
      <c r="A174" s="90">
        <v>1053</v>
      </c>
      <c r="B174" s="83" t="s">
        <v>304</v>
      </c>
      <c r="C174" s="83" t="s">
        <v>300</v>
      </c>
      <c r="D174" s="74">
        <v>38418</v>
      </c>
      <c r="E174" s="126">
        <v>39.326770000000003</v>
      </c>
      <c r="F174" s="126">
        <v>-76.625200000000007</v>
      </c>
      <c r="G174" s="126">
        <v>39.32743</v>
      </c>
      <c r="H174" s="126">
        <v>-76.625119999999995</v>
      </c>
      <c r="I174" s="79">
        <v>0.44930555555555557</v>
      </c>
      <c r="J174" s="80">
        <v>5.75</v>
      </c>
      <c r="K174" s="80">
        <v>7.36</v>
      </c>
      <c r="L174" s="81">
        <v>606</v>
      </c>
      <c r="M174" s="80">
        <v>12.06</v>
      </c>
      <c r="N174" s="135"/>
      <c r="O174" s="135"/>
      <c r="P174" s="135"/>
      <c r="Q174" s="135"/>
      <c r="R174" s="136"/>
      <c r="S174" s="135"/>
      <c r="T174" s="136"/>
      <c r="U174" s="136"/>
      <c r="V174" s="137"/>
      <c r="W174" s="137"/>
      <c r="X174" s="137"/>
      <c r="Y174" s="137"/>
      <c r="Z174" s="137"/>
    </row>
    <row r="175" spans="1:26" ht="12.75" customHeight="1" x14ac:dyDescent="0.2">
      <c r="A175" s="90">
        <v>1367</v>
      </c>
      <c r="B175" s="83" t="s">
        <v>307</v>
      </c>
      <c r="C175" s="83" t="s">
        <v>300</v>
      </c>
      <c r="D175" s="74">
        <v>38463</v>
      </c>
      <c r="E175" s="87">
        <v>39.330759999999998</v>
      </c>
      <c r="F175" s="87">
        <v>-76.535079999999994</v>
      </c>
      <c r="G175" s="126">
        <v>39.33137</v>
      </c>
      <c r="H175" s="126">
        <v>-76.535430000000005</v>
      </c>
      <c r="I175" s="79">
        <v>0.375</v>
      </c>
      <c r="J175" s="80">
        <v>14.08</v>
      </c>
      <c r="K175" s="80">
        <v>8.41</v>
      </c>
      <c r="L175" s="81">
        <v>385</v>
      </c>
      <c r="M175" s="80">
        <v>12.13</v>
      </c>
      <c r="N175" s="135"/>
      <c r="O175" s="135"/>
      <c r="P175" s="135"/>
      <c r="Q175" s="135"/>
      <c r="R175" s="136"/>
      <c r="S175" s="135"/>
      <c r="T175" s="136"/>
      <c r="U175" s="136"/>
      <c r="V175" s="137"/>
      <c r="W175" s="137"/>
      <c r="X175" s="137"/>
      <c r="Y175" s="137"/>
      <c r="Z175" s="137"/>
    </row>
    <row r="176" spans="1:26" ht="12.75" customHeight="1" x14ac:dyDescent="0.2">
      <c r="A176" s="90">
        <v>1392</v>
      </c>
      <c r="B176" s="83" t="s">
        <v>307</v>
      </c>
      <c r="C176" s="83" t="s">
        <v>308</v>
      </c>
      <c r="D176" s="74">
        <v>38457</v>
      </c>
      <c r="E176" s="126">
        <v>39.323309999999999</v>
      </c>
      <c r="F176" s="126">
        <v>-76.533529999999999</v>
      </c>
      <c r="G176" s="126">
        <v>39.323900000000002</v>
      </c>
      <c r="H176" s="126">
        <v>-76.533190000000005</v>
      </c>
      <c r="I176" s="79">
        <v>0.45833333333333331</v>
      </c>
      <c r="J176" s="80">
        <v>10.47</v>
      </c>
      <c r="K176" s="80">
        <v>7.56</v>
      </c>
      <c r="L176" s="81">
        <v>443</v>
      </c>
      <c r="M176" s="80">
        <v>13.94</v>
      </c>
      <c r="N176" s="135"/>
      <c r="O176" s="135"/>
      <c r="P176" s="135"/>
      <c r="Q176" s="135"/>
      <c r="R176" s="136"/>
      <c r="S176" s="135"/>
      <c r="T176" s="136"/>
      <c r="U176" s="136"/>
      <c r="V176" s="137"/>
      <c r="W176" s="137"/>
      <c r="X176" s="137"/>
      <c r="Y176" s="137"/>
      <c r="Z176" s="137"/>
    </row>
    <row r="177" spans="1:26" ht="12.75" customHeight="1" x14ac:dyDescent="0.2">
      <c r="A177" s="90">
        <v>1659</v>
      </c>
      <c r="B177" s="83" t="s">
        <v>307</v>
      </c>
      <c r="C177" s="83" t="s">
        <v>300</v>
      </c>
      <c r="D177" s="74">
        <v>38457</v>
      </c>
      <c r="E177" s="87">
        <v>39.336779999999997</v>
      </c>
      <c r="F177" s="87">
        <v>-76.539709999999999</v>
      </c>
      <c r="G177" s="87">
        <v>39.336790000000001</v>
      </c>
      <c r="H177" s="87">
        <v>-76.540509999999998</v>
      </c>
      <c r="I177" s="79">
        <v>0.51041666666666663</v>
      </c>
      <c r="J177" s="80">
        <v>13.13</v>
      </c>
      <c r="K177" s="80">
        <v>8.09</v>
      </c>
      <c r="L177" s="81">
        <v>483</v>
      </c>
      <c r="M177" s="80">
        <v>12.77</v>
      </c>
      <c r="N177" s="135"/>
      <c r="O177" s="135"/>
      <c r="P177" s="135"/>
      <c r="Q177" s="135"/>
      <c r="R177" s="136"/>
      <c r="S177" s="135"/>
      <c r="T177" s="136"/>
      <c r="U177" s="136"/>
      <c r="V177" s="137"/>
      <c r="W177" s="137"/>
      <c r="X177" s="137"/>
      <c r="Y177" s="137"/>
      <c r="Z177" s="137"/>
    </row>
    <row r="178" spans="1:26" ht="12.75" customHeight="1" x14ac:dyDescent="0.2">
      <c r="A178" s="90">
        <v>1634</v>
      </c>
      <c r="B178" s="83" t="s">
        <v>307</v>
      </c>
      <c r="C178" s="83" t="s">
        <v>300</v>
      </c>
      <c r="D178" s="74">
        <v>38457</v>
      </c>
      <c r="E178" s="126">
        <v>39.361020000000003</v>
      </c>
      <c r="F178" s="126">
        <v>-76.534859999999995</v>
      </c>
      <c r="G178" s="126">
        <v>39.361649999999997</v>
      </c>
      <c r="H178" s="126">
        <v>-76.534899999999993</v>
      </c>
      <c r="I178" s="79">
        <v>0.55208333333333337</v>
      </c>
      <c r="J178" s="80">
        <v>12.47</v>
      </c>
      <c r="K178" s="80">
        <v>7.68</v>
      </c>
      <c r="L178" s="81">
        <v>409</v>
      </c>
      <c r="M178" s="80">
        <v>13.35</v>
      </c>
      <c r="N178" s="135"/>
      <c r="O178" s="135"/>
      <c r="P178" s="135"/>
      <c r="Q178" s="135"/>
      <c r="R178" s="136"/>
      <c r="S178" s="135"/>
      <c r="T178" s="136"/>
      <c r="U178" s="136"/>
      <c r="V178" s="137"/>
      <c r="W178" s="137"/>
      <c r="X178" s="137"/>
      <c r="Y178" s="137"/>
      <c r="Z178" s="137"/>
    </row>
    <row r="179" spans="1:26" ht="12.75" customHeight="1" x14ac:dyDescent="0.2">
      <c r="A179" s="90">
        <v>1235</v>
      </c>
      <c r="B179" s="83" t="s">
        <v>311</v>
      </c>
      <c r="C179" s="83" t="s">
        <v>308</v>
      </c>
      <c r="D179" s="74">
        <v>38481</v>
      </c>
      <c r="E179" s="127">
        <v>39.312350000000002</v>
      </c>
      <c r="F179" s="127">
        <v>-76.554590000000005</v>
      </c>
      <c r="G179" s="128">
        <v>39.312640000000002</v>
      </c>
      <c r="H179" s="128">
        <v>-76.543909999999997</v>
      </c>
      <c r="I179" s="79">
        <v>0.38541666666666669</v>
      </c>
      <c r="J179" s="80">
        <v>12.91</v>
      </c>
      <c r="K179" s="80">
        <v>7.61</v>
      </c>
      <c r="L179" s="81">
        <v>441</v>
      </c>
      <c r="M179" s="80">
        <v>13.87</v>
      </c>
      <c r="N179" s="135"/>
      <c r="O179" s="135"/>
      <c r="P179" s="135"/>
      <c r="Q179" s="135"/>
      <c r="R179" s="136"/>
      <c r="S179" s="135"/>
      <c r="T179" s="136"/>
      <c r="U179" s="136"/>
      <c r="V179" s="137"/>
      <c r="W179" s="137"/>
      <c r="X179" s="137"/>
      <c r="Y179" s="137"/>
      <c r="Z179" s="137"/>
    </row>
    <row r="180" spans="1:26" ht="12.75" customHeight="1" x14ac:dyDescent="0.2">
      <c r="A180" s="90">
        <v>1231</v>
      </c>
      <c r="B180" s="83" t="s">
        <v>311</v>
      </c>
      <c r="C180" s="83" t="s">
        <v>308</v>
      </c>
      <c r="D180" s="74">
        <v>38481</v>
      </c>
      <c r="E180" s="126">
        <v>39.31082</v>
      </c>
      <c r="F180" s="126">
        <v>-76.546999999999997</v>
      </c>
      <c r="G180" s="126">
        <v>39.311410000000002</v>
      </c>
      <c r="H180" s="126">
        <v>-76.546769999999995</v>
      </c>
      <c r="I180" s="79">
        <v>0.4375</v>
      </c>
      <c r="J180" s="80">
        <v>14.55</v>
      </c>
      <c r="K180" s="80">
        <v>7.59</v>
      </c>
      <c r="L180" s="81">
        <v>565</v>
      </c>
      <c r="M180" s="80">
        <v>14.25</v>
      </c>
      <c r="N180" s="135"/>
      <c r="O180" s="135"/>
      <c r="P180" s="135"/>
      <c r="Q180" s="135"/>
      <c r="R180" s="136"/>
      <c r="S180" s="135"/>
      <c r="T180" s="136"/>
      <c r="U180" s="136"/>
      <c r="V180" s="137"/>
      <c r="W180" s="137"/>
      <c r="X180" s="137"/>
      <c r="Y180" s="137"/>
      <c r="Z180" s="137"/>
    </row>
    <row r="181" spans="1:26" ht="12.75" customHeight="1" x14ac:dyDescent="0.2">
      <c r="A181" s="90">
        <v>61</v>
      </c>
      <c r="B181" s="83" t="s">
        <v>301</v>
      </c>
      <c r="C181" s="83" t="s">
        <v>300</v>
      </c>
      <c r="D181" s="74">
        <v>38785</v>
      </c>
      <c r="E181" s="128">
        <v>39.301340000000003</v>
      </c>
      <c r="F181" s="128">
        <v>-76.696119999999993</v>
      </c>
      <c r="G181" s="128">
        <v>39.300719999999998</v>
      </c>
      <c r="H181" s="128">
        <v>-76.696029999999993</v>
      </c>
      <c r="I181" s="79">
        <v>0.44930555555555557</v>
      </c>
      <c r="J181" s="76"/>
      <c r="K181" s="76"/>
      <c r="L181" s="77"/>
      <c r="M181" s="76"/>
      <c r="N181" s="135"/>
      <c r="O181" s="135"/>
      <c r="P181" s="135"/>
      <c r="Q181" s="135"/>
      <c r="R181" s="136"/>
      <c r="S181" s="135"/>
      <c r="T181" s="136"/>
      <c r="U181" s="136"/>
      <c r="V181" s="137"/>
      <c r="W181" s="137"/>
      <c r="X181" s="137"/>
      <c r="Y181" s="137"/>
      <c r="Z181" s="137"/>
    </row>
    <row r="182" spans="1:26" ht="12.75" customHeight="1" x14ac:dyDescent="0.2">
      <c r="A182" s="90">
        <v>129</v>
      </c>
      <c r="B182" s="83" t="s">
        <v>301</v>
      </c>
      <c r="C182" s="83" t="s">
        <v>300</v>
      </c>
      <c r="D182" s="74">
        <v>38785</v>
      </c>
      <c r="E182" s="128">
        <v>39.300069999999998</v>
      </c>
      <c r="F182" s="128">
        <v>-76.702809999999999</v>
      </c>
      <c r="G182" s="128">
        <v>39.299619999999997</v>
      </c>
      <c r="H182" s="128">
        <v>-76.703400000000002</v>
      </c>
      <c r="I182" s="79">
        <v>0.49513888888888885</v>
      </c>
      <c r="J182" s="76"/>
      <c r="K182" s="76"/>
      <c r="L182" s="77"/>
      <c r="M182" s="76"/>
      <c r="N182" s="135"/>
      <c r="O182" s="135"/>
      <c r="P182" s="135"/>
      <c r="Q182" s="135"/>
      <c r="R182" s="136"/>
      <c r="S182" s="135"/>
      <c r="T182" s="136"/>
      <c r="U182" s="136"/>
      <c r="V182" s="137"/>
      <c r="W182" s="137"/>
      <c r="X182" s="137"/>
      <c r="Y182" s="137"/>
      <c r="Z182" s="137"/>
    </row>
    <row r="183" spans="1:26" ht="12.75" customHeight="1" x14ac:dyDescent="0.2">
      <c r="A183" s="90">
        <v>155</v>
      </c>
      <c r="B183" s="83" t="s">
        <v>301</v>
      </c>
      <c r="C183" s="83" t="s">
        <v>300</v>
      </c>
      <c r="D183" s="74">
        <v>38785</v>
      </c>
      <c r="E183" s="128">
        <v>39.299430000000001</v>
      </c>
      <c r="F183" s="128">
        <v>-76.705849999999998</v>
      </c>
      <c r="G183" s="128">
        <v>39.299950000000003</v>
      </c>
      <c r="H183" s="128">
        <v>-76.706389999999999</v>
      </c>
      <c r="I183" s="79">
        <v>0.54374999999999996</v>
      </c>
      <c r="J183" s="76"/>
      <c r="K183" s="76"/>
      <c r="L183" s="77"/>
      <c r="M183" s="76"/>
      <c r="N183" s="135"/>
      <c r="O183" s="135"/>
      <c r="P183" s="135"/>
      <c r="Q183" s="135"/>
      <c r="R183" s="136"/>
      <c r="S183" s="135"/>
      <c r="T183" s="136"/>
      <c r="U183" s="136"/>
      <c r="V183" s="137"/>
      <c r="W183" s="137"/>
      <c r="X183" s="137"/>
      <c r="Y183" s="137"/>
      <c r="Z183" s="137"/>
    </row>
    <row r="184" spans="1:26" ht="12.75" customHeight="1" x14ac:dyDescent="0.2">
      <c r="A184" s="90">
        <v>166</v>
      </c>
      <c r="B184" s="83" t="s">
        <v>301</v>
      </c>
      <c r="C184" s="83" t="s">
        <v>300</v>
      </c>
      <c r="D184" s="74">
        <v>38785</v>
      </c>
      <c r="E184" s="128">
        <v>39.299950000000003</v>
      </c>
      <c r="F184" s="128">
        <v>-76.706389999999999</v>
      </c>
      <c r="G184" s="128">
        <v>39.300600000000003</v>
      </c>
      <c r="H184" s="128">
        <v>-76.706630000000004</v>
      </c>
      <c r="I184" s="79">
        <v>0.55902777777777779</v>
      </c>
      <c r="J184" s="76"/>
      <c r="K184" s="76"/>
      <c r="L184" s="77"/>
      <c r="M184" s="76"/>
      <c r="N184" s="135"/>
      <c r="O184" s="135"/>
      <c r="P184" s="135"/>
      <c r="Q184" s="135"/>
      <c r="R184" s="136"/>
      <c r="S184" s="135"/>
      <c r="T184" s="136"/>
      <c r="U184" s="136"/>
      <c r="V184" s="137"/>
      <c r="W184" s="137"/>
      <c r="X184" s="137"/>
      <c r="Y184" s="137"/>
      <c r="Z184" s="137"/>
    </row>
    <row r="185" spans="1:26" ht="12.75" customHeight="1" x14ac:dyDescent="0.2">
      <c r="A185" s="90">
        <v>81</v>
      </c>
      <c r="B185" s="83" t="s">
        <v>302</v>
      </c>
      <c r="C185" s="83" t="s">
        <v>300</v>
      </c>
      <c r="D185" s="74">
        <v>38841</v>
      </c>
      <c r="E185" s="128">
        <v>39.287399999999998</v>
      </c>
      <c r="F185" s="128">
        <v>-76.695760000000007</v>
      </c>
      <c r="G185" s="128">
        <v>39.286960000000001</v>
      </c>
      <c r="H185" s="128">
        <v>-76.695400000000006</v>
      </c>
      <c r="I185" s="79">
        <v>0.43263888888888885</v>
      </c>
      <c r="J185" s="76">
        <v>13.91</v>
      </c>
      <c r="K185" s="76">
        <v>7.17</v>
      </c>
      <c r="L185" s="77">
        <v>617</v>
      </c>
      <c r="M185" s="76">
        <v>9.68</v>
      </c>
      <c r="N185" s="135"/>
      <c r="O185" s="135"/>
      <c r="P185" s="135"/>
      <c r="Q185" s="135"/>
      <c r="R185" s="136"/>
      <c r="S185" s="135"/>
      <c r="T185" s="136"/>
      <c r="U185" s="136"/>
      <c r="V185" s="137"/>
      <c r="W185" s="137"/>
      <c r="X185" s="137"/>
      <c r="Y185" s="137"/>
      <c r="Z185" s="137"/>
    </row>
    <row r="186" spans="1:26" ht="12.75" customHeight="1" x14ac:dyDescent="0.2">
      <c r="A186" s="90">
        <v>140</v>
      </c>
      <c r="B186" s="83" t="s">
        <v>302</v>
      </c>
      <c r="C186" s="83" t="s">
        <v>300</v>
      </c>
      <c r="D186" s="74">
        <v>38841</v>
      </c>
      <c r="E186" s="128">
        <v>39.275970000000001</v>
      </c>
      <c r="F186" s="128">
        <v>-76.66328</v>
      </c>
      <c r="G186" s="128">
        <v>39.275970000000001</v>
      </c>
      <c r="H186" s="128">
        <v>-76.664140000000003</v>
      </c>
      <c r="I186" s="79">
        <v>0.54861111111111105</v>
      </c>
      <c r="J186" s="76">
        <v>17.309999999999999</v>
      </c>
      <c r="K186" s="76">
        <v>7.59</v>
      </c>
      <c r="L186" s="77">
        <v>583</v>
      </c>
      <c r="M186" s="76">
        <v>9.08</v>
      </c>
      <c r="N186" s="135"/>
      <c r="O186" s="135"/>
      <c r="P186" s="135"/>
      <c r="Q186" s="135"/>
      <c r="R186" s="136"/>
      <c r="S186" s="135"/>
      <c r="T186" s="136"/>
      <c r="U186" s="136"/>
      <c r="V186" s="137"/>
      <c r="W186" s="137"/>
      <c r="X186" s="137"/>
      <c r="Y186" s="137"/>
      <c r="Z186" s="137"/>
    </row>
    <row r="187" spans="1:26" ht="12.75" customHeight="1" x14ac:dyDescent="0.2">
      <c r="A187" s="90">
        <v>199</v>
      </c>
      <c r="B187" s="83" t="s">
        <v>302</v>
      </c>
      <c r="C187" s="83" t="s">
        <v>300</v>
      </c>
      <c r="D187" s="74">
        <v>38841</v>
      </c>
      <c r="E187" s="128">
        <v>39.275269999999999</v>
      </c>
      <c r="F187" s="128">
        <v>-76.686959999999999</v>
      </c>
      <c r="G187" s="128">
        <v>39.274850000000001</v>
      </c>
      <c r="H187" s="128">
        <v>-76.687640000000002</v>
      </c>
      <c r="I187" s="79">
        <v>0.4861111111111111</v>
      </c>
      <c r="J187" s="76">
        <v>16.670000000000002</v>
      </c>
      <c r="K187" s="76">
        <v>7.37</v>
      </c>
      <c r="L187" s="77">
        <v>662</v>
      </c>
      <c r="M187" s="76">
        <v>9.92</v>
      </c>
      <c r="N187" s="135"/>
      <c r="O187" s="135"/>
      <c r="P187" s="135"/>
      <c r="Q187" s="135"/>
      <c r="R187" s="136"/>
      <c r="S187" s="135"/>
      <c r="T187" s="136"/>
      <c r="U187" s="136"/>
      <c r="V187" s="137"/>
      <c r="W187" s="137"/>
      <c r="X187" s="137"/>
      <c r="Y187" s="137"/>
      <c r="Z187" s="137"/>
    </row>
    <row r="188" spans="1:26" ht="12.75" customHeight="1" x14ac:dyDescent="0.2">
      <c r="A188" s="90">
        <v>201</v>
      </c>
      <c r="B188" s="83" t="s">
        <v>302</v>
      </c>
      <c r="C188" s="83" t="s">
        <v>300</v>
      </c>
      <c r="D188" s="74">
        <v>38841</v>
      </c>
      <c r="E188" s="128">
        <v>39.275530000000003</v>
      </c>
      <c r="F188" s="128">
        <v>-76.67295</v>
      </c>
      <c r="G188" s="128">
        <v>39.275219999999997</v>
      </c>
      <c r="H188" s="128">
        <v>-76.673670000000001</v>
      </c>
      <c r="I188" s="79">
        <v>0.52430555555555558</v>
      </c>
      <c r="J188" s="76">
        <v>17.329999999999998</v>
      </c>
      <c r="K188" s="76">
        <v>7.39</v>
      </c>
      <c r="L188" s="77">
        <v>586</v>
      </c>
      <c r="M188" s="76">
        <v>8.48</v>
      </c>
      <c r="N188" s="135"/>
      <c r="O188" s="135"/>
      <c r="P188" s="135"/>
      <c r="Q188" s="135"/>
      <c r="R188" s="136"/>
      <c r="S188" s="135"/>
      <c r="T188" s="136"/>
      <c r="U188" s="136"/>
      <c r="V188" s="137"/>
      <c r="W188" s="137"/>
      <c r="X188" s="137"/>
      <c r="Y188" s="137"/>
      <c r="Z188" s="137"/>
    </row>
    <row r="189" spans="1:26" ht="12.75" customHeight="1" x14ac:dyDescent="0.2">
      <c r="A189" s="90">
        <v>254</v>
      </c>
      <c r="B189" s="83" t="s">
        <v>302</v>
      </c>
      <c r="C189" s="83" t="s">
        <v>300</v>
      </c>
      <c r="D189" s="74">
        <v>38841</v>
      </c>
      <c r="E189" s="128">
        <v>39.275399999999998</v>
      </c>
      <c r="F189" s="128">
        <v>-76.686149999999998</v>
      </c>
      <c r="G189" s="128">
        <v>39.275269999999999</v>
      </c>
      <c r="H189" s="128">
        <v>-76.686959999999999</v>
      </c>
      <c r="I189" s="79">
        <v>0.46875</v>
      </c>
      <c r="J189" s="76">
        <v>16.670000000000002</v>
      </c>
      <c r="K189" s="76">
        <v>7.37</v>
      </c>
      <c r="L189" s="77">
        <v>662</v>
      </c>
      <c r="M189" s="76">
        <v>9.92</v>
      </c>
      <c r="N189" s="135"/>
      <c r="O189" s="135"/>
      <c r="P189" s="135"/>
      <c r="Q189" s="135"/>
      <c r="R189" s="136"/>
      <c r="S189" s="135"/>
      <c r="T189" s="136"/>
      <c r="U189" s="136"/>
      <c r="V189" s="137"/>
      <c r="W189" s="137"/>
      <c r="X189" s="137"/>
      <c r="Y189" s="137"/>
      <c r="Z189" s="137"/>
    </row>
    <row r="190" spans="1:26" ht="12.75" customHeight="1" x14ac:dyDescent="0.2">
      <c r="A190" s="90">
        <v>154</v>
      </c>
      <c r="B190" s="83" t="s">
        <v>299</v>
      </c>
      <c r="C190" s="83" t="s">
        <v>300</v>
      </c>
      <c r="D190" s="74">
        <v>38834</v>
      </c>
      <c r="E190" s="128">
        <v>39.312510000000003</v>
      </c>
      <c r="F190" s="128">
        <v>-76.689369999999997</v>
      </c>
      <c r="G190" s="128">
        <v>39.313160000000003</v>
      </c>
      <c r="H190" s="128">
        <v>-76.68956</v>
      </c>
      <c r="I190" s="79">
        <v>0.5</v>
      </c>
      <c r="J190" s="76"/>
      <c r="K190" s="76"/>
      <c r="L190" s="77"/>
      <c r="M190" s="76"/>
      <c r="N190" s="135"/>
      <c r="O190" s="135"/>
      <c r="P190" s="135"/>
      <c r="Q190" s="135"/>
      <c r="R190" s="136"/>
      <c r="S190" s="135"/>
      <c r="T190" s="136"/>
      <c r="U190" s="136"/>
      <c r="V190" s="137"/>
      <c r="W190" s="137"/>
      <c r="X190" s="137"/>
      <c r="Y190" s="137"/>
      <c r="Z190" s="137"/>
    </row>
    <row r="191" spans="1:26" ht="12.75" customHeight="1" x14ac:dyDescent="0.2">
      <c r="A191" s="90">
        <v>160</v>
      </c>
      <c r="B191" s="83" t="s">
        <v>299</v>
      </c>
      <c r="C191" s="83" t="s">
        <v>300</v>
      </c>
      <c r="D191" s="74">
        <v>38834</v>
      </c>
      <c r="E191" s="128">
        <v>39.308340000000001</v>
      </c>
      <c r="F191" s="128">
        <v>-76.689030000000002</v>
      </c>
      <c r="G191" s="128">
        <v>39.308889999999998</v>
      </c>
      <c r="H191" s="128">
        <v>-76.689509999999999</v>
      </c>
      <c r="I191" s="79">
        <v>0.41666666666666669</v>
      </c>
      <c r="J191" s="76"/>
      <c r="K191" s="76"/>
      <c r="L191" s="77"/>
      <c r="M191" s="76"/>
      <c r="N191" s="135"/>
      <c r="O191" s="135"/>
      <c r="P191" s="135"/>
      <c r="Q191" s="135"/>
      <c r="R191" s="136"/>
      <c r="S191" s="135"/>
      <c r="T191" s="136"/>
      <c r="U191" s="136"/>
      <c r="V191" s="137"/>
      <c r="W191" s="137"/>
      <c r="X191" s="137"/>
      <c r="Y191" s="137"/>
      <c r="Z191" s="137"/>
    </row>
    <row r="192" spans="1:26" ht="12.75" customHeight="1" x14ac:dyDescent="0.2">
      <c r="A192" s="90">
        <v>517</v>
      </c>
      <c r="B192" s="83" t="s">
        <v>299</v>
      </c>
      <c r="C192" s="83" t="s">
        <v>300</v>
      </c>
      <c r="D192" s="74">
        <v>38834</v>
      </c>
      <c r="E192" s="128">
        <v>39.310740000000003</v>
      </c>
      <c r="F192" s="128">
        <v>-76.690089999999998</v>
      </c>
      <c r="G192" s="128">
        <v>39.31127</v>
      </c>
      <c r="H192" s="128">
        <v>-76.689549999999997</v>
      </c>
      <c r="I192" s="79">
        <v>0.45833333333333331</v>
      </c>
      <c r="J192" s="76"/>
      <c r="K192" s="76"/>
      <c r="L192" s="77"/>
      <c r="M192" s="76"/>
      <c r="N192" s="135"/>
      <c r="O192" s="135"/>
      <c r="P192" s="135"/>
      <c r="Q192" s="135"/>
      <c r="R192" s="136"/>
      <c r="S192" s="135"/>
      <c r="T192" s="136"/>
      <c r="U192" s="136"/>
      <c r="V192" s="137"/>
      <c r="W192" s="137"/>
      <c r="X192" s="137"/>
      <c r="Y192" s="137"/>
      <c r="Z192" s="137"/>
    </row>
    <row r="193" spans="1:26" ht="12.75" customHeight="1" x14ac:dyDescent="0.2">
      <c r="A193" s="90">
        <v>250</v>
      </c>
      <c r="B193" s="83" t="s">
        <v>301</v>
      </c>
      <c r="C193" s="83" t="s">
        <v>300</v>
      </c>
      <c r="D193" s="74">
        <v>38784</v>
      </c>
      <c r="E193" s="87">
        <v>39.305109999999999</v>
      </c>
      <c r="F193" s="87">
        <v>-76.687340000000006</v>
      </c>
      <c r="G193" s="81">
        <v>39.305129999999998</v>
      </c>
      <c r="H193" s="81">
        <v>-76.688130000000001</v>
      </c>
      <c r="I193" s="79">
        <v>0.45833333333333331</v>
      </c>
      <c r="J193" s="76"/>
      <c r="K193" s="76"/>
      <c r="L193" s="77"/>
      <c r="M193" s="76"/>
      <c r="N193" s="135"/>
      <c r="O193" s="135"/>
      <c r="P193" s="135"/>
      <c r="Q193" s="135"/>
      <c r="R193" s="136"/>
      <c r="S193" s="135"/>
      <c r="T193" s="136"/>
      <c r="U193" s="136"/>
      <c r="V193" s="137"/>
      <c r="W193" s="137"/>
      <c r="X193" s="137"/>
      <c r="Y193" s="137"/>
      <c r="Z193" s="137"/>
    </row>
    <row r="194" spans="1:26" ht="12.75" customHeight="1" x14ac:dyDescent="0.2">
      <c r="A194" s="90">
        <v>1367</v>
      </c>
      <c r="B194" s="83" t="s">
        <v>307</v>
      </c>
      <c r="C194" s="83" t="s">
        <v>300</v>
      </c>
      <c r="D194" s="74">
        <v>38806</v>
      </c>
      <c r="E194" s="87">
        <v>39.330759999999998</v>
      </c>
      <c r="F194" s="87">
        <v>-76.535079999999994</v>
      </c>
      <c r="G194" s="126">
        <v>39.33137</v>
      </c>
      <c r="H194" s="126">
        <v>-76.535430000000005</v>
      </c>
      <c r="I194" s="79">
        <v>0.52083333333333337</v>
      </c>
      <c r="J194" s="80">
        <v>14.28</v>
      </c>
      <c r="K194" s="80">
        <v>7.61</v>
      </c>
      <c r="L194" s="81">
        <v>527</v>
      </c>
      <c r="M194" s="80">
        <v>18.21</v>
      </c>
      <c r="N194" s="135"/>
      <c r="O194" s="135"/>
      <c r="P194" s="135"/>
      <c r="Q194" s="135"/>
      <c r="R194" s="136"/>
      <c r="S194" s="135"/>
      <c r="T194" s="136"/>
      <c r="U194" s="136"/>
      <c r="V194" s="137"/>
      <c r="W194" s="137"/>
      <c r="X194" s="137"/>
      <c r="Y194" s="137"/>
      <c r="Z194" s="137"/>
    </row>
    <row r="195" spans="1:26" ht="12.75" customHeight="1" x14ac:dyDescent="0.2">
      <c r="A195" s="90">
        <v>1392</v>
      </c>
      <c r="B195" s="83" t="s">
        <v>307</v>
      </c>
      <c r="C195" s="83" t="s">
        <v>308</v>
      </c>
      <c r="D195" s="74">
        <v>38806</v>
      </c>
      <c r="E195" s="126">
        <v>39.323309999999999</v>
      </c>
      <c r="F195" s="126">
        <v>-76.533529999999999</v>
      </c>
      <c r="G195" s="126">
        <v>39.323900000000002</v>
      </c>
      <c r="H195" s="126">
        <v>-76.533190000000005</v>
      </c>
      <c r="I195" s="79">
        <v>0.58333333333333337</v>
      </c>
      <c r="J195" s="80">
        <v>14.32</v>
      </c>
      <c r="K195" s="80">
        <v>8.69</v>
      </c>
      <c r="L195" s="81">
        <v>545</v>
      </c>
      <c r="M195" s="80">
        <v>18.55</v>
      </c>
      <c r="N195" s="135"/>
      <c r="O195" s="135"/>
      <c r="P195" s="135"/>
      <c r="Q195" s="135"/>
      <c r="R195" s="136"/>
      <c r="S195" s="135"/>
      <c r="T195" s="136"/>
      <c r="U195" s="136"/>
      <c r="V195" s="137"/>
      <c r="W195" s="137"/>
      <c r="X195" s="137"/>
      <c r="Y195" s="137"/>
      <c r="Z195" s="137"/>
    </row>
    <row r="196" spans="1:26" ht="12.75" customHeight="1" x14ac:dyDescent="0.2">
      <c r="A196" s="90">
        <v>1659</v>
      </c>
      <c r="B196" s="83" t="s">
        <v>307</v>
      </c>
      <c r="C196" s="83" t="s">
        <v>300</v>
      </c>
      <c r="D196" s="74">
        <v>38806</v>
      </c>
      <c r="E196" s="87">
        <v>39.336779999999997</v>
      </c>
      <c r="F196" s="87">
        <v>-76.539709999999999</v>
      </c>
      <c r="G196" s="87">
        <v>39.336790000000001</v>
      </c>
      <c r="H196" s="87">
        <v>-76.540509999999998</v>
      </c>
      <c r="I196" s="79">
        <v>0.55555555555555558</v>
      </c>
      <c r="J196" s="80">
        <v>16.14</v>
      </c>
      <c r="K196" s="80">
        <v>7.58</v>
      </c>
      <c r="L196" s="81">
        <v>229</v>
      </c>
      <c r="M196" s="80">
        <v>11.27</v>
      </c>
      <c r="N196" s="135"/>
      <c r="O196" s="135"/>
      <c r="P196" s="135"/>
      <c r="Q196" s="135"/>
      <c r="R196" s="136"/>
      <c r="S196" s="135"/>
      <c r="T196" s="136"/>
      <c r="U196" s="136"/>
      <c r="V196" s="137"/>
      <c r="W196" s="137"/>
      <c r="X196" s="137"/>
      <c r="Y196" s="137"/>
      <c r="Z196" s="137"/>
    </row>
    <row r="197" spans="1:26" ht="12.75" customHeight="1" x14ac:dyDescent="0.2">
      <c r="A197" s="90">
        <v>1235</v>
      </c>
      <c r="B197" s="83" t="s">
        <v>311</v>
      </c>
      <c r="C197" s="83" t="s">
        <v>308</v>
      </c>
      <c r="D197" s="74">
        <v>38831</v>
      </c>
      <c r="E197" s="127">
        <v>39.312350000000002</v>
      </c>
      <c r="F197" s="127">
        <v>-76.554590000000005</v>
      </c>
      <c r="G197" s="128">
        <v>39.312640000000002</v>
      </c>
      <c r="H197" s="128">
        <v>-76.543909999999997</v>
      </c>
      <c r="I197" s="75"/>
      <c r="J197" s="76"/>
      <c r="K197" s="76"/>
      <c r="L197" s="77"/>
      <c r="M197" s="76"/>
      <c r="N197" s="135"/>
      <c r="O197" s="135"/>
      <c r="P197" s="135"/>
      <c r="Q197" s="135"/>
      <c r="R197" s="136"/>
      <c r="S197" s="135"/>
      <c r="T197" s="136"/>
      <c r="U197" s="136"/>
      <c r="V197" s="137"/>
      <c r="W197" s="137"/>
      <c r="X197" s="137"/>
      <c r="Y197" s="137"/>
      <c r="Z197" s="137"/>
    </row>
    <row r="198" spans="1:26" ht="12.75" customHeight="1" x14ac:dyDescent="0.2">
      <c r="A198" s="90">
        <v>1231</v>
      </c>
      <c r="B198" s="83" t="s">
        <v>311</v>
      </c>
      <c r="C198" s="83" t="s">
        <v>308</v>
      </c>
      <c r="D198" s="74">
        <v>38831</v>
      </c>
      <c r="E198" s="126">
        <v>39.31082</v>
      </c>
      <c r="F198" s="126">
        <v>-76.546999999999997</v>
      </c>
      <c r="G198" s="126">
        <v>39.311410000000002</v>
      </c>
      <c r="H198" s="126">
        <v>-76.546769999999995</v>
      </c>
      <c r="I198" s="75"/>
      <c r="J198" s="76"/>
      <c r="K198" s="76"/>
      <c r="L198" s="77"/>
      <c r="M198" s="76"/>
      <c r="N198" s="135"/>
      <c r="O198" s="135"/>
      <c r="P198" s="135"/>
      <c r="Q198" s="135"/>
      <c r="R198" s="136"/>
      <c r="S198" s="135"/>
      <c r="T198" s="136"/>
      <c r="U198" s="136"/>
      <c r="V198" s="137"/>
      <c r="W198" s="137"/>
      <c r="X198" s="137"/>
      <c r="Y198" s="137"/>
      <c r="Z198" s="137"/>
    </row>
    <row r="199" spans="1:26" ht="12.75" customHeight="1" x14ac:dyDescent="0.2">
      <c r="A199" s="90">
        <v>1181</v>
      </c>
      <c r="B199" s="93" t="s">
        <v>313</v>
      </c>
      <c r="C199" s="83" t="s">
        <v>300</v>
      </c>
      <c r="D199" s="74">
        <v>39161</v>
      </c>
      <c r="E199" s="126">
        <v>39.335999999999999</v>
      </c>
      <c r="F199" s="126">
        <v>-76.580579999999998</v>
      </c>
      <c r="G199" s="126">
        <v>39.335900000000002</v>
      </c>
      <c r="H199" s="126">
        <v>-76.581289999999996</v>
      </c>
      <c r="I199" s="75">
        <v>0.4375</v>
      </c>
      <c r="J199" s="76">
        <v>9.76</v>
      </c>
      <c r="K199" s="76">
        <v>6.86</v>
      </c>
      <c r="L199" s="77">
        <v>321</v>
      </c>
      <c r="M199" s="76">
        <v>8.92</v>
      </c>
      <c r="N199" s="135"/>
      <c r="O199" s="135"/>
      <c r="P199" s="135"/>
      <c r="Q199" s="135"/>
      <c r="R199" s="136"/>
      <c r="S199" s="135"/>
      <c r="T199" s="136"/>
      <c r="U199" s="136"/>
      <c r="V199" s="137"/>
      <c r="W199" s="137"/>
      <c r="X199" s="137"/>
      <c r="Y199" s="137"/>
      <c r="Z199" s="137"/>
    </row>
    <row r="200" spans="1:26" ht="12.75" customHeight="1" x14ac:dyDescent="0.2">
      <c r="A200" s="90">
        <v>1202</v>
      </c>
      <c r="B200" s="93" t="s">
        <v>312</v>
      </c>
      <c r="C200" s="83" t="s">
        <v>308</v>
      </c>
      <c r="D200" s="74">
        <v>39162</v>
      </c>
      <c r="E200" s="126">
        <v>39.307960000000001</v>
      </c>
      <c r="F200" s="126">
        <v>-76.556370000000001</v>
      </c>
      <c r="G200" s="126">
        <v>39.307630000000003</v>
      </c>
      <c r="H200" s="126">
        <v>-76.557050000000004</v>
      </c>
      <c r="I200" s="75">
        <v>0.4375</v>
      </c>
      <c r="J200" s="76">
        <v>6.8</v>
      </c>
      <c r="K200" s="76">
        <v>6.89</v>
      </c>
      <c r="L200" s="77">
        <v>904</v>
      </c>
      <c r="M200" s="76">
        <v>10.4</v>
      </c>
      <c r="N200" s="135"/>
      <c r="O200" s="135"/>
      <c r="P200" s="135"/>
      <c r="Q200" s="135"/>
      <c r="R200" s="136"/>
      <c r="S200" s="135"/>
      <c r="T200" s="136"/>
      <c r="U200" s="136"/>
      <c r="V200" s="137"/>
      <c r="W200" s="137"/>
      <c r="X200" s="137"/>
      <c r="Y200" s="137"/>
      <c r="Z200" s="137"/>
    </row>
    <row r="201" spans="1:26" ht="12.75" customHeight="1" x14ac:dyDescent="0.2">
      <c r="A201" s="90">
        <v>1203</v>
      </c>
      <c r="B201" s="93" t="s">
        <v>312</v>
      </c>
      <c r="C201" s="83" t="s">
        <v>308</v>
      </c>
      <c r="D201" s="74">
        <v>39162</v>
      </c>
      <c r="E201" s="126">
        <v>39.307630000000003</v>
      </c>
      <c r="F201" s="126">
        <v>-76.557050000000004</v>
      </c>
      <c r="G201" s="126">
        <v>39.307389999999998</v>
      </c>
      <c r="H201" s="126">
        <v>-76.557720000000003</v>
      </c>
      <c r="I201" s="75">
        <v>0.52083333333333337</v>
      </c>
      <c r="J201" s="76"/>
      <c r="K201" s="76"/>
      <c r="L201" s="77"/>
      <c r="M201" s="76"/>
      <c r="N201" s="135"/>
      <c r="O201" s="135"/>
      <c r="P201" s="135"/>
      <c r="Q201" s="135"/>
      <c r="R201" s="136"/>
      <c r="S201" s="135"/>
      <c r="T201" s="136"/>
      <c r="U201" s="136"/>
      <c r="V201" s="137"/>
      <c r="W201" s="137"/>
      <c r="X201" s="137"/>
      <c r="Y201" s="137"/>
      <c r="Z201" s="137"/>
    </row>
    <row r="202" spans="1:26" ht="12.75" customHeight="1" x14ac:dyDescent="0.2">
      <c r="A202" s="90">
        <v>1231</v>
      </c>
      <c r="B202" s="83" t="s">
        <v>311</v>
      </c>
      <c r="C202" s="83" t="s">
        <v>308</v>
      </c>
      <c r="D202" s="74">
        <v>39202</v>
      </c>
      <c r="E202" s="126">
        <v>39.31082</v>
      </c>
      <c r="F202" s="126">
        <v>-76.546999999999997</v>
      </c>
      <c r="G202" s="126">
        <v>39.311410000000002</v>
      </c>
      <c r="H202" s="126">
        <v>-76.546769999999995</v>
      </c>
      <c r="I202" s="79">
        <v>0.41666666666666669</v>
      </c>
      <c r="J202" s="80">
        <v>17.920000000000002</v>
      </c>
      <c r="K202" s="80">
        <v>7.06</v>
      </c>
      <c r="L202" s="81">
        <v>544</v>
      </c>
      <c r="M202" s="80">
        <v>9.99</v>
      </c>
      <c r="N202" s="135"/>
      <c r="O202" s="135"/>
      <c r="P202" s="135"/>
      <c r="Q202" s="135"/>
      <c r="R202" s="136"/>
      <c r="S202" s="135"/>
      <c r="T202" s="136"/>
      <c r="U202" s="136"/>
      <c r="V202" s="137"/>
      <c r="W202" s="137"/>
      <c r="X202" s="137"/>
      <c r="Y202" s="137"/>
      <c r="Z202" s="137"/>
    </row>
    <row r="203" spans="1:26" ht="12.75" customHeight="1" x14ac:dyDescent="0.2">
      <c r="A203" s="90">
        <v>1308</v>
      </c>
      <c r="B203" s="93" t="s">
        <v>306</v>
      </c>
      <c r="C203" s="83" t="s">
        <v>300</v>
      </c>
      <c r="D203" s="74">
        <v>39161</v>
      </c>
      <c r="E203" s="126">
        <v>39.370759999999997</v>
      </c>
      <c r="F203" s="126">
        <v>-76.597610000000003</v>
      </c>
      <c r="G203" s="126">
        <v>39.371310000000001</v>
      </c>
      <c r="H203" s="126">
        <v>-76.597210000000004</v>
      </c>
      <c r="I203" s="79">
        <v>0.54166666666666663</v>
      </c>
      <c r="J203" s="80">
        <v>12.09</v>
      </c>
      <c r="K203" s="80">
        <v>7.26</v>
      </c>
      <c r="L203" s="81">
        <v>497</v>
      </c>
      <c r="M203" s="80">
        <v>10.56</v>
      </c>
      <c r="N203" s="135"/>
      <c r="O203" s="135"/>
      <c r="P203" s="135"/>
      <c r="Q203" s="135"/>
      <c r="R203" s="136"/>
      <c r="S203" s="135"/>
      <c r="T203" s="136"/>
      <c r="U203" s="136"/>
      <c r="V203" s="137"/>
      <c r="W203" s="137"/>
      <c r="X203" s="137"/>
      <c r="Y203" s="137"/>
      <c r="Z203" s="137"/>
    </row>
    <row r="204" spans="1:26" ht="12.75" customHeight="1" x14ac:dyDescent="0.2">
      <c r="A204" s="90">
        <v>1338</v>
      </c>
      <c r="B204" s="93" t="s">
        <v>306</v>
      </c>
      <c r="C204" s="83" t="s">
        <v>300</v>
      </c>
      <c r="D204" s="74">
        <v>39195</v>
      </c>
      <c r="E204" s="126">
        <v>39.350079999999998</v>
      </c>
      <c r="F204" s="126">
        <v>-76.588430000000002</v>
      </c>
      <c r="G204" s="126">
        <v>39.350450000000002</v>
      </c>
      <c r="H204" s="126">
        <v>-76.58914</v>
      </c>
      <c r="I204" s="79">
        <v>0.44444444444444442</v>
      </c>
      <c r="J204" s="80">
        <v>16.05</v>
      </c>
      <c r="K204" s="80">
        <v>7.71</v>
      </c>
      <c r="L204" s="81">
        <v>557</v>
      </c>
      <c r="M204" s="80">
        <v>12.62</v>
      </c>
      <c r="N204" s="135"/>
      <c r="O204" s="135"/>
      <c r="P204" s="135"/>
      <c r="Q204" s="135"/>
      <c r="R204" s="136"/>
      <c r="S204" s="135"/>
      <c r="T204" s="136"/>
      <c r="U204" s="136"/>
      <c r="V204" s="137"/>
      <c r="W204" s="137"/>
      <c r="X204" s="137"/>
      <c r="Y204" s="137"/>
      <c r="Z204" s="137"/>
    </row>
    <row r="205" spans="1:26" ht="12.75" customHeight="1" x14ac:dyDescent="0.2">
      <c r="A205" s="90">
        <v>1375</v>
      </c>
      <c r="B205" s="93" t="s">
        <v>306</v>
      </c>
      <c r="C205" s="83" t="s">
        <v>300</v>
      </c>
      <c r="D205" s="74">
        <v>39169</v>
      </c>
      <c r="E205" s="126">
        <v>39.354320000000001</v>
      </c>
      <c r="F205" s="126">
        <v>-76.594830000000002</v>
      </c>
      <c r="G205" s="126">
        <v>39.354959999999998</v>
      </c>
      <c r="H205" s="126">
        <v>-76.594989999999996</v>
      </c>
      <c r="I205" s="79">
        <v>0.5</v>
      </c>
      <c r="J205" s="80">
        <v>14.09</v>
      </c>
      <c r="K205" s="80">
        <v>8.1199999999999992</v>
      </c>
      <c r="L205" s="81">
        <v>600</v>
      </c>
      <c r="M205" s="80">
        <v>11.26</v>
      </c>
      <c r="N205" s="135"/>
      <c r="O205" s="135"/>
      <c r="P205" s="135"/>
      <c r="Q205" s="135"/>
      <c r="R205" s="136"/>
      <c r="S205" s="135"/>
      <c r="T205" s="136"/>
      <c r="U205" s="136"/>
      <c r="V205" s="137"/>
      <c r="W205" s="137"/>
      <c r="X205" s="137"/>
      <c r="Y205" s="137"/>
      <c r="Z205" s="137"/>
    </row>
    <row r="206" spans="1:26" ht="12.75" customHeight="1" x14ac:dyDescent="0.2">
      <c r="A206" s="90">
        <v>1403</v>
      </c>
      <c r="B206" s="93" t="s">
        <v>306</v>
      </c>
      <c r="C206" s="83" t="s">
        <v>300</v>
      </c>
      <c r="D206" s="74">
        <v>39195</v>
      </c>
      <c r="E206" s="126">
        <v>39.364089999999997</v>
      </c>
      <c r="F206" s="126">
        <v>-76.598439999999997</v>
      </c>
      <c r="G206" s="126">
        <v>39.364690000000003</v>
      </c>
      <c r="H206" s="126">
        <v>-76.598709999999997</v>
      </c>
      <c r="I206" s="79">
        <v>0.52083333333333337</v>
      </c>
      <c r="J206" s="80">
        <v>16.670000000000002</v>
      </c>
      <c r="K206" s="80">
        <v>7.68</v>
      </c>
      <c r="L206" s="81">
        <v>555</v>
      </c>
      <c r="M206" s="80">
        <v>10.94</v>
      </c>
      <c r="N206" s="135"/>
      <c r="O206" s="135"/>
      <c r="P206" s="135"/>
      <c r="Q206" s="135"/>
      <c r="R206" s="136"/>
      <c r="S206" s="135"/>
      <c r="T206" s="136"/>
      <c r="U206" s="136"/>
      <c r="V206" s="137"/>
      <c r="W206" s="137"/>
      <c r="X206" s="137"/>
      <c r="Y206" s="137"/>
      <c r="Z206" s="137"/>
    </row>
    <row r="207" spans="1:26" ht="12.75" customHeight="1" x14ac:dyDescent="0.2">
      <c r="A207" s="90">
        <v>1502</v>
      </c>
      <c r="B207" s="93" t="s">
        <v>305</v>
      </c>
      <c r="C207" s="83" t="s">
        <v>300</v>
      </c>
      <c r="D207" s="74">
        <v>39205</v>
      </c>
      <c r="E207" s="126">
        <v>39.350340000000003</v>
      </c>
      <c r="F207" s="126">
        <v>-76.577119999999994</v>
      </c>
      <c r="G207" s="126">
        <v>39.351010000000002</v>
      </c>
      <c r="H207" s="126">
        <v>-76.577179999999998</v>
      </c>
      <c r="I207" s="75"/>
      <c r="J207" s="76">
        <v>18.670000000000002</v>
      </c>
      <c r="K207" s="76">
        <v>8.6</v>
      </c>
      <c r="L207" s="77">
        <v>585</v>
      </c>
      <c r="M207" s="76">
        <v>11.18</v>
      </c>
      <c r="N207" s="135"/>
      <c r="O207" s="135"/>
      <c r="P207" s="135"/>
      <c r="Q207" s="135"/>
      <c r="R207" s="136"/>
      <c r="S207" s="135"/>
      <c r="T207" s="136"/>
      <c r="U207" s="136"/>
      <c r="V207" s="137"/>
      <c r="W207" s="137"/>
      <c r="X207" s="137"/>
      <c r="Y207" s="137"/>
      <c r="Z207" s="137"/>
    </row>
    <row r="208" spans="1:26" ht="12.75" customHeight="1" x14ac:dyDescent="0.2">
      <c r="A208" s="90">
        <v>1519</v>
      </c>
      <c r="B208" s="93" t="s">
        <v>305</v>
      </c>
      <c r="C208" s="83" t="s">
        <v>300</v>
      </c>
      <c r="D208" s="74">
        <v>39202</v>
      </c>
      <c r="E208" s="126">
        <v>39.354700000000001</v>
      </c>
      <c r="F208" s="126">
        <v>-76.572730000000007</v>
      </c>
      <c r="G208" s="126">
        <v>39.355350000000001</v>
      </c>
      <c r="H208" s="126">
        <v>-76.572940000000003</v>
      </c>
      <c r="I208" s="75"/>
      <c r="J208" s="76">
        <v>19.54</v>
      </c>
      <c r="K208" s="76">
        <v>8.7100000000000009</v>
      </c>
      <c r="L208" s="77">
        <v>571</v>
      </c>
      <c r="M208" s="76">
        <v>13.68</v>
      </c>
      <c r="N208" s="135"/>
      <c r="O208" s="135"/>
      <c r="P208" s="135"/>
      <c r="Q208" s="135"/>
      <c r="R208" s="136"/>
      <c r="S208" s="135"/>
      <c r="T208" s="136"/>
      <c r="U208" s="136"/>
      <c r="V208" s="137"/>
      <c r="W208" s="137"/>
      <c r="X208" s="137"/>
      <c r="Y208" s="137"/>
      <c r="Z208" s="137"/>
    </row>
    <row r="209" spans="1:26" ht="12.75" customHeight="1" x14ac:dyDescent="0.2">
      <c r="A209" s="90">
        <v>1565</v>
      </c>
      <c r="B209" s="93" t="s">
        <v>305</v>
      </c>
      <c r="C209" s="83" t="s">
        <v>300</v>
      </c>
      <c r="D209" s="74">
        <v>39205</v>
      </c>
      <c r="E209" s="126">
        <v>39.352600000000002</v>
      </c>
      <c r="F209" s="126">
        <v>-76.57535</v>
      </c>
      <c r="G209" s="126">
        <v>39.35248</v>
      </c>
      <c r="H209" s="126">
        <v>-76.5745</v>
      </c>
      <c r="I209" s="75"/>
      <c r="J209" s="76">
        <v>17.829999999999998</v>
      </c>
      <c r="K209" s="76">
        <v>8.9499999999999993</v>
      </c>
      <c r="L209" s="77">
        <v>580</v>
      </c>
      <c r="M209" s="76">
        <v>13.32</v>
      </c>
      <c r="N209" s="135"/>
      <c r="O209" s="135"/>
      <c r="P209" s="135"/>
      <c r="Q209" s="135"/>
      <c r="R209" s="136"/>
      <c r="S209" s="135"/>
      <c r="T209" s="136"/>
      <c r="U209" s="136"/>
      <c r="V209" s="137"/>
      <c r="W209" s="137"/>
      <c r="X209" s="137"/>
      <c r="Y209" s="137"/>
      <c r="Z209" s="137"/>
    </row>
    <row r="210" spans="1:26" ht="12.75" customHeight="1" x14ac:dyDescent="0.2">
      <c r="A210" s="90">
        <v>1567</v>
      </c>
      <c r="B210" s="93" t="s">
        <v>305</v>
      </c>
      <c r="C210" s="83" t="s">
        <v>300</v>
      </c>
      <c r="D210" s="74">
        <v>39205</v>
      </c>
      <c r="E210" s="126">
        <v>39.360399999999998</v>
      </c>
      <c r="F210" s="126">
        <v>-76.573779999999999</v>
      </c>
      <c r="G210" s="126">
        <v>39.361049999999999</v>
      </c>
      <c r="H210" s="126">
        <v>-76.573539999999994</v>
      </c>
      <c r="I210" s="75"/>
      <c r="J210" s="76">
        <v>16.600000000000001</v>
      </c>
      <c r="K210" s="76">
        <v>8.19</v>
      </c>
      <c r="L210" s="77">
        <v>660</v>
      </c>
      <c r="M210" s="76">
        <v>12.6</v>
      </c>
      <c r="N210" s="135"/>
      <c r="O210" s="135"/>
      <c r="P210" s="135"/>
      <c r="Q210" s="135"/>
      <c r="R210" s="136"/>
      <c r="S210" s="135"/>
      <c r="T210" s="136"/>
      <c r="U210" s="136"/>
      <c r="V210" s="137"/>
      <c r="W210" s="137"/>
      <c r="X210" s="137"/>
      <c r="Y210" s="137"/>
      <c r="Z210" s="137"/>
    </row>
    <row r="211" spans="1:26" ht="12.75" customHeight="1" x14ac:dyDescent="0.2">
      <c r="A211" s="90">
        <v>1596</v>
      </c>
      <c r="B211" s="93" t="s">
        <v>305</v>
      </c>
      <c r="C211" s="83" t="s">
        <v>300</v>
      </c>
      <c r="D211" s="74">
        <v>39205</v>
      </c>
      <c r="E211" s="126">
        <v>39.369909999999997</v>
      </c>
      <c r="F211" s="126">
        <v>-76.572860000000006</v>
      </c>
      <c r="G211" s="126">
        <v>39.370510000000003</v>
      </c>
      <c r="H211" s="126">
        <v>-76.572500000000005</v>
      </c>
      <c r="I211" s="75">
        <v>0.39583333333333331</v>
      </c>
      <c r="J211" s="76">
        <v>15.16</v>
      </c>
      <c r="K211" s="76">
        <v>7.21</v>
      </c>
      <c r="L211" s="77">
        <v>714</v>
      </c>
      <c r="M211" s="76">
        <v>11.21</v>
      </c>
      <c r="N211" s="135"/>
      <c r="O211" s="135"/>
      <c r="P211" s="135"/>
      <c r="Q211" s="135"/>
      <c r="R211" s="136"/>
      <c r="S211" s="135"/>
      <c r="T211" s="136"/>
      <c r="U211" s="136"/>
      <c r="V211" s="137"/>
      <c r="W211" s="137"/>
      <c r="X211" s="137"/>
      <c r="Y211" s="137"/>
      <c r="Z211" s="137"/>
    </row>
    <row r="212" spans="1:26" ht="12.75" customHeight="1" x14ac:dyDescent="0.2">
      <c r="A212" s="90">
        <v>1337</v>
      </c>
      <c r="B212" s="93" t="s">
        <v>307</v>
      </c>
      <c r="C212" s="83" t="s">
        <v>308</v>
      </c>
      <c r="D212" s="74">
        <v>39169</v>
      </c>
      <c r="E212" s="126">
        <v>39.323900000000002</v>
      </c>
      <c r="F212" s="126">
        <v>-76.533190000000005</v>
      </c>
      <c r="G212" s="126">
        <v>39.323929999999997</v>
      </c>
      <c r="H212" s="126">
        <v>-76.532520000000005</v>
      </c>
      <c r="I212" s="75">
        <v>0.4375</v>
      </c>
      <c r="J212" s="76">
        <v>13.49</v>
      </c>
      <c r="K212" s="76">
        <v>7.7</v>
      </c>
      <c r="L212" s="77">
        <v>613</v>
      </c>
      <c r="M212" s="76">
        <v>11.84</v>
      </c>
      <c r="N212" s="135"/>
      <c r="O212" s="135"/>
      <c r="P212" s="135"/>
      <c r="Q212" s="135"/>
      <c r="R212" s="136"/>
      <c r="S212" s="135"/>
      <c r="T212" s="136"/>
      <c r="U212" s="136"/>
      <c r="V212" s="137"/>
      <c r="W212" s="137"/>
      <c r="X212" s="137"/>
      <c r="Y212" s="137"/>
      <c r="Z212" s="137"/>
    </row>
    <row r="213" spans="1:26" ht="12.75" customHeight="1" x14ac:dyDescent="0.2">
      <c r="A213" s="90">
        <v>1469</v>
      </c>
      <c r="B213" s="93" t="s">
        <v>307</v>
      </c>
      <c r="C213" s="83" t="s">
        <v>300</v>
      </c>
      <c r="D213" s="74">
        <v>39198</v>
      </c>
      <c r="E213" s="126">
        <v>39.3337</v>
      </c>
      <c r="F213" s="126">
        <v>-76.537030000000001</v>
      </c>
      <c r="G213" s="126">
        <v>39.334269999999997</v>
      </c>
      <c r="H213" s="126">
        <v>-76.537430000000001</v>
      </c>
      <c r="I213" s="75">
        <v>0.41666666666666669</v>
      </c>
      <c r="J213" s="76">
        <v>12.64</v>
      </c>
      <c r="K213" s="76">
        <v>7.58</v>
      </c>
      <c r="L213" s="77">
        <v>488</v>
      </c>
      <c r="M213" s="76">
        <v>11.2</v>
      </c>
      <c r="N213" s="135"/>
      <c r="O213" s="135"/>
      <c r="P213" s="135"/>
      <c r="Q213" s="135"/>
      <c r="R213" s="136"/>
      <c r="S213" s="135"/>
      <c r="T213" s="136"/>
      <c r="U213" s="136"/>
      <c r="V213" s="137"/>
      <c r="W213" s="137"/>
      <c r="X213" s="137"/>
      <c r="Y213" s="137"/>
      <c r="Z213" s="137"/>
    </row>
    <row r="214" spans="1:26" ht="12.75" customHeight="1" x14ac:dyDescent="0.2">
      <c r="A214" s="90">
        <v>1492</v>
      </c>
      <c r="B214" s="93" t="s">
        <v>314</v>
      </c>
      <c r="C214" s="83" t="s">
        <v>300</v>
      </c>
      <c r="D214" s="74">
        <v>39198</v>
      </c>
      <c r="E214" s="126">
        <v>39.359830000000002</v>
      </c>
      <c r="F214" s="126">
        <v>-76.575509999999994</v>
      </c>
      <c r="G214" s="126">
        <v>39.360340000000001</v>
      </c>
      <c r="H214" s="126">
        <v>-76.57593</v>
      </c>
      <c r="I214" s="75">
        <v>0.47430555555555554</v>
      </c>
      <c r="J214" s="76">
        <v>13.35</v>
      </c>
      <c r="K214" s="76">
        <v>8.1300000000000008</v>
      </c>
      <c r="L214" s="77">
        <v>546</v>
      </c>
      <c r="M214" s="76">
        <v>12.78</v>
      </c>
      <c r="N214" s="135"/>
      <c r="O214" s="135"/>
      <c r="P214" s="135"/>
      <c r="Q214" s="135"/>
      <c r="R214" s="136"/>
      <c r="S214" s="135"/>
      <c r="T214" s="136"/>
      <c r="U214" s="136"/>
      <c r="V214" s="137"/>
      <c r="W214" s="137"/>
      <c r="X214" s="137"/>
      <c r="Y214" s="137"/>
      <c r="Z214" s="137"/>
    </row>
    <row r="215" spans="1:26" ht="12.75" customHeight="1" x14ac:dyDescent="0.2">
      <c r="A215" s="90">
        <v>1053</v>
      </c>
      <c r="B215" s="83" t="s">
        <v>304</v>
      </c>
      <c r="C215" s="83" t="s">
        <v>300</v>
      </c>
      <c r="D215" s="74">
        <v>39153</v>
      </c>
      <c r="E215" s="126">
        <v>39.326770000000003</v>
      </c>
      <c r="F215" s="126">
        <v>-76.625200000000007</v>
      </c>
      <c r="G215" s="126">
        <v>39.32743</v>
      </c>
      <c r="H215" s="126">
        <v>-76.625119999999995</v>
      </c>
      <c r="I215" s="75">
        <v>0.53472222222222221</v>
      </c>
      <c r="J215" s="76">
        <v>7.61</v>
      </c>
      <c r="K215" s="76">
        <v>7.01</v>
      </c>
      <c r="L215" s="77">
        <v>543</v>
      </c>
      <c r="M215" s="76">
        <v>9.9700000000000006</v>
      </c>
      <c r="N215" s="135"/>
      <c r="O215" s="135"/>
      <c r="P215" s="135"/>
      <c r="Q215" s="135"/>
      <c r="R215" s="136"/>
      <c r="S215" s="135"/>
      <c r="T215" s="136"/>
      <c r="U215" s="136"/>
      <c r="V215" s="137"/>
      <c r="W215" s="137"/>
      <c r="X215" s="137"/>
      <c r="Y215" s="137"/>
      <c r="Z215" s="137"/>
    </row>
    <row r="216" spans="1:26" ht="12.75" customHeight="1" x14ac:dyDescent="0.2">
      <c r="A216" s="90">
        <v>1367</v>
      </c>
      <c r="B216" s="83" t="s">
        <v>307</v>
      </c>
      <c r="C216" s="83" t="s">
        <v>300</v>
      </c>
      <c r="D216" s="74">
        <v>39153</v>
      </c>
      <c r="E216" s="87">
        <v>39.330759999999998</v>
      </c>
      <c r="F216" s="87">
        <v>-76.535079999999994</v>
      </c>
      <c r="G216" s="126">
        <v>39.33137</v>
      </c>
      <c r="H216" s="126">
        <v>-76.535430000000005</v>
      </c>
      <c r="I216" s="75">
        <v>0.46875</v>
      </c>
      <c r="J216" s="76">
        <v>6.8</v>
      </c>
      <c r="K216" s="76">
        <v>7.06</v>
      </c>
      <c r="L216" s="77">
        <v>904</v>
      </c>
      <c r="M216" s="76">
        <v>10.8</v>
      </c>
      <c r="N216" s="135"/>
      <c r="O216" s="135"/>
      <c r="P216" s="135"/>
      <c r="Q216" s="135"/>
      <c r="R216" s="136"/>
      <c r="S216" s="135"/>
      <c r="T216" s="136"/>
      <c r="U216" s="136"/>
      <c r="V216" s="137"/>
      <c r="W216" s="137"/>
      <c r="X216" s="137"/>
      <c r="Y216" s="137"/>
      <c r="Z216" s="137"/>
    </row>
    <row r="217" spans="1:26" ht="12.75" customHeight="1" x14ac:dyDescent="0.2">
      <c r="A217" s="90">
        <v>1392</v>
      </c>
      <c r="B217" s="83" t="s">
        <v>307</v>
      </c>
      <c r="C217" s="83" t="s">
        <v>308</v>
      </c>
      <c r="D217" s="74">
        <v>39153</v>
      </c>
      <c r="E217" s="126">
        <v>39.323309999999999</v>
      </c>
      <c r="F217" s="126">
        <v>-76.533529999999999</v>
      </c>
      <c r="G217" s="126">
        <v>39.323900000000002</v>
      </c>
      <c r="H217" s="126">
        <v>-76.533190000000005</v>
      </c>
      <c r="I217" s="75">
        <v>0.48958333333333331</v>
      </c>
      <c r="J217" s="76">
        <v>6.91</v>
      </c>
      <c r="K217" s="76">
        <v>7.03</v>
      </c>
      <c r="L217" s="77">
        <v>1258</v>
      </c>
      <c r="M217" s="76">
        <v>10.1</v>
      </c>
      <c r="N217" s="135"/>
      <c r="O217" s="135"/>
      <c r="P217" s="135"/>
      <c r="Q217" s="135"/>
      <c r="R217" s="136"/>
      <c r="S217" s="135"/>
      <c r="T217" s="136"/>
      <c r="U217" s="136"/>
      <c r="V217" s="137"/>
      <c r="W217" s="137"/>
      <c r="X217" s="137"/>
      <c r="Y217" s="137"/>
      <c r="Z217" s="137"/>
    </row>
    <row r="218" spans="1:26" ht="12.75" customHeight="1" x14ac:dyDescent="0.2">
      <c r="A218" s="90">
        <v>1659</v>
      </c>
      <c r="B218" s="83" t="s">
        <v>307</v>
      </c>
      <c r="C218" s="83" t="s">
        <v>300</v>
      </c>
      <c r="D218" s="74">
        <v>39153</v>
      </c>
      <c r="E218" s="87">
        <v>39.336779999999997</v>
      </c>
      <c r="F218" s="87">
        <v>-76.539709999999999</v>
      </c>
      <c r="G218" s="87">
        <v>39.336790000000001</v>
      </c>
      <c r="H218" s="87">
        <v>-76.540509999999998</v>
      </c>
      <c r="I218" s="75">
        <v>0.39583333333333331</v>
      </c>
      <c r="J218" s="76">
        <v>8.84</v>
      </c>
      <c r="K218" s="76">
        <v>6.94</v>
      </c>
      <c r="L218" s="77">
        <v>482</v>
      </c>
      <c r="M218" s="76">
        <v>9.2200000000000006</v>
      </c>
      <c r="N218" s="135"/>
      <c r="O218" s="135"/>
      <c r="P218" s="135"/>
      <c r="Q218" s="135"/>
      <c r="R218" s="136"/>
      <c r="S218" s="135"/>
      <c r="T218" s="136"/>
      <c r="U218" s="136"/>
      <c r="V218" s="137"/>
      <c r="W218" s="137"/>
      <c r="X218" s="137"/>
      <c r="Y218" s="137"/>
      <c r="Z218" s="137"/>
    </row>
    <row r="219" spans="1:26" ht="12.75" customHeight="1" x14ac:dyDescent="0.2">
      <c r="A219" s="90">
        <v>1634</v>
      </c>
      <c r="B219" s="83" t="s">
        <v>307</v>
      </c>
      <c r="C219" s="83" t="s">
        <v>300</v>
      </c>
      <c r="D219" s="74">
        <v>39198</v>
      </c>
      <c r="E219" s="126">
        <v>39.361020000000003</v>
      </c>
      <c r="F219" s="126">
        <v>-76.534859999999995</v>
      </c>
      <c r="G219" s="126">
        <v>39.361649999999997</v>
      </c>
      <c r="H219" s="126">
        <v>-76.534899999999993</v>
      </c>
      <c r="I219" s="75">
        <v>0.57291666666666663</v>
      </c>
      <c r="J219" s="76">
        <v>12.51</v>
      </c>
      <c r="K219" s="76">
        <v>7.73</v>
      </c>
      <c r="L219" s="77">
        <v>439</v>
      </c>
      <c r="M219" s="76">
        <v>11.32</v>
      </c>
      <c r="N219" s="135"/>
      <c r="O219" s="135"/>
      <c r="P219" s="135"/>
      <c r="Q219" s="135"/>
      <c r="R219" s="136"/>
      <c r="S219" s="135"/>
      <c r="T219" s="136"/>
      <c r="U219" s="136"/>
      <c r="V219" s="137"/>
      <c r="W219" s="137"/>
      <c r="X219" s="137"/>
      <c r="Y219" s="137"/>
      <c r="Z219" s="137"/>
    </row>
    <row r="220" spans="1:26" ht="12.75" customHeight="1" x14ac:dyDescent="0.2">
      <c r="A220" s="90">
        <v>1235</v>
      </c>
      <c r="B220" s="83" t="s">
        <v>311</v>
      </c>
      <c r="C220" s="83" t="s">
        <v>308</v>
      </c>
      <c r="D220" s="74">
        <v>39202</v>
      </c>
      <c r="E220" s="127">
        <v>39.312350000000002</v>
      </c>
      <c r="F220" s="127">
        <v>-76.554590000000005</v>
      </c>
      <c r="G220" s="128">
        <v>39.312640000000002</v>
      </c>
      <c r="H220" s="128">
        <v>-76.543909999999997</v>
      </c>
      <c r="I220" s="75">
        <v>0.51041666666666663</v>
      </c>
      <c r="J220" s="76"/>
      <c r="K220" s="76"/>
      <c r="L220" s="77"/>
      <c r="M220" s="76"/>
      <c r="N220" s="135"/>
      <c r="O220" s="135"/>
      <c r="P220" s="135"/>
      <c r="Q220" s="135"/>
      <c r="R220" s="136"/>
      <c r="S220" s="135"/>
      <c r="T220" s="136"/>
      <c r="U220" s="136"/>
      <c r="V220" s="137"/>
      <c r="W220" s="137"/>
      <c r="X220" s="137"/>
      <c r="Y220" s="137"/>
      <c r="Z220" s="137"/>
    </row>
    <row r="221" spans="1:26" ht="12.75" customHeight="1" x14ac:dyDescent="0.2">
      <c r="A221" s="90">
        <v>1231</v>
      </c>
      <c r="B221" s="83" t="s">
        <v>311</v>
      </c>
      <c r="C221" s="83" t="s">
        <v>308</v>
      </c>
      <c r="D221" s="74">
        <v>39202</v>
      </c>
      <c r="E221" s="126">
        <v>39.31082</v>
      </c>
      <c r="F221" s="126">
        <v>-76.546999999999997</v>
      </c>
      <c r="G221" s="126">
        <v>39.311410000000002</v>
      </c>
      <c r="H221" s="126">
        <v>-76.546769999999995</v>
      </c>
      <c r="I221" s="75">
        <v>0.45833333333333331</v>
      </c>
      <c r="J221" s="76"/>
      <c r="K221" s="76"/>
      <c r="L221" s="77"/>
      <c r="M221" s="76"/>
      <c r="N221" s="135"/>
      <c r="O221" s="135"/>
      <c r="P221" s="135"/>
      <c r="Q221" s="135"/>
      <c r="R221" s="136"/>
      <c r="S221" s="135"/>
      <c r="T221" s="136"/>
      <c r="U221" s="136"/>
      <c r="V221" s="137"/>
      <c r="W221" s="137"/>
      <c r="X221" s="137"/>
      <c r="Y221" s="137"/>
      <c r="Z221" s="137"/>
    </row>
    <row r="222" spans="1:26" ht="12.75" customHeight="1" x14ac:dyDescent="0.2">
      <c r="A222" s="92">
        <v>651</v>
      </c>
      <c r="B222" s="93" t="s">
        <v>326</v>
      </c>
      <c r="C222" s="83" t="s">
        <v>300</v>
      </c>
      <c r="D222" s="74">
        <v>39520</v>
      </c>
      <c r="E222" s="126">
        <v>39.330060000000003</v>
      </c>
      <c r="F222" s="126">
        <v>-76.647880000000001</v>
      </c>
      <c r="G222" s="126">
        <v>39.329529999999998</v>
      </c>
      <c r="H222" s="126">
        <v>-76.647599999999997</v>
      </c>
      <c r="I222" s="75"/>
      <c r="J222" s="76">
        <v>6.67</v>
      </c>
      <c r="K222" s="76">
        <v>8.16</v>
      </c>
      <c r="L222" s="77">
        <v>717</v>
      </c>
      <c r="M222" s="76">
        <v>19.59</v>
      </c>
      <c r="N222" s="135"/>
      <c r="O222" s="135"/>
      <c r="P222" s="135"/>
      <c r="Q222" s="135"/>
      <c r="R222" s="136"/>
      <c r="S222" s="135"/>
      <c r="T222" s="136"/>
      <c r="U222" s="136"/>
      <c r="V222" s="137"/>
      <c r="W222" s="137"/>
      <c r="X222" s="137"/>
      <c r="Y222" s="137"/>
      <c r="Z222" s="137"/>
    </row>
    <row r="223" spans="1:26" ht="12.75" customHeight="1" x14ac:dyDescent="0.2">
      <c r="A223" s="92">
        <v>674</v>
      </c>
      <c r="B223" s="93" t="s">
        <v>327</v>
      </c>
      <c r="C223" s="83" t="s">
        <v>300</v>
      </c>
      <c r="D223" s="74">
        <v>39520</v>
      </c>
      <c r="E223" s="126">
        <v>39.329459999999997</v>
      </c>
      <c r="F223" s="126">
        <v>-76.654820000000001</v>
      </c>
      <c r="G223" s="126">
        <v>39.328870000000002</v>
      </c>
      <c r="H223" s="126">
        <v>-76.655090000000001</v>
      </c>
      <c r="I223" s="75"/>
      <c r="J223" s="76">
        <v>7.78</v>
      </c>
      <c r="K223" s="76">
        <v>7.46</v>
      </c>
      <c r="L223" s="77">
        <v>1766</v>
      </c>
      <c r="M223" s="76">
        <v>18.010000000000002</v>
      </c>
      <c r="N223" s="135"/>
      <c r="O223" s="135"/>
      <c r="P223" s="135"/>
      <c r="Q223" s="135"/>
      <c r="R223" s="136"/>
      <c r="S223" s="135"/>
      <c r="T223" s="136"/>
      <c r="U223" s="136"/>
      <c r="V223" s="137"/>
      <c r="W223" s="137"/>
      <c r="X223" s="137"/>
      <c r="Y223" s="137"/>
      <c r="Z223" s="137"/>
    </row>
    <row r="224" spans="1:26" ht="12.75" customHeight="1" x14ac:dyDescent="0.2">
      <c r="A224" s="92">
        <v>780</v>
      </c>
      <c r="B224" s="93" t="s">
        <v>309</v>
      </c>
      <c r="C224" s="83" t="s">
        <v>300</v>
      </c>
      <c r="D224" s="74">
        <v>39569</v>
      </c>
      <c r="E224" s="126">
        <v>39.332129999999999</v>
      </c>
      <c r="F224" s="126">
        <v>-76.642520000000005</v>
      </c>
      <c r="G224" s="126">
        <v>39.33267</v>
      </c>
      <c r="H224" s="126">
        <v>-76.643039999999999</v>
      </c>
      <c r="I224" s="75"/>
      <c r="J224" s="76">
        <v>13.11</v>
      </c>
      <c r="K224" s="76">
        <v>8.1199999999999992</v>
      </c>
      <c r="L224" s="77">
        <v>636</v>
      </c>
      <c r="M224" s="76">
        <v>10.29</v>
      </c>
      <c r="N224" s="135"/>
      <c r="O224" s="135"/>
      <c r="P224" s="135"/>
      <c r="Q224" s="135"/>
      <c r="R224" s="136"/>
      <c r="S224" s="135"/>
      <c r="T224" s="136"/>
      <c r="U224" s="136"/>
      <c r="V224" s="137"/>
      <c r="W224" s="137"/>
      <c r="X224" s="137"/>
      <c r="Y224" s="137"/>
      <c r="Z224" s="137"/>
    </row>
    <row r="225" spans="1:26" ht="12.75" customHeight="1" x14ac:dyDescent="0.2">
      <c r="A225" s="92">
        <v>700</v>
      </c>
      <c r="B225" s="83" t="s">
        <v>304</v>
      </c>
      <c r="C225" s="83" t="s">
        <v>300</v>
      </c>
      <c r="D225" s="74">
        <v>39554</v>
      </c>
      <c r="E225" s="126">
        <v>39.350160000000002</v>
      </c>
      <c r="F225" s="126">
        <v>-76.628479999999996</v>
      </c>
      <c r="G225" s="126">
        <v>39.350670000000001</v>
      </c>
      <c r="H225" s="126">
        <v>-76.628659999999996</v>
      </c>
      <c r="I225" s="75">
        <v>0.53125</v>
      </c>
      <c r="J225" s="76">
        <v>16.52</v>
      </c>
      <c r="K225" s="76">
        <v>8.6300000000000008</v>
      </c>
      <c r="L225" s="77">
        <v>961</v>
      </c>
      <c r="M225" s="76">
        <v>16.760000000000002</v>
      </c>
      <c r="N225" s="135"/>
      <c r="O225" s="135"/>
      <c r="P225" s="135"/>
      <c r="Q225" s="135"/>
      <c r="R225" s="136"/>
      <c r="S225" s="135"/>
      <c r="T225" s="136"/>
      <c r="U225" s="136"/>
      <c r="V225" s="137"/>
      <c r="W225" s="137"/>
      <c r="X225" s="137"/>
      <c r="Y225" s="137"/>
      <c r="Z225" s="137"/>
    </row>
    <row r="226" spans="1:26" ht="12.75" customHeight="1" x14ac:dyDescent="0.2">
      <c r="A226" s="92">
        <v>701</v>
      </c>
      <c r="B226" s="83" t="s">
        <v>304</v>
      </c>
      <c r="C226" s="83" t="s">
        <v>300</v>
      </c>
      <c r="D226" s="74">
        <v>39554</v>
      </c>
      <c r="E226" s="126">
        <v>39.354509999999998</v>
      </c>
      <c r="F226" s="126">
        <v>-76.629689999999997</v>
      </c>
      <c r="G226" s="126">
        <v>39.355179999999997</v>
      </c>
      <c r="H226" s="126">
        <v>-76.629729999999995</v>
      </c>
      <c r="I226" s="75">
        <v>0.55902777777777779</v>
      </c>
      <c r="J226" s="76">
        <v>17.399999999999999</v>
      </c>
      <c r="K226" s="76">
        <v>8.94</v>
      </c>
      <c r="L226" s="77">
        <v>955</v>
      </c>
      <c r="M226" s="76">
        <v>13.16</v>
      </c>
      <c r="N226" s="135"/>
      <c r="O226" s="135"/>
      <c r="P226" s="135"/>
      <c r="Q226" s="135"/>
      <c r="R226" s="136"/>
      <c r="S226" s="135"/>
      <c r="T226" s="136"/>
      <c r="U226" s="136"/>
      <c r="V226" s="137"/>
      <c r="W226" s="137"/>
      <c r="X226" s="137"/>
      <c r="Y226" s="137"/>
      <c r="Z226" s="137"/>
    </row>
    <row r="227" spans="1:26" ht="12.75" customHeight="1" x14ac:dyDescent="0.2">
      <c r="A227" s="92">
        <v>729</v>
      </c>
      <c r="B227" s="83" t="s">
        <v>304</v>
      </c>
      <c r="C227" s="83" t="s">
        <v>300</v>
      </c>
      <c r="D227" s="74">
        <v>39550</v>
      </c>
      <c r="E227" s="126">
        <v>39.333120000000001</v>
      </c>
      <c r="F227" s="126">
        <v>-76.623800000000003</v>
      </c>
      <c r="G227" s="126">
        <v>39.333620000000003</v>
      </c>
      <c r="H227" s="126">
        <v>-76.623220000000003</v>
      </c>
      <c r="I227" s="75">
        <v>0.38541666666666669</v>
      </c>
      <c r="J227" s="76">
        <v>9.94</v>
      </c>
      <c r="K227" s="76">
        <v>7.96</v>
      </c>
      <c r="L227" s="77">
        <v>881</v>
      </c>
      <c r="M227" s="76">
        <v>13.97</v>
      </c>
      <c r="N227" s="135"/>
      <c r="O227" s="135"/>
      <c r="P227" s="135"/>
      <c r="Q227" s="135"/>
      <c r="R227" s="136"/>
      <c r="S227" s="135"/>
      <c r="T227" s="136"/>
      <c r="U227" s="136"/>
      <c r="V227" s="137"/>
      <c r="W227" s="137"/>
      <c r="X227" s="137"/>
      <c r="Y227" s="137"/>
      <c r="Z227" s="137"/>
    </row>
    <row r="228" spans="1:26" ht="12.75" customHeight="1" x14ac:dyDescent="0.2">
      <c r="A228" s="92">
        <v>753</v>
      </c>
      <c r="B228" s="83" t="s">
        <v>304</v>
      </c>
      <c r="C228" s="83" t="s">
        <v>300</v>
      </c>
      <c r="D228" s="74">
        <v>39520</v>
      </c>
      <c r="E228" s="126">
        <v>39.324550000000002</v>
      </c>
      <c r="F228" s="126">
        <v>-76.626230000000007</v>
      </c>
      <c r="G228" s="126">
        <v>39.325180000000003</v>
      </c>
      <c r="H228" s="126">
        <v>-76.626509999999996</v>
      </c>
      <c r="I228" s="75"/>
      <c r="J228" s="76">
        <v>10.210000000000001</v>
      </c>
      <c r="K228" s="76">
        <v>8.23</v>
      </c>
      <c r="L228" s="77">
        <v>954</v>
      </c>
      <c r="M228" s="76">
        <v>18.27</v>
      </c>
      <c r="N228" s="135"/>
      <c r="O228" s="135"/>
      <c r="P228" s="135"/>
      <c r="Q228" s="135"/>
      <c r="R228" s="136"/>
      <c r="S228" s="135"/>
      <c r="T228" s="136"/>
      <c r="U228" s="136"/>
      <c r="V228" s="137"/>
      <c r="W228" s="137"/>
      <c r="X228" s="137"/>
      <c r="Y228" s="137"/>
      <c r="Z228" s="137"/>
    </row>
    <row r="229" spans="1:26" ht="12.75" customHeight="1" x14ac:dyDescent="0.2">
      <c r="A229" s="92">
        <v>800</v>
      </c>
      <c r="B229" s="83" t="s">
        <v>304</v>
      </c>
      <c r="C229" s="83" t="s">
        <v>300</v>
      </c>
      <c r="D229" s="74">
        <v>39554</v>
      </c>
      <c r="E229" s="126">
        <v>39.344760000000001</v>
      </c>
      <c r="F229" s="126">
        <v>-76.626270000000005</v>
      </c>
      <c r="G229" s="126">
        <v>39.345370000000003</v>
      </c>
      <c r="H229" s="126">
        <v>-76.626599999999996</v>
      </c>
      <c r="I229" s="75">
        <v>0.4236111111111111</v>
      </c>
      <c r="J229" s="76">
        <v>11.7</v>
      </c>
      <c r="K229" s="76">
        <v>8.36</v>
      </c>
      <c r="L229" s="77">
        <v>880</v>
      </c>
      <c r="M229" s="76">
        <v>15.53</v>
      </c>
      <c r="N229" s="135"/>
      <c r="O229" s="135"/>
      <c r="P229" s="135"/>
      <c r="Q229" s="135"/>
      <c r="R229" s="136"/>
      <c r="S229" s="135"/>
      <c r="T229" s="136"/>
      <c r="U229" s="136"/>
      <c r="V229" s="137"/>
      <c r="W229" s="137"/>
      <c r="X229" s="137"/>
      <c r="Y229" s="137"/>
      <c r="Z229" s="137"/>
    </row>
    <row r="230" spans="1:26" ht="12.75" customHeight="1" x14ac:dyDescent="0.2">
      <c r="A230" s="92">
        <v>801</v>
      </c>
      <c r="B230" s="83" t="s">
        <v>304</v>
      </c>
      <c r="C230" s="83" t="s">
        <v>300</v>
      </c>
      <c r="D230" s="74">
        <v>39554</v>
      </c>
      <c r="E230" s="126">
        <v>39.348860000000002</v>
      </c>
      <c r="F230" s="126">
        <v>-76.628140000000002</v>
      </c>
      <c r="G230" s="126">
        <v>39.349510000000002</v>
      </c>
      <c r="H230" s="126">
        <v>-76.628309999999999</v>
      </c>
      <c r="I230" s="75">
        <v>0.4861111111111111</v>
      </c>
      <c r="J230" s="76">
        <v>14.89</v>
      </c>
      <c r="K230" s="76">
        <v>8.5399999999999991</v>
      </c>
      <c r="L230" s="77">
        <v>936</v>
      </c>
      <c r="M230" s="76">
        <v>14.89</v>
      </c>
      <c r="N230" s="135"/>
      <c r="O230" s="135"/>
      <c r="P230" s="135"/>
      <c r="Q230" s="135"/>
      <c r="R230" s="136"/>
      <c r="S230" s="135"/>
      <c r="T230" s="136"/>
      <c r="U230" s="136"/>
      <c r="V230" s="137"/>
      <c r="W230" s="137"/>
      <c r="X230" s="137"/>
      <c r="Y230" s="137"/>
      <c r="Z230" s="137"/>
    </row>
    <row r="231" spans="1:26" ht="12.75" customHeight="1" x14ac:dyDescent="0.2">
      <c r="A231" s="92">
        <v>856</v>
      </c>
      <c r="B231" s="83" t="s">
        <v>304</v>
      </c>
      <c r="C231" s="83" t="s">
        <v>300</v>
      </c>
      <c r="D231" s="74">
        <v>39569</v>
      </c>
      <c r="E231" s="126">
        <v>39.32808</v>
      </c>
      <c r="F231" s="126">
        <v>-76.624989999999997</v>
      </c>
      <c r="G231" s="126">
        <v>39.328699999999998</v>
      </c>
      <c r="H231" s="126">
        <v>-76.625240000000005</v>
      </c>
      <c r="I231" s="75">
        <v>0.40625</v>
      </c>
      <c r="J231" s="76">
        <v>13.23</v>
      </c>
      <c r="K231" s="76">
        <v>7.96</v>
      </c>
      <c r="L231" s="77">
        <v>882</v>
      </c>
      <c r="M231" s="76">
        <v>9.2899999999999991</v>
      </c>
      <c r="N231" s="135"/>
      <c r="O231" s="135"/>
      <c r="P231" s="135"/>
      <c r="Q231" s="135"/>
      <c r="R231" s="136"/>
      <c r="S231" s="135"/>
      <c r="T231" s="136"/>
      <c r="U231" s="136"/>
      <c r="V231" s="137"/>
      <c r="W231" s="137"/>
      <c r="X231" s="137"/>
      <c r="Y231" s="137"/>
      <c r="Z231" s="137"/>
    </row>
    <row r="232" spans="1:26" ht="12.75" customHeight="1" x14ac:dyDescent="0.2">
      <c r="A232" s="92">
        <v>857</v>
      </c>
      <c r="B232" s="83" t="s">
        <v>304</v>
      </c>
      <c r="C232" s="83" t="s">
        <v>300</v>
      </c>
      <c r="D232" s="74">
        <v>39569</v>
      </c>
      <c r="E232" s="126">
        <v>39.331899999999997</v>
      </c>
      <c r="F232" s="126">
        <v>-76.624470000000002</v>
      </c>
      <c r="G232" s="126">
        <v>39.332509999999999</v>
      </c>
      <c r="H232" s="126">
        <v>-76.624170000000007</v>
      </c>
      <c r="I232" s="75"/>
      <c r="J232" s="76">
        <v>12.11</v>
      </c>
      <c r="K232" s="76">
        <v>8.07</v>
      </c>
      <c r="L232" s="77">
        <v>882</v>
      </c>
      <c r="M232" s="76">
        <v>10.86</v>
      </c>
      <c r="N232" s="135"/>
      <c r="O232" s="135"/>
      <c r="P232" s="135"/>
      <c r="Q232" s="135"/>
      <c r="R232" s="136"/>
      <c r="S232" s="135"/>
      <c r="T232" s="136"/>
      <c r="U232" s="136"/>
      <c r="V232" s="137"/>
      <c r="W232" s="137"/>
      <c r="X232" s="137"/>
      <c r="Y232" s="137"/>
      <c r="Z232" s="137"/>
    </row>
    <row r="233" spans="1:26" ht="12.75" customHeight="1" x14ac:dyDescent="0.2">
      <c r="A233" s="92">
        <v>816</v>
      </c>
      <c r="B233" s="93" t="s">
        <v>328</v>
      </c>
      <c r="C233" s="83" t="s">
        <v>300</v>
      </c>
      <c r="D233" s="74">
        <v>39568</v>
      </c>
      <c r="E233" s="126">
        <v>39.368450000000003</v>
      </c>
      <c r="F233" s="126">
        <v>-76.651849999999996</v>
      </c>
      <c r="G233" s="126">
        <v>39.368960000000001</v>
      </c>
      <c r="H233" s="126">
        <v>-76.6524</v>
      </c>
      <c r="I233" s="75">
        <v>0.44444444444444442</v>
      </c>
      <c r="J233" s="76"/>
      <c r="K233" s="76"/>
      <c r="L233" s="77"/>
      <c r="M233" s="76"/>
      <c r="N233" s="135"/>
      <c r="O233" s="135"/>
      <c r="P233" s="135"/>
      <c r="Q233" s="135"/>
      <c r="R233" s="136"/>
      <c r="S233" s="135"/>
      <c r="T233" s="136"/>
      <c r="U233" s="136"/>
      <c r="V233" s="137"/>
      <c r="W233" s="137"/>
      <c r="X233" s="137"/>
      <c r="Y233" s="137"/>
      <c r="Z233" s="137"/>
    </row>
    <row r="234" spans="1:26" ht="12.75" customHeight="1" x14ac:dyDescent="0.2">
      <c r="A234" s="95">
        <v>870</v>
      </c>
      <c r="B234" s="94" t="s">
        <v>328</v>
      </c>
      <c r="C234" s="83" t="s">
        <v>300</v>
      </c>
      <c r="D234" s="74">
        <v>39575</v>
      </c>
      <c r="E234" s="129">
        <v>39.372320000000002</v>
      </c>
      <c r="F234" s="129">
        <v>-76.659880000000001</v>
      </c>
      <c r="G234" s="129">
        <v>39.37256</v>
      </c>
      <c r="H234" s="129">
        <v>-76.659949999999995</v>
      </c>
      <c r="I234" s="75">
        <v>0.38541666666666669</v>
      </c>
      <c r="J234" s="76">
        <v>13.48</v>
      </c>
      <c r="K234" s="76">
        <v>7.47</v>
      </c>
      <c r="L234" s="77"/>
      <c r="M234" s="76"/>
      <c r="N234" s="135"/>
      <c r="O234" s="135"/>
      <c r="P234" s="135"/>
      <c r="Q234" s="135"/>
      <c r="R234" s="136"/>
      <c r="S234" s="135"/>
      <c r="T234" s="136"/>
      <c r="U234" s="136"/>
      <c r="V234" s="137"/>
      <c r="W234" s="137"/>
      <c r="X234" s="137"/>
      <c r="Y234" s="137"/>
      <c r="Z234" s="137"/>
    </row>
    <row r="235" spans="1:26" ht="12.75" customHeight="1" x14ac:dyDescent="0.2">
      <c r="A235" s="92">
        <v>794</v>
      </c>
      <c r="B235" s="93" t="s">
        <v>329</v>
      </c>
      <c r="C235" s="83" t="s">
        <v>300</v>
      </c>
      <c r="D235" s="74">
        <v>39555</v>
      </c>
      <c r="E235" s="126">
        <v>39.367579999999997</v>
      </c>
      <c r="F235" s="126">
        <v>-76.665469999999999</v>
      </c>
      <c r="G235" s="126">
        <v>39.368119999999998</v>
      </c>
      <c r="H235" s="126">
        <v>-76.66592</v>
      </c>
      <c r="I235" s="75">
        <v>0.3888888888888889</v>
      </c>
      <c r="J235" s="76">
        <v>11.3</v>
      </c>
      <c r="K235" s="76">
        <v>8.3800000000000008</v>
      </c>
      <c r="L235" s="77">
        <v>695</v>
      </c>
      <c r="M235" s="76">
        <v>14.52</v>
      </c>
      <c r="N235" s="135"/>
      <c r="O235" s="135"/>
      <c r="P235" s="135"/>
      <c r="Q235" s="135"/>
      <c r="R235" s="136"/>
      <c r="S235" s="135"/>
      <c r="T235" s="136"/>
      <c r="U235" s="136"/>
      <c r="V235" s="137"/>
      <c r="W235" s="137"/>
      <c r="X235" s="137"/>
      <c r="Y235" s="137"/>
      <c r="Z235" s="137"/>
    </row>
    <row r="236" spans="1:26" ht="12.75" customHeight="1" x14ac:dyDescent="0.2">
      <c r="A236" s="92">
        <v>871</v>
      </c>
      <c r="B236" s="93" t="s">
        <v>329</v>
      </c>
      <c r="C236" s="83" t="s">
        <v>300</v>
      </c>
      <c r="D236" s="74">
        <v>39575</v>
      </c>
      <c r="E236" s="126">
        <v>39.368119999999998</v>
      </c>
      <c r="F236" s="126">
        <v>-76.66592</v>
      </c>
      <c r="G236" s="126">
        <v>39.368729999999999</v>
      </c>
      <c r="H236" s="126">
        <v>-76.666179999999997</v>
      </c>
      <c r="I236" s="75">
        <v>0.48958333333333331</v>
      </c>
      <c r="J236" s="76">
        <v>15.53</v>
      </c>
      <c r="K236" s="76">
        <v>7.99</v>
      </c>
      <c r="L236" s="77">
        <v>842</v>
      </c>
      <c r="M236" s="76">
        <v>10.050000000000001</v>
      </c>
      <c r="N236" s="135"/>
      <c r="O236" s="135"/>
      <c r="P236" s="135"/>
      <c r="Q236" s="135"/>
      <c r="R236" s="136"/>
      <c r="S236" s="135"/>
      <c r="T236" s="136"/>
      <c r="U236" s="136"/>
      <c r="V236" s="137"/>
      <c r="W236" s="137"/>
      <c r="X236" s="137"/>
      <c r="Y236" s="137"/>
      <c r="Z236" s="137"/>
    </row>
    <row r="237" spans="1:26" ht="12.75" customHeight="1" x14ac:dyDescent="0.2">
      <c r="A237" s="92">
        <v>742</v>
      </c>
      <c r="B237" s="83" t="s">
        <v>303</v>
      </c>
      <c r="C237" s="83" t="s">
        <v>300</v>
      </c>
      <c r="D237" s="74">
        <v>39555</v>
      </c>
      <c r="E237" s="126">
        <v>39.364719999999998</v>
      </c>
      <c r="F237" s="126">
        <v>-76.690200000000004</v>
      </c>
      <c r="G237" s="126">
        <v>39.365319999999997</v>
      </c>
      <c r="H237" s="126">
        <v>-76.690610000000007</v>
      </c>
      <c r="I237" s="75">
        <v>0.54166666666666663</v>
      </c>
      <c r="J237" s="76">
        <v>16.829999999999998</v>
      </c>
      <c r="K237" s="76">
        <v>9.3800000000000008</v>
      </c>
      <c r="L237" s="77">
        <v>920</v>
      </c>
      <c r="M237" s="76">
        <v>17.12</v>
      </c>
      <c r="N237" s="135"/>
      <c r="O237" s="135"/>
      <c r="P237" s="135"/>
      <c r="Q237" s="135"/>
      <c r="R237" s="136"/>
      <c r="S237" s="135"/>
      <c r="T237" s="136"/>
      <c r="U237" s="136"/>
      <c r="V237" s="137"/>
      <c r="W237" s="137"/>
      <c r="X237" s="137"/>
      <c r="Y237" s="137"/>
      <c r="Z237" s="137"/>
    </row>
    <row r="238" spans="1:26" ht="12.75" customHeight="1" x14ac:dyDescent="0.2">
      <c r="A238" s="92">
        <v>764</v>
      </c>
      <c r="B238" s="83" t="s">
        <v>303</v>
      </c>
      <c r="C238" s="83" t="s">
        <v>300</v>
      </c>
      <c r="D238" s="74">
        <v>39555</v>
      </c>
      <c r="E238" s="126">
        <v>39.364510000000003</v>
      </c>
      <c r="F238" s="126">
        <v>-76.673119999999997</v>
      </c>
      <c r="G238" s="126">
        <v>39.36412</v>
      </c>
      <c r="H238" s="126">
        <v>-76.6738</v>
      </c>
      <c r="I238" s="75">
        <v>0.50555555555555554</v>
      </c>
      <c r="J238" s="76">
        <v>15.36</v>
      </c>
      <c r="K238" s="76">
        <v>8.57</v>
      </c>
      <c r="L238" s="77">
        <v>1071</v>
      </c>
      <c r="M238" s="76">
        <v>17.25</v>
      </c>
      <c r="N238" s="135"/>
      <c r="O238" s="135"/>
      <c r="P238" s="135"/>
      <c r="Q238" s="135"/>
      <c r="R238" s="136"/>
      <c r="S238" s="135"/>
      <c r="T238" s="136"/>
      <c r="U238" s="136"/>
      <c r="V238" s="137"/>
      <c r="W238" s="137"/>
      <c r="X238" s="137"/>
      <c r="Y238" s="137"/>
      <c r="Z238" s="137"/>
    </row>
    <row r="239" spans="1:26" ht="12.75" customHeight="1" x14ac:dyDescent="0.2">
      <c r="A239" s="92">
        <v>773</v>
      </c>
      <c r="B239" s="83" t="s">
        <v>303</v>
      </c>
      <c r="C239" s="83" t="s">
        <v>300</v>
      </c>
      <c r="D239" s="74">
        <v>39555</v>
      </c>
      <c r="E239" s="126">
        <v>39.36551</v>
      </c>
      <c r="F239" s="126">
        <v>-76.692930000000004</v>
      </c>
      <c r="G239" s="126">
        <v>39.365220000000001</v>
      </c>
      <c r="H239" s="126">
        <v>-76.693709999999996</v>
      </c>
      <c r="I239" s="75">
        <v>0.55555555555555558</v>
      </c>
      <c r="J239" s="76">
        <v>19.25</v>
      </c>
      <c r="K239" s="76">
        <v>9.81</v>
      </c>
      <c r="L239" s="77">
        <v>875</v>
      </c>
      <c r="M239" s="76">
        <v>21.79</v>
      </c>
      <c r="N239" s="135"/>
      <c r="O239" s="135"/>
      <c r="P239" s="135"/>
      <c r="Q239" s="135"/>
      <c r="R239" s="136"/>
      <c r="S239" s="135"/>
      <c r="T239" s="136"/>
      <c r="U239" s="136"/>
      <c r="V239" s="137"/>
      <c r="W239" s="137"/>
      <c r="X239" s="137"/>
      <c r="Y239" s="137"/>
      <c r="Z239" s="137"/>
    </row>
    <row r="240" spans="1:26" ht="12.75" customHeight="1" x14ac:dyDescent="0.2">
      <c r="A240" s="92">
        <v>791</v>
      </c>
      <c r="B240" s="83" t="s">
        <v>303</v>
      </c>
      <c r="C240" s="83" t="s">
        <v>300</v>
      </c>
      <c r="D240" s="74">
        <v>39575</v>
      </c>
      <c r="E240" s="126">
        <v>39.362909999999999</v>
      </c>
      <c r="F240" s="126">
        <v>-76.687820000000002</v>
      </c>
      <c r="G240" s="126">
        <v>39.363210000000002</v>
      </c>
      <c r="H240" s="126">
        <v>-76.688590000000005</v>
      </c>
      <c r="I240" s="75">
        <v>0.4375</v>
      </c>
      <c r="J240" s="76">
        <v>15.92</v>
      </c>
      <c r="K240" s="76">
        <v>8.0399999999999991</v>
      </c>
      <c r="L240" s="77">
        <v>1025</v>
      </c>
      <c r="M240" s="76">
        <v>11.87</v>
      </c>
      <c r="N240" s="135"/>
      <c r="O240" s="135"/>
      <c r="P240" s="135"/>
      <c r="Q240" s="135"/>
      <c r="R240" s="136"/>
      <c r="S240" s="135"/>
      <c r="T240" s="136"/>
      <c r="U240" s="136"/>
      <c r="V240" s="137"/>
      <c r="W240" s="137"/>
      <c r="X240" s="137"/>
      <c r="Y240" s="137"/>
      <c r="Z240" s="137"/>
    </row>
    <row r="241" spans="1:26" ht="12.75" customHeight="1" x14ac:dyDescent="0.2">
      <c r="A241" s="92">
        <v>841</v>
      </c>
      <c r="B241" s="83" t="s">
        <v>303</v>
      </c>
      <c r="C241" s="83" t="s">
        <v>300</v>
      </c>
      <c r="D241" s="74">
        <v>39555</v>
      </c>
      <c r="E241" s="126">
        <v>39.367379999999997</v>
      </c>
      <c r="F241" s="126">
        <v>-76.668880000000001</v>
      </c>
      <c r="G241" s="126">
        <v>39.366840000000003</v>
      </c>
      <c r="H241" s="126">
        <v>-76.669210000000007</v>
      </c>
      <c r="I241" s="75">
        <v>0.44444444444444442</v>
      </c>
      <c r="J241" s="76">
        <v>11.96</v>
      </c>
      <c r="K241" s="76">
        <v>8.43</v>
      </c>
      <c r="L241" s="77">
        <v>1099</v>
      </c>
      <c r="M241" s="76">
        <v>15.9</v>
      </c>
      <c r="N241" s="135"/>
      <c r="O241" s="135"/>
      <c r="P241" s="135"/>
      <c r="Q241" s="135"/>
      <c r="R241" s="136"/>
      <c r="S241" s="135"/>
      <c r="T241" s="136"/>
      <c r="U241" s="136"/>
      <c r="V241" s="137"/>
      <c r="W241" s="137"/>
      <c r="X241" s="137"/>
      <c r="Y241" s="137"/>
      <c r="Z241" s="137"/>
    </row>
    <row r="242" spans="1:26" ht="12.75" customHeight="1" x14ac:dyDescent="0.2">
      <c r="A242" s="90">
        <v>1053</v>
      </c>
      <c r="B242" s="83" t="s">
        <v>304</v>
      </c>
      <c r="C242" s="83" t="s">
        <v>300</v>
      </c>
      <c r="D242" s="74">
        <v>39520</v>
      </c>
      <c r="E242" s="126">
        <v>39.326770000000003</v>
      </c>
      <c r="F242" s="126">
        <v>-76.625200000000007</v>
      </c>
      <c r="G242" s="126">
        <v>39.32743</v>
      </c>
      <c r="H242" s="126">
        <v>-76.625119999999995</v>
      </c>
      <c r="I242" s="75"/>
      <c r="J242" s="76">
        <v>9.25</v>
      </c>
      <c r="K242" s="76">
        <v>8.4</v>
      </c>
      <c r="L242" s="77">
        <v>945</v>
      </c>
      <c r="M242" s="76">
        <v>19.100000000000001</v>
      </c>
      <c r="N242" s="135"/>
      <c r="O242" s="135"/>
      <c r="P242" s="135"/>
      <c r="Q242" s="135"/>
      <c r="R242" s="136"/>
      <c r="S242" s="135"/>
      <c r="T242" s="136"/>
      <c r="U242" s="136"/>
      <c r="V242" s="137"/>
      <c r="W242" s="137"/>
      <c r="X242" s="137"/>
      <c r="Y242" s="137"/>
      <c r="Z242" s="137"/>
    </row>
    <row r="243" spans="1:26" ht="12.75" customHeight="1" x14ac:dyDescent="0.2">
      <c r="A243" s="90">
        <v>1392</v>
      </c>
      <c r="B243" s="83" t="s">
        <v>307</v>
      </c>
      <c r="C243" s="83" t="s">
        <v>308</v>
      </c>
      <c r="D243" s="74">
        <v>39568</v>
      </c>
      <c r="E243" s="126">
        <v>39.323309999999999</v>
      </c>
      <c r="F243" s="126">
        <v>-76.533529999999999</v>
      </c>
      <c r="G243" s="126">
        <v>39.323900000000002</v>
      </c>
      <c r="H243" s="126">
        <v>-76.533190000000005</v>
      </c>
      <c r="I243" s="75">
        <v>0.52083333333333337</v>
      </c>
      <c r="J243" s="76"/>
      <c r="K243" s="76"/>
      <c r="L243" s="77"/>
      <c r="M243" s="76"/>
      <c r="N243" s="135"/>
      <c r="O243" s="135"/>
      <c r="P243" s="135"/>
      <c r="Q243" s="135"/>
      <c r="R243" s="136"/>
      <c r="S243" s="135"/>
      <c r="T243" s="136"/>
      <c r="U243" s="136"/>
      <c r="V243" s="137"/>
      <c r="W243" s="137"/>
      <c r="X243" s="137"/>
      <c r="Y243" s="137"/>
      <c r="Z243" s="137"/>
    </row>
    <row r="244" spans="1:26" ht="12.75" customHeight="1" x14ac:dyDescent="0.2">
      <c r="A244" s="90">
        <v>1659</v>
      </c>
      <c r="B244" s="83" t="s">
        <v>307</v>
      </c>
      <c r="C244" s="83" t="s">
        <v>300</v>
      </c>
      <c r="D244" s="74">
        <v>39568</v>
      </c>
      <c r="E244" s="87">
        <v>39.336779999999997</v>
      </c>
      <c r="F244" s="87">
        <v>-76.539709999999999</v>
      </c>
      <c r="G244" s="87">
        <v>39.336790000000001</v>
      </c>
      <c r="H244" s="87">
        <v>-76.540509999999998</v>
      </c>
      <c r="I244" s="75">
        <v>0.5625</v>
      </c>
      <c r="J244" s="76"/>
      <c r="K244" s="76"/>
      <c r="L244" s="77"/>
      <c r="M244" s="76"/>
      <c r="N244" s="135"/>
      <c r="O244" s="135"/>
      <c r="P244" s="135"/>
      <c r="Q244" s="135"/>
      <c r="R244" s="136"/>
      <c r="S244" s="135"/>
      <c r="T244" s="136"/>
      <c r="U244" s="136"/>
      <c r="V244" s="137"/>
      <c r="W244" s="137"/>
      <c r="X244" s="137"/>
      <c r="Y244" s="137"/>
      <c r="Z244" s="137"/>
    </row>
    <row r="245" spans="1:26" ht="12.75" customHeight="1" x14ac:dyDescent="0.2">
      <c r="A245" s="90">
        <v>1235</v>
      </c>
      <c r="B245" s="83" t="s">
        <v>311</v>
      </c>
      <c r="C245" s="83" t="s">
        <v>308</v>
      </c>
      <c r="D245" s="74">
        <v>39575</v>
      </c>
      <c r="E245" s="127">
        <v>39.312350000000002</v>
      </c>
      <c r="F245" s="127">
        <v>-76.554590000000005</v>
      </c>
      <c r="G245" s="128">
        <v>39.312640000000002</v>
      </c>
      <c r="H245" s="128">
        <v>-76.543909999999997</v>
      </c>
      <c r="I245" s="79">
        <v>0.54166666666666663</v>
      </c>
      <c r="J245" s="80">
        <v>24.14</v>
      </c>
      <c r="K245" s="80">
        <v>8.8800000000000008</v>
      </c>
      <c r="L245" s="81">
        <v>754</v>
      </c>
      <c r="M245" s="80">
        <v>15.88</v>
      </c>
      <c r="N245" s="135"/>
      <c r="O245" s="135"/>
      <c r="P245" s="135"/>
      <c r="Q245" s="135"/>
      <c r="R245" s="136"/>
      <c r="S245" s="135"/>
      <c r="T245" s="136"/>
      <c r="U245" s="136"/>
      <c r="V245" s="137"/>
      <c r="W245" s="137"/>
      <c r="X245" s="137"/>
      <c r="Y245" s="137"/>
      <c r="Z245" s="137"/>
    </row>
    <row r="246" spans="1:26" ht="12.75" customHeight="1" x14ac:dyDescent="0.2">
      <c r="A246" s="90">
        <v>1231</v>
      </c>
      <c r="B246" s="83" t="s">
        <v>311</v>
      </c>
      <c r="C246" s="83" t="s">
        <v>308</v>
      </c>
      <c r="D246" s="74">
        <v>39575</v>
      </c>
      <c r="E246" s="126">
        <v>39.31082</v>
      </c>
      <c r="F246" s="126">
        <v>-76.546999999999997</v>
      </c>
      <c r="G246" s="126">
        <v>39.311410000000002</v>
      </c>
      <c r="H246" s="126">
        <v>-76.546769999999995</v>
      </c>
      <c r="I246" s="79">
        <v>0.5625</v>
      </c>
      <c r="J246" s="80">
        <v>24.87</v>
      </c>
      <c r="K246" s="80">
        <v>8.6300000000000008</v>
      </c>
      <c r="L246" s="81">
        <v>693</v>
      </c>
      <c r="M246" s="80">
        <v>12.61</v>
      </c>
      <c r="N246" s="135"/>
      <c r="O246" s="135"/>
      <c r="P246" s="135"/>
      <c r="Q246" s="135"/>
      <c r="R246" s="136"/>
      <c r="S246" s="135"/>
      <c r="T246" s="136"/>
      <c r="U246" s="136"/>
      <c r="V246" s="137"/>
      <c r="W246" s="137"/>
      <c r="X246" s="137"/>
      <c r="Y246" s="137"/>
      <c r="Z246" s="137"/>
    </row>
    <row r="247" spans="1:26" ht="12.75" customHeight="1" x14ac:dyDescent="0.2">
      <c r="A247" s="90">
        <v>31</v>
      </c>
      <c r="B247" s="93" t="s">
        <v>341</v>
      </c>
      <c r="C247" s="83" t="s">
        <v>300</v>
      </c>
      <c r="D247" s="74">
        <v>39890</v>
      </c>
      <c r="E247" s="126">
        <v>39.263339999999999</v>
      </c>
      <c r="F247" s="126">
        <v>-76.647649999999999</v>
      </c>
      <c r="G247" s="126">
        <v>39.26294</v>
      </c>
      <c r="H247" s="126">
        <v>-76.648319999999998</v>
      </c>
      <c r="I247" s="79">
        <v>0.41666666666666669</v>
      </c>
      <c r="J247" s="80">
        <v>8.9600000000000009</v>
      </c>
      <c r="K247" s="80">
        <v>7.52</v>
      </c>
      <c r="L247" s="81">
        <v>1169</v>
      </c>
      <c r="M247" s="80">
        <v>15.04</v>
      </c>
      <c r="N247" s="135"/>
      <c r="O247" s="135"/>
      <c r="P247" s="135"/>
      <c r="Q247" s="135"/>
      <c r="R247" s="136"/>
      <c r="S247" s="135"/>
      <c r="T247" s="136"/>
      <c r="U247" s="136"/>
      <c r="V247" s="137"/>
      <c r="W247" s="137"/>
      <c r="X247" s="137"/>
      <c r="Y247" s="137"/>
      <c r="Z247" s="137"/>
    </row>
    <row r="248" spans="1:26" ht="12.75" customHeight="1" x14ac:dyDescent="0.2">
      <c r="A248" s="90">
        <v>36</v>
      </c>
      <c r="B248" s="93" t="s">
        <v>341</v>
      </c>
      <c r="C248" s="83" t="s">
        <v>300</v>
      </c>
      <c r="D248" s="74">
        <v>39890</v>
      </c>
      <c r="E248" s="126">
        <v>39.266379999999998</v>
      </c>
      <c r="F248" s="126">
        <v>-76.646950000000004</v>
      </c>
      <c r="G248" s="126">
        <v>39.265709999999999</v>
      </c>
      <c r="H248" s="126">
        <v>-76.646889999999999</v>
      </c>
      <c r="I248" s="79">
        <v>0.45833333333333331</v>
      </c>
      <c r="J248" s="80">
        <v>8.65</v>
      </c>
      <c r="K248" s="80">
        <v>7.6</v>
      </c>
      <c r="L248" s="81">
        <v>1388</v>
      </c>
      <c r="M248" s="80">
        <v>17.059999999999999</v>
      </c>
      <c r="N248" s="135"/>
      <c r="O248" s="135"/>
      <c r="P248" s="135"/>
      <c r="Q248" s="135"/>
      <c r="R248" s="136"/>
      <c r="S248" s="135"/>
      <c r="T248" s="136"/>
      <c r="U248" s="136"/>
      <c r="V248" s="137"/>
      <c r="W248" s="137"/>
      <c r="X248" s="137"/>
      <c r="Y248" s="137"/>
      <c r="Z248" s="137"/>
    </row>
    <row r="249" spans="1:26" ht="12.75" customHeight="1" x14ac:dyDescent="0.2">
      <c r="A249" s="90">
        <v>202</v>
      </c>
      <c r="B249" s="83" t="s">
        <v>301</v>
      </c>
      <c r="C249" s="83" t="s">
        <v>300</v>
      </c>
      <c r="D249" s="74">
        <v>39931</v>
      </c>
      <c r="E249" s="126">
        <v>39.302239999999998</v>
      </c>
      <c r="F249" s="126">
        <v>-76.705389999999994</v>
      </c>
      <c r="G249" s="126">
        <v>39.302729999999997</v>
      </c>
      <c r="H249" s="126">
        <v>-76.705950000000001</v>
      </c>
      <c r="I249" s="79">
        <v>0.5</v>
      </c>
      <c r="J249" s="80">
        <v>21.95</v>
      </c>
      <c r="K249" s="80">
        <v>8.66</v>
      </c>
      <c r="L249" s="81">
        <v>1228</v>
      </c>
      <c r="M249" s="80">
        <v>14.64</v>
      </c>
      <c r="N249" s="135"/>
      <c r="O249" s="135"/>
      <c r="P249" s="135"/>
      <c r="Q249" s="135"/>
      <c r="R249" s="136"/>
      <c r="S249" s="135"/>
      <c r="T249" s="136"/>
      <c r="U249" s="136"/>
      <c r="V249" s="137"/>
      <c r="W249" s="137"/>
      <c r="X249" s="137"/>
      <c r="Y249" s="137"/>
      <c r="Z249" s="137"/>
    </row>
    <row r="250" spans="1:26" ht="12.75" customHeight="1" x14ac:dyDescent="0.2">
      <c r="A250" s="90">
        <v>247</v>
      </c>
      <c r="B250" s="83" t="s">
        <v>301</v>
      </c>
      <c r="C250" s="83" t="s">
        <v>300</v>
      </c>
      <c r="D250" s="74">
        <v>39931</v>
      </c>
      <c r="E250" s="126">
        <v>39.302689999999998</v>
      </c>
      <c r="F250" s="126">
        <v>-76.709770000000006</v>
      </c>
      <c r="G250" s="126">
        <v>39.302750000000003</v>
      </c>
      <c r="H250" s="126">
        <v>-76.710610000000003</v>
      </c>
      <c r="I250" s="79">
        <v>0.54166666666666663</v>
      </c>
      <c r="J250" s="80">
        <v>22.03</v>
      </c>
      <c r="K250" s="80">
        <v>8.42</v>
      </c>
      <c r="L250" s="81">
        <v>1253</v>
      </c>
      <c r="M250" s="80">
        <v>12.76</v>
      </c>
      <c r="N250" s="135"/>
      <c r="O250" s="135"/>
      <c r="P250" s="135"/>
      <c r="Q250" s="135"/>
      <c r="R250" s="136"/>
      <c r="S250" s="135"/>
      <c r="T250" s="136"/>
      <c r="U250" s="136"/>
      <c r="V250" s="137"/>
      <c r="W250" s="137"/>
      <c r="X250" s="137"/>
      <c r="Y250" s="137"/>
      <c r="Z250" s="137"/>
    </row>
    <row r="251" spans="1:26" ht="12.75" customHeight="1" x14ac:dyDescent="0.2">
      <c r="A251" s="90">
        <v>318</v>
      </c>
      <c r="B251" s="93" t="s">
        <v>342</v>
      </c>
      <c r="C251" s="83" t="s">
        <v>300</v>
      </c>
      <c r="D251" s="74">
        <v>39931</v>
      </c>
      <c r="E251" s="126">
        <v>39.290179999999999</v>
      </c>
      <c r="F251" s="126">
        <v>-76.697469999999996</v>
      </c>
      <c r="G251" s="126">
        <v>39.290759999999999</v>
      </c>
      <c r="H251" s="126">
        <v>-76.697400000000002</v>
      </c>
      <c r="I251" s="75">
        <v>0.44791666666666669</v>
      </c>
      <c r="J251" s="76">
        <v>16.48</v>
      </c>
      <c r="K251" s="76">
        <v>7.2</v>
      </c>
      <c r="L251" s="77"/>
      <c r="M251" s="76">
        <v>8.51</v>
      </c>
      <c r="N251" s="135"/>
      <c r="O251" s="135"/>
      <c r="P251" s="135"/>
      <c r="Q251" s="135"/>
      <c r="R251" s="136"/>
      <c r="S251" s="135"/>
      <c r="T251" s="136"/>
      <c r="U251" s="136"/>
      <c r="V251" s="137"/>
      <c r="W251" s="137"/>
      <c r="X251" s="137"/>
      <c r="Y251" s="137"/>
      <c r="Z251" s="137"/>
    </row>
    <row r="252" spans="1:26" ht="12.75" customHeight="1" x14ac:dyDescent="0.2">
      <c r="A252" s="90">
        <v>250</v>
      </c>
      <c r="B252" s="93" t="s">
        <v>301</v>
      </c>
      <c r="C252" s="83" t="s">
        <v>300</v>
      </c>
      <c r="D252" s="74">
        <v>39882</v>
      </c>
      <c r="E252" s="87">
        <v>39.305109999999999</v>
      </c>
      <c r="F252" s="87">
        <v>-76.687340000000006</v>
      </c>
      <c r="G252" s="81">
        <v>39.305129999999998</v>
      </c>
      <c r="H252" s="81">
        <v>-76.688130000000001</v>
      </c>
      <c r="I252" s="75"/>
      <c r="J252" s="76">
        <v>7.26</v>
      </c>
      <c r="K252" s="76">
        <v>8.25</v>
      </c>
      <c r="L252" s="77">
        <v>912</v>
      </c>
      <c r="M252" s="76">
        <v>17.38</v>
      </c>
      <c r="N252" s="135"/>
      <c r="O252" s="135"/>
      <c r="P252" s="135"/>
      <c r="Q252" s="135"/>
      <c r="R252" s="136"/>
      <c r="S252" s="135"/>
      <c r="T252" s="136"/>
      <c r="U252" s="136"/>
      <c r="V252" s="137"/>
      <c r="W252" s="137"/>
      <c r="X252" s="137"/>
      <c r="Y252" s="137"/>
      <c r="Z252" s="137"/>
    </row>
    <row r="253" spans="1:26" ht="12.75" customHeight="1" x14ac:dyDescent="0.2">
      <c r="A253" s="90">
        <v>1053</v>
      </c>
      <c r="B253" s="93" t="s">
        <v>304</v>
      </c>
      <c r="C253" s="83" t="s">
        <v>300</v>
      </c>
      <c r="D253" s="74">
        <v>39882</v>
      </c>
      <c r="E253" s="126">
        <v>39.326770000000003</v>
      </c>
      <c r="F253" s="126">
        <v>-76.625200000000007</v>
      </c>
      <c r="G253" s="126">
        <v>39.32743</v>
      </c>
      <c r="H253" s="126">
        <v>-76.625119999999995</v>
      </c>
      <c r="I253" s="75"/>
      <c r="J253" s="76">
        <v>8.3000000000000007</v>
      </c>
      <c r="K253" s="76">
        <v>8.44</v>
      </c>
      <c r="L253" s="77">
        <v>1106</v>
      </c>
      <c r="M253" s="76">
        <v>16.75</v>
      </c>
      <c r="N253" s="135"/>
      <c r="O253" s="135"/>
      <c r="P253" s="135"/>
      <c r="Q253" s="135"/>
      <c r="R253" s="136"/>
      <c r="S253" s="135"/>
      <c r="T253" s="136"/>
      <c r="U253" s="136"/>
      <c r="V253" s="137"/>
      <c r="W253" s="137"/>
      <c r="X253" s="137"/>
      <c r="Y253" s="137"/>
      <c r="Z253" s="137"/>
    </row>
    <row r="254" spans="1:26" ht="12.75" customHeight="1" x14ac:dyDescent="0.2">
      <c r="A254" s="90">
        <v>1367</v>
      </c>
      <c r="B254" s="93" t="s">
        <v>307</v>
      </c>
      <c r="C254" s="83" t="s">
        <v>300</v>
      </c>
      <c r="D254" s="74">
        <v>39884</v>
      </c>
      <c r="E254" s="87">
        <v>39.330759999999998</v>
      </c>
      <c r="F254" s="87">
        <v>-76.535079999999994</v>
      </c>
      <c r="G254" s="126">
        <v>39.33137</v>
      </c>
      <c r="H254" s="126">
        <v>-76.535430000000005</v>
      </c>
      <c r="I254" s="75">
        <v>0.45277777777777778</v>
      </c>
      <c r="J254" s="76">
        <v>8.25</v>
      </c>
      <c r="K254" s="76">
        <v>8.73</v>
      </c>
      <c r="L254" s="77">
        <v>908</v>
      </c>
      <c r="M254" s="76">
        <v>17.850000000000001</v>
      </c>
      <c r="N254" s="135"/>
      <c r="O254" s="135"/>
      <c r="P254" s="135"/>
      <c r="Q254" s="135"/>
      <c r="R254" s="136"/>
      <c r="S254" s="135"/>
      <c r="T254" s="136"/>
      <c r="U254" s="136"/>
      <c r="V254" s="137"/>
      <c r="W254" s="137"/>
      <c r="X254" s="137"/>
      <c r="Y254" s="137"/>
      <c r="Z254" s="137"/>
    </row>
    <row r="255" spans="1:26" ht="12.75" customHeight="1" x14ac:dyDescent="0.2">
      <c r="A255" s="90">
        <v>1659</v>
      </c>
      <c r="B255" s="83" t="s">
        <v>307</v>
      </c>
      <c r="C255" s="83" t="s">
        <v>300</v>
      </c>
      <c r="D255" s="74">
        <v>39884</v>
      </c>
      <c r="E255" s="87">
        <v>39.336779999999997</v>
      </c>
      <c r="F255" s="87">
        <v>-76.539709999999999</v>
      </c>
      <c r="G255" s="87">
        <v>39.336790000000001</v>
      </c>
      <c r="H255" s="87">
        <v>-76.540509999999998</v>
      </c>
      <c r="I255" s="75">
        <v>0.40972222222222227</v>
      </c>
      <c r="J255" s="76">
        <v>12.26</v>
      </c>
      <c r="K255" s="76">
        <v>8.09</v>
      </c>
      <c r="L255" s="77">
        <v>638</v>
      </c>
      <c r="M255" s="76">
        <v>14.83</v>
      </c>
      <c r="N255" s="135"/>
      <c r="O255" s="135"/>
      <c r="P255" s="135"/>
      <c r="Q255" s="135"/>
      <c r="R255" s="136"/>
      <c r="S255" s="135"/>
      <c r="T255" s="136"/>
      <c r="U255" s="136"/>
      <c r="V255" s="137"/>
      <c r="W255" s="137"/>
      <c r="X255" s="137"/>
      <c r="Y255" s="137"/>
      <c r="Z255" s="137"/>
    </row>
    <row r="256" spans="1:26" ht="12.75" customHeight="1" x14ac:dyDescent="0.2">
      <c r="A256" s="90">
        <v>1235</v>
      </c>
      <c r="B256" s="83" t="s">
        <v>311</v>
      </c>
      <c r="C256" s="83" t="s">
        <v>308</v>
      </c>
      <c r="D256" s="74">
        <v>39884</v>
      </c>
      <c r="E256" s="127">
        <v>39.312350000000002</v>
      </c>
      <c r="F256" s="127">
        <v>-76.554590000000005</v>
      </c>
      <c r="G256" s="128">
        <v>39.312640000000002</v>
      </c>
      <c r="H256" s="128">
        <v>-76.543909999999997</v>
      </c>
      <c r="I256" s="75">
        <v>0.49513888888888885</v>
      </c>
      <c r="J256" s="76">
        <v>9.6199999999999992</v>
      </c>
      <c r="K256" s="76">
        <v>8.2100000000000009</v>
      </c>
      <c r="L256" s="77">
        <v>1798</v>
      </c>
      <c r="M256" s="76">
        <v>8.2100000000000009</v>
      </c>
      <c r="N256" s="135"/>
      <c r="O256" s="135"/>
      <c r="P256" s="135"/>
      <c r="Q256" s="135"/>
      <c r="R256" s="136"/>
      <c r="S256" s="135"/>
      <c r="T256" s="136"/>
      <c r="U256" s="136"/>
      <c r="V256" s="137"/>
      <c r="W256" s="137"/>
      <c r="X256" s="137"/>
      <c r="Y256" s="137"/>
      <c r="Z256" s="137"/>
    </row>
    <row r="257" spans="1:26" ht="12.75" customHeight="1" x14ac:dyDescent="0.25">
      <c r="A257" s="139" t="s">
        <v>315</v>
      </c>
      <c r="B257" s="83" t="s">
        <v>307</v>
      </c>
      <c r="C257" s="83" t="s">
        <v>308</v>
      </c>
      <c r="D257" s="74">
        <v>39981</v>
      </c>
      <c r="E257" s="138">
        <v>39.320079999999997</v>
      </c>
      <c r="F257" s="138">
        <v>-76.537520000000001</v>
      </c>
      <c r="G257" s="39">
        <v>39.320120000000003</v>
      </c>
      <c r="H257" s="39">
        <v>-76.537670000000006</v>
      </c>
      <c r="I257" s="75"/>
      <c r="J257" s="76"/>
      <c r="K257" s="76"/>
      <c r="L257" s="77"/>
      <c r="M257" s="76"/>
      <c r="N257" s="135"/>
      <c r="O257" s="135"/>
      <c r="P257" s="135"/>
      <c r="Q257" s="135"/>
      <c r="R257" s="136"/>
      <c r="S257" s="135"/>
      <c r="T257" s="136"/>
      <c r="U257" s="136"/>
      <c r="V257" s="137"/>
      <c r="W257" s="137"/>
      <c r="X257" s="137"/>
      <c r="Y257" s="137"/>
      <c r="Z257" s="137"/>
    </row>
    <row r="258" spans="1:26" ht="12.75" customHeight="1" x14ac:dyDescent="0.2">
      <c r="A258" s="90">
        <v>1291</v>
      </c>
      <c r="B258" s="83" t="s">
        <v>311</v>
      </c>
      <c r="C258" s="83" t="s">
        <v>300</v>
      </c>
      <c r="D258" s="74">
        <v>40297</v>
      </c>
      <c r="E258" s="126">
        <v>39.329839999999997</v>
      </c>
      <c r="F258" s="126">
        <v>-76.546000000000006</v>
      </c>
      <c r="G258" s="126">
        <v>39.330379999999998</v>
      </c>
      <c r="H258" s="126">
        <v>-76.546199999999999</v>
      </c>
      <c r="I258" s="75">
        <v>0.48958333333333331</v>
      </c>
      <c r="J258" s="76">
        <v>13.88</v>
      </c>
      <c r="K258" s="76">
        <v>7.78</v>
      </c>
      <c r="L258" s="77">
        <v>526</v>
      </c>
      <c r="M258" s="76">
        <v>11.85</v>
      </c>
      <c r="N258" s="135"/>
      <c r="O258" s="135"/>
      <c r="P258" s="135"/>
      <c r="Q258" s="135"/>
      <c r="R258" s="136"/>
      <c r="S258" s="135"/>
      <c r="T258" s="136"/>
      <c r="U258" s="136"/>
      <c r="V258" s="137"/>
      <c r="W258" s="137"/>
      <c r="X258" s="137"/>
      <c r="Y258" s="137"/>
      <c r="Z258" s="137"/>
    </row>
    <row r="259" spans="1:26" ht="12.75" customHeight="1" x14ac:dyDescent="0.2">
      <c r="A259" s="90">
        <v>1275</v>
      </c>
      <c r="B259" s="83" t="s">
        <v>306</v>
      </c>
      <c r="C259" s="81" t="s">
        <v>300</v>
      </c>
      <c r="D259" s="74">
        <v>40297</v>
      </c>
      <c r="E259" s="126">
        <v>39.368859999999998</v>
      </c>
      <c r="F259" s="126">
        <v>-76.599909999999994</v>
      </c>
      <c r="G259" s="126">
        <v>39.36938</v>
      </c>
      <c r="H259" s="126">
        <v>-76.599379999999996</v>
      </c>
      <c r="I259" s="75">
        <v>0.57638888888888895</v>
      </c>
      <c r="J259" s="76">
        <v>13.75</v>
      </c>
      <c r="K259" s="76">
        <v>7.47</v>
      </c>
      <c r="L259" s="77">
        <v>498</v>
      </c>
      <c r="M259" s="76">
        <v>11.71</v>
      </c>
      <c r="N259" s="135"/>
      <c r="O259" s="135"/>
      <c r="P259" s="135"/>
      <c r="Q259" s="135"/>
      <c r="R259" s="136"/>
      <c r="S259" s="135"/>
      <c r="T259" s="136"/>
      <c r="U259" s="136"/>
      <c r="V259" s="137"/>
      <c r="W259" s="137"/>
      <c r="X259" s="137"/>
      <c r="Y259" s="137"/>
      <c r="Z259" s="137"/>
    </row>
    <row r="260" spans="1:26" ht="12.75" customHeight="1" x14ac:dyDescent="0.2">
      <c r="A260" s="90">
        <v>1643</v>
      </c>
      <c r="B260" s="83" t="s">
        <v>306</v>
      </c>
      <c r="C260" s="81" t="s">
        <v>300</v>
      </c>
      <c r="D260" s="74">
        <v>40303</v>
      </c>
      <c r="E260" s="126">
        <v>39.365229999999997</v>
      </c>
      <c r="F260" s="126">
        <v>-76.599130000000002</v>
      </c>
      <c r="G260" s="126">
        <v>39.365879999999997</v>
      </c>
      <c r="H260" s="126">
        <v>-76.599369999999993</v>
      </c>
      <c r="I260" s="75">
        <v>0.40277777777777773</v>
      </c>
      <c r="J260" s="76">
        <v>15.23</v>
      </c>
      <c r="K260" s="76">
        <v>7.24</v>
      </c>
      <c r="L260" s="77">
        <v>594</v>
      </c>
      <c r="M260" s="76">
        <v>11.43</v>
      </c>
      <c r="N260" s="135"/>
      <c r="O260" s="135"/>
      <c r="P260" s="135"/>
      <c r="Q260" s="135"/>
      <c r="R260" s="136"/>
      <c r="S260" s="135"/>
      <c r="T260" s="136"/>
      <c r="U260" s="136"/>
      <c r="V260" s="137"/>
      <c r="W260" s="137"/>
      <c r="X260" s="137"/>
      <c r="Y260" s="137"/>
      <c r="Z260" s="137"/>
    </row>
    <row r="261" spans="1:26" ht="12.75" customHeight="1" x14ac:dyDescent="0.2">
      <c r="A261" s="90">
        <v>1685</v>
      </c>
      <c r="B261" s="83" t="s">
        <v>306</v>
      </c>
      <c r="C261" s="81" t="s">
        <v>300</v>
      </c>
      <c r="D261" s="74">
        <v>40303</v>
      </c>
      <c r="E261" s="126">
        <v>39.351520000000001</v>
      </c>
      <c r="F261" s="126">
        <v>-76.591189999999997</v>
      </c>
      <c r="G261" s="126">
        <v>39.351640000000003</v>
      </c>
      <c r="H261" s="126">
        <v>-76.592029999999994</v>
      </c>
      <c r="I261" s="75">
        <v>0.4375</v>
      </c>
      <c r="J261" s="76">
        <v>16.59</v>
      </c>
      <c r="K261" s="76">
        <v>7.62</v>
      </c>
      <c r="L261" s="77">
        <v>451</v>
      </c>
      <c r="M261" s="76">
        <v>10.69</v>
      </c>
      <c r="N261" s="135"/>
      <c r="O261" s="135"/>
      <c r="P261" s="135"/>
      <c r="Q261" s="135"/>
      <c r="R261" s="136"/>
      <c r="S261" s="135"/>
      <c r="T261" s="136"/>
      <c r="U261" s="136"/>
      <c r="V261" s="137"/>
      <c r="W261" s="137"/>
      <c r="X261" s="137"/>
      <c r="Y261" s="137"/>
      <c r="Z261" s="137"/>
    </row>
    <row r="262" spans="1:26" ht="12.75" customHeight="1" x14ac:dyDescent="0.2">
      <c r="A262" s="90">
        <v>1269</v>
      </c>
      <c r="B262" s="83" t="s">
        <v>305</v>
      </c>
      <c r="C262" s="81" t="s">
        <v>308</v>
      </c>
      <c r="D262" s="74">
        <v>40304</v>
      </c>
      <c r="E262" s="126">
        <v>39.311160000000001</v>
      </c>
      <c r="F262" s="126">
        <v>-76.547809999999998</v>
      </c>
      <c r="G262" s="126">
        <v>39.311340000000001</v>
      </c>
      <c r="H262" s="126">
        <v>-76.548609999999996</v>
      </c>
      <c r="I262" s="75">
        <v>0.52083333333333337</v>
      </c>
      <c r="J262" s="76">
        <v>21.42</v>
      </c>
      <c r="K262" s="76">
        <v>8.4700000000000006</v>
      </c>
      <c r="L262" s="77">
        <v>401</v>
      </c>
      <c r="M262" s="76">
        <v>11.66</v>
      </c>
      <c r="N262" s="135"/>
      <c r="O262" s="135"/>
      <c r="P262" s="135"/>
      <c r="Q262" s="135"/>
      <c r="R262" s="136"/>
      <c r="S262" s="135"/>
      <c r="T262" s="136"/>
      <c r="U262" s="136"/>
      <c r="V262" s="137"/>
      <c r="W262" s="137"/>
      <c r="X262" s="137"/>
      <c r="Y262" s="137"/>
      <c r="Z262" s="137"/>
    </row>
    <row r="263" spans="1:26" ht="12.75" customHeight="1" x14ac:dyDescent="0.2">
      <c r="A263" s="90">
        <v>1369</v>
      </c>
      <c r="B263" s="83" t="s">
        <v>305</v>
      </c>
      <c r="C263" s="81" t="s">
        <v>300</v>
      </c>
      <c r="D263" s="74">
        <v>40303</v>
      </c>
      <c r="E263" s="126">
        <v>39.328060000000001</v>
      </c>
      <c r="F263" s="126">
        <v>-76.569900000000004</v>
      </c>
      <c r="G263" s="126">
        <v>39.328629999999997</v>
      </c>
      <c r="H263" s="126">
        <v>-76.569540000000003</v>
      </c>
      <c r="I263" s="75">
        <v>0.5</v>
      </c>
      <c r="J263" s="76">
        <v>19.64</v>
      </c>
      <c r="K263" s="76">
        <v>7.58</v>
      </c>
      <c r="L263" s="77">
        <v>387</v>
      </c>
      <c r="M263" s="76">
        <v>11.27</v>
      </c>
      <c r="N263" s="135"/>
      <c r="O263" s="135"/>
      <c r="P263" s="135"/>
      <c r="Q263" s="135"/>
      <c r="R263" s="136"/>
      <c r="S263" s="135"/>
      <c r="T263" s="136"/>
      <c r="U263" s="136"/>
      <c r="V263" s="137"/>
      <c r="W263" s="137"/>
      <c r="X263" s="137"/>
      <c r="Y263" s="137"/>
      <c r="Z263" s="137"/>
    </row>
    <row r="264" spans="1:26" ht="12.75" customHeight="1" x14ac:dyDescent="0.2">
      <c r="A264" s="90">
        <v>1439</v>
      </c>
      <c r="B264" s="83" t="s">
        <v>305</v>
      </c>
      <c r="C264" s="81" t="s">
        <v>300</v>
      </c>
      <c r="D264" s="74">
        <v>40303</v>
      </c>
      <c r="E264" s="126">
        <v>39.352969999999999</v>
      </c>
      <c r="F264" s="126">
        <v>-76.573930000000004</v>
      </c>
      <c r="G264" s="126">
        <v>39.353479999999998</v>
      </c>
      <c r="H264" s="126">
        <v>-76.573369999999997</v>
      </c>
      <c r="I264" s="75">
        <v>0.45833333333333331</v>
      </c>
      <c r="J264" s="76">
        <v>17.7</v>
      </c>
      <c r="K264" s="76">
        <v>7.71</v>
      </c>
      <c r="L264" s="77">
        <v>614</v>
      </c>
      <c r="M264" s="76">
        <v>10.47</v>
      </c>
      <c r="N264" s="135"/>
      <c r="O264" s="135"/>
      <c r="P264" s="135"/>
      <c r="Q264" s="135"/>
      <c r="R264" s="136"/>
      <c r="S264" s="135"/>
      <c r="T264" s="136"/>
      <c r="U264" s="136"/>
      <c r="V264" s="137"/>
      <c r="W264" s="137"/>
      <c r="X264" s="137"/>
      <c r="Y264" s="137"/>
      <c r="Z264" s="137"/>
    </row>
    <row r="265" spans="1:26" ht="12.75" customHeight="1" x14ac:dyDescent="0.2">
      <c r="A265" s="90">
        <v>1466</v>
      </c>
      <c r="B265" s="83" t="s">
        <v>305</v>
      </c>
      <c r="C265" s="81" t="s">
        <v>300</v>
      </c>
      <c r="D265" s="74">
        <v>40289</v>
      </c>
      <c r="E265" s="126">
        <v>39.359110000000001</v>
      </c>
      <c r="F265" s="126">
        <v>-76.573610000000002</v>
      </c>
      <c r="G265" s="126">
        <v>39.359740000000002</v>
      </c>
      <c r="H265" s="126">
        <v>-76.573899999999995</v>
      </c>
      <c r="I265" s="75">
        <v>0.5625</v>
      </c>
      <c r="J265" s="76">
        <v>13.48</v>
      </c>
      <c r="K265" s="76">
        <v>8.33</v>
      </c>
      <c r="L265" s="77">
        <v>675</v>
      </c>
      <c r="M265" s="76">
        <v>13.17</v>
      </c>
      <c r="N265" s="135"/>
      <c r="O265" s="135"/>
      <c r="P265" s="135"/>
      <c r="Q265" s="135"/>
      <c r="R265" s="136"/>
      <c r="S265" s="135"/>
      <c r="T265" s="136"/>
      <c r="U265" s="136"/>
      <c r="V265" s="137"/>
      <c r="W265" s="137"/>
      <c r="X265" s="137"/>
      <c r="Y265" s="137"/>
      <c r="Z265" s="137"/>
    </row>
    <row r="266" spans="1:26" ht="12.75" customHeight="1" x14ac:dyDescent="0.2">
      <c r="A266" s="90">
        <v>1607</v>
      </c>
      <c r="B266" s="83" t="s">
        <v>305</v>
      </c>
      <c r="C266" s="81" t="s">
        <v>300</v>
      </c>
      <c r="D266" s="74">
        <v>40303</v>
      </c>
      <c r="E266" s="126">
        <v>39.322270000000003</v>
      </c>
      <c r="F266" s="126">
        <v>-76.560569999999998</v>
      </c>
      <c r="G266" s="126">
        <v>39.322879999999998</v>
      </c>
      <c r="H266" s="126">
        <v>-76.560929999999999</v>
      </c>
      <c r="I266" s="75">
        <v>0.55208333333333337</v>
      </c>
      <c r="J266" s="76">
        <v>20.86</v>
      </c>
      <c r="K266" s="76">
        <v>8.36</v>
      </c>
      <c r="L266" s="77">
        <v>394</v>
      </c>
      <c r="M266" s="76">
        <v>11.32</v>
      </c>
      <c r="N266" s="135"/>
      <c r="O266" s="135"/>
      <c r="P266" s="135"/>
      <c r="Q266" s="135"/>
      <c r="R266" s="136"/>
      <c r="S266" s="135"/>
      <c r="T266" s="136"/>
      <c r="U266" s="136"/>
      <c r="V266" s="137"/>
      <c r="W266" s="137"/>
      <c r="X266" s="137"/>
      <c r="Y266" s="137"/>
      <c r="Z266" s="137"/>
    </row>
    <row r="267" spans="1:26" ht="12.75" customHeight="1" x14ac:dyDescent="0.2">
      <c r="A267" s="90">
        <v>1680</v>
      </c>
      <c r="B267" s="83" t="s">
        <v>305</v>
      </c>
      <c r="C267" s="81" t="s">
        <v>308</v>
      </c>
      <c r="D267" s="74">
        <v>40304</v>
      </c>
      <c r="E267" s="126">
        <v>39.308459999999997</v>
      </c>
      <c r="F267" s="126">
        <v>-76.544290000000004</v>
      </c>
      <c r="G267" s="126">
        <v>39.308839999999996</v>
      </c>
      <c r="H267" s="126">
        <v>-76.545010000000005</v>
      </c>
      <c r="I267" s="75">
        <v>0.5</v>
      </c>
      <c r="J267" s="76">
        <v>25.61</v>
      </c>
      <c r="K267" s="76">
        <v>8.61</v>
      </c>
      <c r="L267" s="77">
        <v>423</v>
      </c>
      <c r="M267" s="76">
        <v>16.440000000000001</v>
      </c>
      <c r="N267" s="135"/>
      <c r="O267" s="135"/>
      <c r="P267" s="135"/>
      <c r="Q267" s="135"/>
      <c r="R267" s="136"/>
      <c r="S267" s="135"/>
      <c r="T267" s="136"/>
      <c r="U267" s="136"/>
      <c r="V267" s="137"/>
      <c r="W267" s="137"/>
      <c r="X267" s="137"/>
      <c r="Y267" s="137"/>
      <c r="Z267" s="137"/>
    </row>
    <row r="268" spans="1:26" ht="12.75" customHeight="1" x14ac:dyDescent="0.2">
      <c r="A268" s="90">
        <v>1701</v>
      </c>
      <c r="B268" s="83" t="s">
        <v>305</v>
      </c>
      <c r="C268" s="81" t="s">
        <v>300</v>
      </c>
      <c r="D268" s="74">
        <v>40297</v>
      </c>
      <c r="E268" s="126">
        <v>39.331380000000003</v>
      </c>
      <c r="F268" s="126">
        <v>-76.574089999999998</v>
      </c>
      <c r="G268" s="126">
        <v>39.33175</v>
      </c>
      <c r="H268" s="126">
        <v>-76.574809999999999</v>
      </c>
      <c r="I268" s="75"/>
      <c r="J268" s="76">
        <v>14.6</v>
      </c>
      <c r="K268" s="76">
        <v>7.81</v>
      </c>
      <c r="L268" s="77">
        <v>409</v>
      </c>
      <c r="M268" s="76">
        <v>12.75</v>
      </c>
      <c r="N268" s="135"/>
      <c r="O268" s="135"/>
      <c r="P268" s="135"/>
      <c r="Q268" s="135"/>
      <c r="R268" s="136"/>
      <c r="S268" s="135"/>
      <c r="T268" s="136"/>
      <c r="U268" s="136"/>
      <c r="V268" s="137"/>
      <c r="W268" s="137"/>
      <c r="X268" s="137"/>
      <c r="Y268" s="137"/>
      <c r="Z268" s="137"/>
    </row>
    <row r="269" spans="1:26" ht="12.75" customHeight="1" x14ac:dyDescent="0.2">
      <c r="A269" s="90">
        <v>1392</v>
      </c>
      <c r="B269" s="83" t="s">
        <v>307</v>
      </c>
      <c r="C269" s="81" t="s">
        <v>308</v>
      </c>
      <c r="D269" s="74">
        <v>40297</v>
      </c>
      <c r="E269" s="126">
        <v>39.323309999999999</v>
      </c>
      <c r="F269" s="126">
        <v>-76.533529999999999</v>
      </c>
      <c r="G269" s="126">
        <v>39.323900000000002</v>
      </c>
      <c r="H269" s="126">
        <v>-76.533190000000005</v>
      </c>
      <c r="I269" s="79">
        <v>0.40972222222222227</v>
      </c>
      <c r="J269" s="80">
        <v>10.98</v>
      </c>
      <c r="K269" s="80">
        <v>7.93</v>
      </c>
      <c r="L269" s="81">
        <v>593</v>
      </c>
      <c r="M269" s="80">
        <v>11.74</v>
      </c>
      <c r="N269" s="135"/>
      <c r="O269" s="135"/>
      <c r="P269" s="135"/>
      <c r="Q269" s="135"/>
      <c r="R269" s="136"/>
      <c r="S269" s="135"/>
      <c r="T269" s="136"/>
      <c r="U269" s="136"/>
      <c r="V269" s="137"/>
      <c r="W269" s="137"/>
      <c r="X269" s="137"/>
      <c r="Y269" s="137"/>
      <c r="Z269" s="137"/>
    </row>
    <row r="270" spans="1:26" ht="12.75" customHeight="1" x14ac:dyDescent="0.2">
      <c r="A270" s="90">
        <v>1417</v>
      </c>
      <c r="B270" s="83" t="s">
        <v>307</v>
      </c>
      <c r="C270" s="81" t="s">
        <v>300</v>
      </c>
      <c r="D270" s="74">
        <v>40297</v>
      </c>
      <c r="E270" s="126">
        <v>39.330100000000002</v>
      </c>
      <c r="F270" s="126">
        <v>-76.53492</v>
      </c>
      <c r="G270" s="126">
        <v>39.330759999999998</v>
      </c>
      <c r="H270" s="126">
        <v>-76.535079999999994</v>
      </c>
      <c r="I270" s="79">
        <v>0.4513888888888889</v>
      </c>
      <c r="J270" s="80">
        <v>12.58</v>
      </c>
      <c r="K270" s="80">
        <v>7.58</v>
      </c>
      <c r="L270" s="81">
        <v>545</v>
      </c>
      <c r="M270" s="80">
        <v>12.52</v>
      </c>
      <c r="N270" s="135"/>
      <c r="O270" s="135"/>
      <c r="P270" s="135"/>
      <c r="Q270" s="135"/>
      <c r="R270" s="136"/>
      <c r="S270" s="135"/>
      <c r="T270" s="136"/>
      <c r="U270" s="136"/>
      <c r="V270" s="137"/>
      <c r="W270" s="137"/>
      <c r="X270" s="137"/>
      <c r="Y270" s="137"/>
      <c r="Z270" s="137"/>
    </row>
    <row r="271" spans="1:26" ht="12.75" customHeight="1" x14ac:dyDescent="0.2">
      <c r="A271" s="90">
        <v>1472</v>
      </c>
      <c r="B271" s="83" t="s">
        <v>307</v>
      </c>
      <c r="C271" s="81" t="s">
        <v>308</v>
      </c>
      <c r="D271" s="74">
        <v>40297</v>
      </c>
      <c r="E271" s="126">
        <v>39.322710000000001</v>
      </c>
      <c r="F271" s="126">
        <v>-76.533900000000003</v>
      </c>
      <c r="G271" s="126">
        <v>39.323309999999999</v>
      </c>
      <c r="H271" s="126">
        <v>-76.533529999999999</v>
      </c>
      <c r="I271" s="79">
        <v>0.3979166666666667</v>
      </c>
      <c r="J271" s="80">
        <v>10.98</v>
      </c>
      <c r="K271" s="80">
        <v>7.34</v>
      </c>
      <c r="L271" s="81">
        <v>593</v>
      </c>
      <c r="M271" s="80">
        <v>11.74</v>
      </c>
      <c r="N271" s="135"/>
      <c r="O271" s="135"/>
      <c r="P271" s="135"/>
      <c r="Q271" s="135"/>
      <c r="R271" s="136"/>
      <c r="S271" s="135"/>
      <c r="T271" s="136"/>
      <c r="U271" s="136"/>
      <c r="V271" s="137"/>
      <c r="W271" s="137"/>
      <c r="X271" s="137"/>
      <c r="Y271" s="137"/>
      <c r="Z271" s="137"/>
    </row>
    <row r="272" spans="1:26" ht="12.75" customHeight="1" x14ac:dyDescent="0.2">
      <c r="A272" s="92">
        <v>1492</v>
      </c>
      <c r="B272" s="83" t="s">
        <v>314</v>
      </c>
      <c r="C272" s="81" t="s">
        <v>300</v>
      </c>
      <c r="D272" s="74">
        <v>40289</v>
      </c>
      <c r="E272" s="126">
        <v>39.359830000000002</v>
      </c>
      <c r="F272" s="126">
        <v>-76.575509999999994</v>
      </c>
      <c r="G272" s="126">
        <v>39.360340000000001</v>
      </c>
      <c r="H272" s="126">
        <v>-76.57593</v>
      </c>
      <c r="I272" s="79">
        <v>0.54166666666666663</v>
      </c>
      <c r="J272" s="80">
        <v>13.26</v>
      </c>
      <c r="K272" s="80">
        <v>8.34</v>
      </c>
      <c r="L272" s="81">
        <v>635</v>
      </c>
      <c r="M272" s="80">
        <v>13.59</v>
      </c>
      <c r="N272" s="135"/>
      <c r="O272" s="135"/>
      <c r="P272" s="135"/>
      <c r="Q272" s="135"/>
      <c r="R272" s="136"/>
      <c r="S272" s="135"/>
      <c r="T272" s="136"/>
      <c r="U272" s="136"/>
      <c r="V272" s="137"/>
      <c r="W272" s="137"/>
      <c r="X272" s="137"/>
      <c r="Y272" s="137"/>
      <c r="Z272" s="137"/>
    </row>
    <row r="273" spans="1:26" ht="12.75" customHeight="1" x14ac:dyDescent="0.2">
      <c r="A273" s="90">
        <v>1235</v>
      </c>
      <c r="B273" s="83" t="s">
        <v>311</v>
      </c>
      <c r="C273" s="81" t="s">
        <v>308</v>
      </c>
      <c r="D273" s="74">
        <v>40262</v>
      </c>
      <c r="E273" s="127">
        <v>39.312350000000002</v>
      </c>
      <c r="F273" s="127">
        <v>-76.554590000000005</v>
      </c>
      <c r="G273" s="128">
        <v>39.312640000000002</v>
      </c>
      <c r="H273" s="128">
        <v>-76.543909999999997</v>
      </c>
      <c r="I273" s="79">
        <v>0.50902777777777775</v>
      </c>
      <c r="J273" s="80">
        <v>12.49</v>
      </c>
      <c r="K273" s="80">
        <v>8.41</v>
      </c>
      <c r="L273" s="81">
        <v>522</v>
      </c>
      <c r="M273" s="80">
        <v>16.399999999999999</v>
      </c>
      <c r="N273" s="135"/>
      <c r="O273" s="135"/>
      <c r="P273" s="135"/>
      <c r="Q273" s="135"/>
      <c r="R273" s="136"/>
      <c r="S273" s="135"/>
      <c r="T273" s="136"/>
      <c r="U273" s="136"/>
      <c r="V273" s="137"/>
      <c r="W273" s="137"/>
      <c r="X273" s="137"/>
      <c r="Y273" s="137"/>
      <c r="Z273" s="137"/>
    </row>
    <row r="274" spans="1:26" ht="12.75" customHeight="1" x14ac:dyDescent="0.2">
      <c r="A274" s="90">
        <v>250</v>
      </c>
      <c r="B274" s="83" t="s">
        <v>301</v>
      </c>
      <c r="C274" s="81" t="s">
        <v>300</v>
      </c>
      <c r="D274" s="74">
        <v>40283</v>
      </c>
      <c r="E274" s="87">
        <v>39.305109999999999</v>
      </c>
      <c r="F274" s="87">
        <v>-76.687340000000006</v>
      </c>
      <c r="G274" s="81">
        <v>39.305129999999998</v>
      </c>
      <c r="H274" s="81">
        <v>-76.688130000000001</v>
      </c>
      <c r="I274" s="79">
        <v>0.625</v>
      </c>
      <c r="J274" s="80">
        <v>17.329999999999998</v>
      </c>
      <c r="K274" s="80">
        <v>8.56</v>
      </c>
      <c r="L274" s="81">
        <v>1081</v>
      </c>
      <c r="M274" s="80">
        <v>12.97</v>
      </c>
      <c r="N274" s="135"/>
      <c r="O274" s="135"/>
      <c r="P274" s="135"/>
      <c r="Q274" s="135"/>
      <c r="R274" s="136"/>
      <c r="S274" s="135"/>
      <c r="T274" s="136"/>
      <c r="U274" s="136"/>
      <c r="V274" s="137"/>
      <c r="W274" s="137"/>
      <c r="X274" s="137"/>
      <c r="Y274" s="137"/>
      <c r="Z274" s="137"/>
    </row>
    <row r="275" spans="1:26" ht="12.75" customHeight="1" x14ac:dyDescent="0.2">
      <c r="A275" s="90">
        <v>430</v>
      </c>
      <c r="B275" s="83" t="s">
        <v>302</v>
      </c>
      <c r="C275" s="81" t="s">
        <v>300</v>
      </c>
      <c r="D275" s="74">
        <v>40283</v>
      </c>
      <c r="E275" s="81">
        <v>39.278849999999998</v>
      </c>
      <c r="F275" s="130">
        <v>-76.692729999999997</v>
      </c>
      <c r="G275" s="126">
        <v>39.279319999999998</v>
      </c>
      <c r="H275" s="126">
        <v>-76.693309999999997</v>
      </c>
      <c r="I275" s="79">
        <v>0.57777777777777783</v>
      </c>
      <c r="J275" s="80">
        <v>14.59</v>
      </c>
      <c r="K275" s="80">
        <v>8.0299999999999994</v>
      </c>
      <c r="L275" s="81">
        <v>559</v>
      </c>
      <c r="M275" s="80">
        <v>13.4</v>
      </c>
      <c r="N275" s="135"/>
      <c r="O275" s="135"/>
      <c r="P275" s="135"/>
      <c r="Q275" s="135"/>
      <c r="R275" s="136"/>
      <c r="S275" s="135"/>
      <c r="T275" s="136"/>
      <c r="U275" s="136"/>
      <c r="V275" s="137"/>
      <c r="W275" s="137"/>
      <c r="X275" s="137"/>
      <c r="Y275" s="137"/>
      <c r="Z275" s="137"/>
    </row>
    <row r="276" spans="1:26" ht="12.75" customHeight="1" x14ac:dyDescent="0.2">
      <c r="A276" s="90">
        <v>1367</v>
      </c>
      <c r="B276" s="83" t="s">
        <v>307</v>
      </c>
      <c r="C276" s="81" t="s">
        <v>300</v>
      </c>
      <c r="D276" s="74">
        <v>40262</v>
      </c>
      <c r="E276" s="87">
        <v>39.330759999999998</v>
      </c>
      <c r="F276" s="87">
        <v>-76.535079999999994</v>
      </c>
      <c r="G276" s="126">
        <v>39.33137</v>
      </c>
      <c r="H276" s="126">
        <v>-76.535430000000005</v>
      </c>
      <c r="I276" s="79">
        <v>0.47013888888888888</v>
      </c>
      <c r="J276" s="80">
        <v>11.73</v>
      </c>
      <c r="K276" s="80">
        <v>8.9499999999999993</v>
      </c>
      <c r="L276" s="81">
        <v>521</v>
      </c>
      <c r="M276" s="80">
        <v>18.649999999999999</v>
      </c>
      <c r="N276" s="135"/>
      <c r="O276" s="135"/>
      <c r="P276" s="135"/>
      <c r="Q276" s="135"/>
      <c r="R276" s="136"/>
      <c r="S276" s="135"/>
      <c r="T276" s="136"/>
      <c r="U276" s="136"/>
      <c r="V276" s="137"/>
      <c r="W276" s="137"/>
      <c r="X276" s="137"/>
      <c r="Y276" s="137"/>
      <c r="Z276" s="137"/>
    </row>
    <row r="277" spans="1:26" ht="12.75" customHeight="1" x14ac:dyDescent="0.2">
      <c r="A277" s="90">
        <v>1659</v>
      </c>
      <c r="B277" s="83" t="s">
        <v>307</v>
      </c>
      <c r="C277" s="81" t="s">
        <v>300</v>
      </c>
      <c r="D277" s="74">
        <v>40262</v>
      </c>
      <c r="E277" s="87">
        <v>39.336779999999997</v>
      </c>
      <c r="F277" s="87">
        <v>-76.539709999999999</v>
      </c>
      <c r="G277" s="87">
        <v>39.336790000000001</v>
      </c>
      <c r="H277" s="87">
        <v>-76.540509999999998</v>
      </c>
      <c r="I277" s="79">
        <v>0.4236111111111111</v>
      </c>
      <c r="J277" s="80">
        <v>11.89</v>
      </c>
      <c r="K277" s="80">
        <v>8.5399999999999991</v>
      </c>
      <c r="L277" s="81">
        <v>485</v>
      </c>
      <c r="M277" s="80">
        <v>15.72</v>
      </c>
      <c r="N277" s="135"/>
      <c r="O277" s="135"/>
      <c r="P277" s="135"/>
      <c r="Q277" s="135"/>
      <c r="R277" s="136"/>
      <c r="S277" s="135"/>
      <c r="T277" s="136"/>
      <c r="U277" s="136"/>
      <c r="V277" s="137"/>
      <c r="W277" s="137"/>
      <c r="X277" s="137"/>
      <c r="Y277" s="137"/>
      <c r="Z277" s="137"/>
    </row>
    <row r="278" spans="1:26" ht="12.75" customHeight="1" x14ac:dyDescent="0.2">
      <c r="A278" s="90">
        <v>880</v>
      </c>
      <c r="B278" s="83" t="s">
        <v>304</v>
      </c>
      <c r="C278" s="81" t="s">
        <v>300</v>
      </c>
      <c r="D278" s="74">
        <v>40282</v>
      </c>
      <c r="E278" s="126">
        <v>39.339599999999997</v>
      </c>
      <c r="F278" s="126">
        <v>-76.625749999999996</v>
      </c>
      <c r="G278" s="126">
        <v>39.34028</v>
      </c>
      <c r="H278" s="126">
        <v>-76.625780000000006</v>
      </c>
      <c r="I278" s="79">
        <v>0.49305555555555558</v>
      </c>
      <c r="J278" s="80">
        <v>14.08</v>
      </c>
      <c r="K278" s="80">
        <v>8.0399999999999991</v>
      </c>
      <c r="L278" s="81">
        <v>597</v>
      </c>
      <c r="M278" s="80">
        <v>13.54</v>
      </c>
      <c r="N278" s="135"/>
      <c r="O278" s="135"/>
      <c r="P278" s="135"/>
      <c r="Q278" s="135"/>
      <c r="R278" s="136"/>
      <c r="S278" s="135"/>
      <c r="T278" s="136"/>
      <c r="U278" s="136"/>
      <c r="V278" s="137"/>
      <c r="W278" s="137"/>
      <c r="X278" s="137"/>
      <c r="Y278" s="137"/>
      <c r="Z278" s="137"/>
    </row>
    <row r="279" spans="1:26" ht="12.75" customHeight="1" x14ac:dyDescent="0.2">
      <c r="A279" s="90">
        <v>949</v>
      </c>
      <c r="B279" s="83" t="s">
        <v>304</v>
      </c>
      <c r="C279" s="81" t="s">
        <v>300</v>
      </c>
      <c r="D279" s="74">
        <v>40282</v>
      </c>
      <c r="E279" s="126">
        <v>39.351939999999999</v>
      </c>
      <c r="F279" s="126">
        <v>-76.629009999999994</v>
      </c>
      <c r="G279" s="126">
        <v>39.352559999999997</v>
      </c>
      <c r="H279" s="126">
        <v>-76.629249999999999</v>
      </c>
      <c r="I279" s="79">
        <v>0.46180555555555558</v>
      </c>
      <c r="J279" s="80">
        <v>13.31</v>
      </c>
      <c r="K279" s="80">
        <v>8.2899999999999991</v>
      </c>
      <c r="L279" s="81">
        <v>679</v>
      </c>
      <c r="M279" s="80">
        <v>12.18</v>
      </c>
      <c r="N279" s="135"/>
      <c r="O279" s="135"/>
      <c r="P279" s="135"/>
      <c r="Q279" s="135"/>
      <c r="R279" s="136"/>
      <c r="S279" s="135"/>
      <c r="T279" s="136"/>
      <c r="U279" s="136"/>
      <c r="V279" s="137"/>
      <c r="W279" s="137"/>
      <c r="X279" s="137"/>
      <c r="Y279" s="137"/>
      <c r="Z279" s="137"/>
    </row>
    <row r="280" spans="1:26" ht="12.75" customHeight="1" x14ac:dyDescent="0.2">
      <c r="A280" s="90">
        <v>1053</v>
      </c>
      <c r="B280" s="83" t="s">
        <v>304</v>
      </c>
      <c r="C280" s="81" t="s">
        <v>300</v>
      </c>
      <c r="D280" s="74">
        <v>40304</v>
      </c>
      <c r="E280" s="126">
        <v>39.326770000000003</v>
      </c>
      <c r="F280" s="126">
        <v>-76.625200000000007</v>
      </c>
      <c r="G280" s="126">
        <v>39.32743</v>
      </c>
      <c r="H280" s="126">
        <v>-76.625119999999995</v>
      </c>
      <c r="I280" s="79">
        <v>0.4375</v>
      </c>
      <c r="J280" s="80">
        <v>18.7</v>
      </c>
      <c r="K280" s="80">
        <v>7.65</v>
      </c>
      <c r="L280" s="81">
        <v>613</v>
      </c>
      <c r="M280" s="80">
        <v>12.05</v>
      </c>
      <c r="N280" s="135"/>
      <c r="O280" s="135"/>
      <c r="P280" s="135"/>
      <c r="Q280" s="135"/>
      <c r="R280" s="136"/>
      <c r="S280" s="135"/>
      <c r="T280" s="136"/>
      <c r="U280" s="136"/>
      <c r="V280" s="137"/>
      <c r="W280" s="137"/>
      <c r="X280" s="137"/>
      <c r="Y280" s="137"/>
      <c r="Z280" s="137"/>
    </row>
    <row r="281" spans="1:26" ht="12.75" customHeight="1" x14ac:dyDescent="0.2">
      <c r="A281" s="90">
        <v>1132</v>
      </c>
      <c r="B281" s="83" t="s">
        <v>348</v>
      </c>
      <c r="C281" s="81" t="s">
        <v>300</v>
      </c>
      <c r="D281" s="74">
        <v>40666</v>
      </c>
      <c r="E281" s="128">
        <v>39.347430000000003</v>
      </c>
      <c r="F281" s="128">
        <v>-76.622259999999997</v>
      </c>
      <c r="G281" s="128">
        <v>39.347020000000001</v>
      </c>
      <c r="H281" s="128">
        <v>-76.621750000000006</v>
      </c>
      <c r="I281" s="79">
        <v>0.5</v>
      </c>
      <c r="J281" s="80">
        <v>17.190000000000001</v>
      </c>
      <c r="K281" s="80">
        <v>7.2</v>
      </c>
      <c r="L281" s="81">
        <v>565</v>
      </c>
      <c r="M281" s="80">
        <v>7.45</v>
      </c>
      <c r="N281" s="135"/>
      <c r="O281" s="135"/>
      <c r="P281" s="135"/>
      <c r="Q281" s="135"/>
      <c r="R281" s="136"/>
      <c r="S281" s="135"/>
      <c r="T281" s="136"/>
      <c r="U281" s="136"/>
      <c r="V281" s="137"/>
      <c r="W281" s="137"/>
      <c r="X281" s="137"/>
      <c r="Y281" s="137"/>
      <c r="Z281" s="137"/>
    </row>
    <row r="282" spans="1:26" ht="12.75" customHeight="1" x14ac:dyDescent="0.2">
      <c r="A282" s="90">
        <v>702</v>
      </c>
      <c r="B282" s="83" t="s">
        <v>304</v>
      </c>
      <c r="C282" s="81" t="s">
        <v>300</v>
      </c>
      <c r="D282" s="74">
        <v>40631</v>
      </c>
      <c r="E282" s="128">
        <v>39.337350000000001</v>
      </c>
      <c r="F282" s="128">
        <v>-76.624030000000005</v>
      </c>
      <c r="G282" s="128">
        <v>39.337899999999998</v>
      </c>
      <c r="H282" s="128">
        <v>-76.624520000000004</v>
      </c>
      <c r="I282" s="79">
        <v>0.49305555555555558</v>
      </c>
      <c r="J282" s="80">
        <v>8.34</v>
      </c>
      <c r="K282" s="80">
        <v>8.6</v>
      </c>
      <c r="L282" s="81">
        <v>479</v>
      </c>
      <c r="M282" s="80">
        <v>12.68</v>
      </c>
      <c r="N282" s="135"/>
      <c r="O282" s="135"/>
      <c r="P282" s="135"/>
      <c r="Q282" s="135"/>
      <c r="R282" s="136"/>
      <c r="S282" s="135"/>
      <c r="T282" s="136"/>
      <c r="U282" s="136"/>
      <c r="V282" s="137"/>
      <c r="W282" s="137"/>
      <c r="X282" s="137"/>
      <c r="Y282" s="137"/>
      <c r="Z282" s="137"/>
    </row>
    <row r="283" spans="1:26" ht="12.75" customHeight="1" x14ac:dyDescent="0.2">
      <c r="A283" s="90">
        <v>753</v>
      </c>
      <c r="B283" s="83" t="s">
        <v>304</v>
      </c>
      <c r="C283" s="81" t="s">
        <v>300</v>
      </c>
      <c r="D283" s="74">
        <v>40674</v>
      </c>
      <c r="E283" s="126">
        <v>39.324550000000002</v>
      </c>
      <c r="F283" s="126">
        <v>-76.626230000000007</v>
      </c>
      <c r="G283" s="126">
        <v>39.325180000000003</v>
      </c>
      <c r="H283" s="126">
        <v>-76.626509999999996</v>
      </c>
      <c r="I283" s="79">
        <v>0.52083333333333337</v>
      </c>
      <c r="J283" s="80">
        <v>17.850000000000001</v>
      </c>
      <c r="K283" s="80">
        <v>7.79</v>
      </c>
      <c r="L283" s="81">
        <v>642</v>
      </c>
      <c r="M283" s="80">
        <v>9.58</v>
      </c>
      <c r="N283" s="135"/>
      <c r="O283" s="135"/>
      <c r="P283" s="135"/>
      <c r="Q283" s="135"/>
      <c r="R283" s="136"/>
      <c r="S283" s="135"/>
      <c r="T283" s="136"/>
      <c r="U283" s="136"/>
      <c r="V283" s="137"/>
      <c r="W283" s="137"/>
      <c r="X283" s="137"/>
      <c r="Y283" s="137"/>
      <c r="Z283" s="137"/>
    </row>
    <row r="284" spans="1:26" ht="12.75" customHeight="1" x14ac:dyDescent="0.2">
      <c r="A284" s="90">
        <v>857</v>
      </c>
      <c r="B284" s="83" t="s">
        <v>304</v>
      </c>
      <c r="C284" s="81" t="s">
        <v>300</v>
      </c>
      <c r="D284" s="74">
        <v>40666</v>
      </c>
      <c r="E284" s="128">
        <v>39.331899999999997</v>
      </c>
      <c r="F284" s="128">
        <v>-76.624470000000002</v>
      </c>
      <c r="G284" s="128">
        <v>39.332509999999999</v>
      </c>
      <c r="H284" s="128">
        <v>-76.624170000000007</v>
      </c>
      <c r="I284" s="79">
        <v>0.58333333333333337</v>
      </c>
      <c r="J284" s="80">
        <v>19.09</v>
      </c>
      <c r="K284" s="80">
        <v>7.91</v>
      </c>
      <c r="L284" s="81">
        <v>593</v>
      </c>
      <c r="M284" s="80">
        <v>8.1199999999999992</v>
      </c>
      <c r="N284" s="135"/>
      <c r="O284" s="135"/>
      <c r="P284" s="135"/>
      <c r="Q284" s="135"/>
      <c r="R284" s="136"/>
      <c r="S284" s="135"/>
      <c r="T284" s="136"/>
      <c r="U284" s="136"/>
      <c r="V284" s="137"/>
      <c r="W284" s="137"/>
      <c r="X284" s="137"/>
      <c r="Y284" s="137"/>
      <c r="Z284" s="137"/>
    </row>
    <row r="285" spans="1:26" ht="12.75" customHeight="1" x14ac:dyDescent="0.2">
      <c r="A285" s="90">
        <v>886</v>
      </c>
      <c r="B285" s="83" t="s">
        <v>304</v>
      </c>
      <c r="C285" s="81" t="s">
        <v>300</v>
      </c>
      <c r="D285" s="74">
        <v>40640</v>
      </c>
      <c r="E285" s="128">
        <v>39.322740000000003</v>
      </c>
      <c r="F285" s="128">
        <v>-76.625680000000003</v>
      </c>
      <c r="G285" s="128">
        <v>39.323340000000002</v>
      </c>
      <c r="H285" s="128">
        <v>-76.62603</v>
      </c>
      <c r="I285" s="79">
        <v>0.43194444444444446</v>
      </c>
      <c r="J285" s="80">
        <v>11.28</v>
      </c>
      <c r="K285" s="80">
        <v>8.4499999999999993</v>
      </c>
      <c r="L285" s="81">
        <v>605</v>
      </c>
      <c r="M285" s="80">
        <v>14.46</v>
      </c>
      <c r="N285" s="135"/>
      <c r="O285" s="135"/>
      <c r="P285" s="135"/>
      <c r="Q285" s="135"/>
      <c r="R285" s="136"/>
      <c r="S285" s="135"/>
      <c r="T285" s="136"/>
      <c r="U285" s="136"/>
      <c r="V285" s="137"/>
      <c r="W285" s="137"/>
      <c r="X285" s="137"/>
      <c r="Y285" s="137"/>
      <c r="Z285" s="137"/>
    </row>
    <row r="286" spans="1:26" ht="12.75" customHeight="1" x14ac:dyDescent="0.2">
      <c r="A286" s="90">
        <v>932</v>
      </c>
      <c r="B286" s="83" t="s">
        <v>304</v>
      </c>
      <c r="C286" s="81" t="s">
        <v>300</v>
      </c>
      <c r="D286" s="74">
        <v>40668</v>
      </c>
      <c r="E286" s="128">
        <v>39.364170000000001</v>
      </c>
      <c r="F286" s="128">
        <v>-76.628320000000002</v>
      </c>
      <c r="G286" s="128">
        <v>39.364820000000002</v>
      </c>
      <c r="H286" s="128">
        <v>-76.628399999999999</v>
      </c>
      <c r="I286" s="79"/>
      <c r="J286" s="80"/>
      <c r="K286" s="80"/>
      <c r="L286" s="81"/>
      <c r="M286" s="80"/>
      <c r="N286" s="135"/>
      <c r="O286" s="135"/>
      <c r="P286" s="135"/>
      <c r="Q286" s="135"/>
      <c r="R286" s="136"/>
      <c r="S286" s="135"/>
      <c r="T286" s="136"/>
      <c r="U286" s="136"/>
      <c r="V286" s="137"/>
      <c r="W286" s="137"/>
      <c r="X286" s="137"/>
      <c r="Y286" s="137"/>
      <c r="Z286" s="137"/>
    </row>
    <row r="287" spans="1:26" ht="12.75" customHeight="1" x14ac:dyDescent="0.2">
      <c r="A287" s="90">
        <v>1075</v>
      </c>
      <c r="B287" s="83" t="s">
        <v>304</v>
      </c>
      <c r="C287" s="81" t="s">
        <v>300</v>
      </c>
      <c r="D287" s="74">
        <v>40666</v>
      </c>
      <c r="E287" s="128">
        <v>39.350670000000001</v>
      </c>
      <c r="F287" s="128">
        <v>-76.628659999999996</v>
      </c>
      <c r="G287" s="128">
        <v>39.351280000000003</v>
      </c>
      <c r="H287" s="128">
        <v>-76.628960000000006</v>
      </c>
      <c r="I287" s="79">
        <v>0.44791666666666669</v>
      </c>
      <c r="J287" s="80">
        <v>16.54</v>
      </c>
      <c r="K287" s="80">
        <v>7.44</v>
      </c>
      <c r="L287" s="81">
        <v>591</v>
      </c>
      <c r="M287" s="80">
        <v>9.4600000000000009</v>
      </c>
      <c r="N287" s="135"/>
      <c r="O287" s="135"/>
      <c r="P287" s="135"/>
      <c r="Q287" s="135"/>
      <c r="R287" s="136"/>
      <c r="S287" s="135"/>
      <c r="T287" s="136"/>
      <c r="U287" s="136"/>
      <c r="V287" s="137"/>
      <c r="W287" s="137"/>
      <c r="X287" s="137"/>
      <c r="Y287" s="137"/>
      <c r="Z287" s="137"/>
    </row>
    <row r="288" spans="1:26" ht="12.75" customHeight="1" x14ac:dyDescent="0.2">
      <c r="A288" s="90">
        <v>823</v>
      </c>
      <c r="B288" s="83" t="s">
        <v>303</v>
      </c>
      <c r="C288" s="81" t="s">
        <v>300</v>
      </c>
      <c r="D288" s="74">
        <v>40660</v>
      </c>
      <c r="E288" s="128">
        <v>39.364800000000002</v>
      </c>
      <c r="F288" s="128">
        <v>-76.697130000000001</v>
      </c>
      <c r="G288" s="128">
        <v>39.364719999999998</v>
      </c>
      <c r="H288" s="128">
        <v>-76.697999999999993</v>
      </c>
      <c r="I288" s="79">
        <v>0.41111111111111115</v>
      </c>
      <c r="J288" s="80">
        <v>17.21</v>
      </c>
      <c r="K288" s="80">
        <v>7.91</v>
      </c>
      <c r="L288" s="81">
        <v>635</v>
      </c>
      <c r="M288" s="80">
        <v>14.28</v>
      </c>
      <c r="N288" s="135"/>
      <c r="O288" s="135"/>
      <c r="P288" s="135"/>
      <c r="Q288" s="135"/>
      <c r="R288" s="136"/>
      <c r="S288" s="135"/>
      <c r="T288" s="136"/>
      <c r="U288" s="136"/>
      <c r="V288" s="137"/>
      <c r="W288" s="137"/>
      <c r="X288" s="137"/>
      <c r="Y288" s="137"/>
      <c r="Z288" s="137"/>
    </row>
    <row r="289" spans="1:26" ht="12.75" customHeight="1" x14ac:dyDescent="0.2">
      <c r="A289" s="90">
        <v>791</v>
      </c>
      <c r="B289" s="83" t="s">
        <v>303</v>
      </c>
      <c r="C289" s="81" t="s">
        <v>300</v>
      </c>
      <c r="D289" s="74">
        <v>40660</v>
      </c>
      <c r="E289" s="128">
        <v>39.362909999999999</v>
      </c>
      <c r="F289" s="128">
        <v>-76.687820000000002</v>
      </c>
      <c r="G289" s="128">
        <v>39.363210000000002</v>
      </c>
      <c r="H289" s="128">
        <v>-76.688590000000005</v>
      </c>
      <c r="I289" s="79">
        <v>0.45833333333333331</v>
      </c>
      <c r="J289" s="80">
        <v>18.329999999999998</v>
      </c>
      <c r="K289" s="80">
        <v>7.93</v>
      </c>
      <c r="L289" s="81">
        <v>612</v>
      </c>
      <c r="M289" s="80">
        <v>11.65</v>
      </c>
      <c r="N289" s="135"/>
      <c r="O289" s="135"/>
      <c r="P289" s="135"/>
      <c r="Q289" s="135"/>
      <c r="R289" s="136"/>
      <c r="S289" s="135"/>
      <c r="T289" s="136"/>
      <c r="U289" s="136"/>
      <c r="V289" s="137"/>
      <c r="W289" s="137"/>
      <c r="X289" s="137"/>
      <c r="Y289" s="137"/>
      <c r="Z289" s="137"/>
    </row>
    <row r="290" spans="1:26" ht="12.75" customHeight="1" x14ac:dyDescent="0.2">
      <c r="A290" s="90">
        <v>874</v>
      </c>
      <c r="B290" s="83" t="s">
        <v>303</v>
      </c>
      <c r="C290" s="81" t="s">
        <v>300</v>
      </c>
      <c r="D290" s="74">
        <v>40660</v>
      </c>
      <c r="E290" s="128">
        <v>39.365769999999998</v>
      </c>
      <c r="F290" s="128">
        <v>-76.692130000000006</v>
      </c>
      <c r="G290" s="128">
        <v>39.36551</v>
      </c>
      <c r="H290" s="128">
        <v>-76.692930000000004</v>
      </c>
      <c r="I290" s="79">
        <v>0.44444444444444442</v>
      </c>
      <c r="J290" s="80">
        <v>17.78</v>
      </c>
      <c r="K290" s="80">
        <v>8.44</v>
      </c>
      <c r="L290" s="81">
        <v>655</v>
      </c>
      <c r="M290" s="80">
        <v>13.37</v>
      </c>
      <c r="N290" s="135"/>
      <c r="O290" s="135"/>
      <c r="P290" s="135"/>
      <c r="Q290" s="135"/>
      <c r="R290" s="136"/>
      <c r="S290" s="135"/>
      <c r="T290" s="136"/>
      <c r="U290" s="136"/>
      <c r="V290" s="137"/>
      <c r="W290" s="137"/>
      <c r="X290" s="137"/>
      <c r="Y290" s="137"/>
      <c r="Z290" s="137"/>
    </row>
    <row r="291" spans="1:26" ht="12.75" customHeight="1" x14ac:dyDescent="0.2">
      <c r="A291" s="90">
        <v>894</v>
      </c>
      <c r="B291" s="83" t="s">
        <v>303</v>
      </c>
      <c r="C291" s="81" t="s">
        <v>300</v>
      </c>
      <c r="D291" s="74">
        <v>40660</v>
      </c>
      <c r="E291" s="128">
        <v>39.36786</v>
      </c>
      <c r="F291" s="128">
        <v>-76.668890000000005</v>
      </c>
      <c r="G291" s="128">
        <v>39.367379999999997</v>
      </c>
      <c r="H291" s="128">
        <v>-76.668880000000001</v>
      </c>
      <c r="I291" s="79">
        <v>0.50694444444444442</v>
      </c>
      <c r="J291" s="80">
        <v>19.13</v>
      </c>
      <c r="K291" s="80">
        <v>8.5</v>
      </c>
      <c r="L291" s="81">
        <v>716</v>
      </c>
      <c r="M291" s="80">
        <v>14.54</v>
      </c>
      <c r="N291" s="135"/>
      <c r="O291" s="135"/>
      <c r="P291" s="135"/>
      <c r="Q291" s="135"/>
      <c r="R291" s="136"/>
      <c r="S291" s="135"/>
      <c r="T291" s="136"/>
      <c r="U291" s="136"/>
      <c r="V291" s="137"/>
      <c r="W291" s="137"/>
      <c r="X291" s="137"/>
      <c r="Y291" s="137"/>
      <c r="Z291" s="137"/>
    </row>
    <row r="292" spans="1:26" ht="12.75" customHeight="1" x14ac:dyDescent="0.2">
      <c r="A292" s="90">
        <v>919</v>
      </c>
      <c r="B292" s="83" t="s">
        <v>303</v>
      </c>
      <c r="C292" s="81" t="s">
        <v>300</v>
      </c>
      <c r="D292" s="74">
        <v>40660</v>
      </c>
      <c r="E292" s="128">
        <v>39.366840000000003</v>
      </c>
      <c r="F292" s="128">
        <v>-76.669210000000007</v>
      </c>
      <c r="G292" s="128">
        <v>39.366500000000002</v>
      </c>
      <c r="H292" s="128">
        <v>-76.669899999999998</v>
      </c>
      <c r="I292" s="79">
        <v>0.52430555555555558</v>
      </c>
      <c r="J292" s="80">
        <v>19.2</v>
      </c>
      <c r="K292" s="80">
        <v>8.5399999999999991</v>
      </c>
      <c r="L292" s="81">
        <v>718</v>
      </c>
      <c r="M292" s="80">
        <v>13.49</v>
      </c>
      <c r="N292" s="135"/>
      <c r="O292" s="135"/>
      <c r="P292" s="135"/>
      <c r="Q292" s="135"/>
      <c r="R292" s="136"/>
      <c r="S292" s="135"/>
      <c r="T292" s="136"/>
      <c r="U292" s="136"/>
      <c r="V292" s="137"/>
      <c r="W292" s="137"/>
      <c r="X292" s="137"/>
      <c r="Y292" s="137"/>
      <c r="Z292" s="137"/>
    </row>
    <row r="293" spans="1:26" ht="12.75" customHeight="1" x14ac:dyDescent="0.2">
      <c r="A293" s="90">
        <v>1038</v>
      </c>
      <c r="B293" s="83" t="s">
        <v>303</v>
      </c>
      <c r="C293" s="81" t="s">
        <v>300</v>
      </c>
      <c r="D293" s="74">
        <v>40674</v>
      </c>
      <c r="E293" s="126">
        <v>39.365699999999997</v>
      </c>
      <c r="F293" s="126">
        <v>-76.671239999999997</v>
      </c>
      <c r="G293" s="126">
        <v>39.36524</v>
      </c>
      <c r="H293" s="126">
        <v>-76.671779999999998</v>
      </c>
      <c r="I293" s="96">
        <v>0.46875</v>
      </c>
      <c r="J293" s="80">
        <v>16.8</v>
      </c>
      <c r="K293" s="80">
        <v>7.92</v>
      </c>
      <c r="L293" s="81">
        <v>719</v>
      </c>
      <c r="M293" s="80">
        <v>9.85</v>
      </c>
      <c r="N293" s="135"/>
      <c r="O293" s="135"/>
      <c r="P293" s="135"/>
      <c r="Q293" s="135"/>
      <c r="R293" s="136"/>
      <c r="S293" s="135"/>
      <c r="T293" s="136"/>
      <c r="U293" s="136"/>
      <c r="V293" s="137"/>
      <c r="W293" s="137"/>
      <c r="X293" s="137"/>
      <c r="Y293" s="137"/>
      <c r="Z293" s="137"/>
    </row>
    <row r="294" spans="1:26" ht="12.75" customHeight="1" x14ac:dyDescent="0.2">
      <c r="A294" s="90">
        <v>1007</v>
      </c>
      <c r="B294" s="83" t="s">
        <v>329</v>
      </c>
      <c r="C294" s="81" t="s">
        <v>300</v>
      </c>
      <c r="D294" s="74">
        <v>40668</v>
      </c>
      <c r="E294" s="128">
        <v>39.37115</v>
      </c>
      <c r="F294" s="128">
        <v>-76.676929999999999</v>
      </c>
      <c r="G294" s="128">
        <v>39.371569999999998</v>
      </c>
      <c r="H294" s="128">
        <v>-76.677570000000003</v>
      </c>
      <c r="I294" s="96">
        <v>0.47222222222222227</v>
      </c>
      <c r="J294" s="80"/>
      <c r="K294" s="80"/>
      <c r="L294" s="81"/>
      <c r="M294" s="80"/>
      <c r="N294" s="135"/>
      <c r="O294" s="135"/>
      <c r="P294" s="135"/>
      <c r="Q294" s="135"/>
      <c r="R294" s="136"/>
      <c r="S294" s="135"/>
      <c r="T294" s="136"/>
      <c r="U294" s="136"/>
      <c r="V294" s="137"/>
      <c r="W294" s="137"/>
      <c r="X294" s="137"/>
      <c r="Y294" s="137"/>
      <c r="Z294" s="137"/>
    </row>
    <row r="295" spans="1:26" ht="12.75" customHeight="1" x14ac:dyDescent="0.2">
      <c r="A295" s="90">
        <v>1118</v>
      </c>
      <c r="B295" s="83" t="s">
        <v>329</v>
      </c>
      <c r="C295" s="81" t="s">
        <v>300</v>
      </c>
      <c r="D295" s="74">
        <v>40668</v>
      </c>
      <c r="E295" s="128">
        <v>39.371679999999998</v>
      </c>
      <c r="F295" s="128">
        <v>-76.683239999999998</v>
      </c>
      <c r="G295" s="128">
        <v>39.371180000000003</v>
      </c>
      <c r="H295" s="128">
        <v>-76.683800000000005</v>
      </c>
      <c r="I295" s="96">
        <v>0.4236111111111111</v>
      </c>
      <c r="J295" s="80"/>
      <c r="K295" s="80"/>
      <c r="L295" s="81"/>
      <c r="M295" s="80"/>
      <c r="N295" s="135"/>
      <c r="O295" s="135"/>
      <c r="P295" s="135"/>
      <c r="Q295" s="135"/>
      <c r="R295" s="136"/>
      <c r="S295" s="135"/>
      <c r="T295" s="136"/>
      <c r="U295" s="136"/>
      <c r="V295" s="137"/>
      <c r="W295" s="137"/>
      <c r="X295" s="137"/>
      <c r="Y295" s="137"/>
      <c r="Z295" s="137"/>
    </row>
    <row r="296" spans="1:26" ht="12.75" customHeight="1" x14ac:dyDescent="0.2">
      <c r="A296" s="90">
        <v>716</v>
      </c>
      <c r="B296" s="83" t="s">
        <v>309</v>
      </c>
      <c r="C296" s="81" t="s">
        <v>300</v>
      </c>
      <c r="D296" s="74">
        <v>40673</v>
      </c>
      <c r="E296" s="126">
        <v>39.313720000000004</v>
      </c>
      <c r="F296" s="126">
        <v>-76.624080000000006</v>
      </c>
      <c r="G296" s="126">
        <v>39.31427</v>
      </c>
      <c r="H296" s="126">
        <v>-76.624579999999995</v>
      </c>
      <c r="I296" s="96">
        <v>0.5625</v>
      </c>
      <c r="J296" s="80">
        <v>16.260000000000002</v>
      </c>
      <c r="K296" s="80">
        <v>8.34</v>
      </c>
      <c r="L296" s="81">
        <v>588</v>
      </c>
      <c r="M296" s="80">
        <v>12.54</v>
      </c>
      <c r="N296" s="135"/>
      <c r="O296" s="135"/>
      <c r="P296" s="135"/>
      <c r="Q296" s="135"/>
      <c r="R296" s="136"/>
      <c r="S296" s="135"/>
      <c r="T296" s="136"/>
      <c r="U296" s="136"/>
      <c r="V296" s="137"/>
      <c r="W296" s="137"/>
      <c r="X296" s="137"/>
      <c r="Y296" s="137"/>
      <c r="Z296" s="137"/>
    </row>
    <row r="297" spans="1:26" ht="12.75" customHeight="1" x14ac:dyDescent="0.2">
      <c r="A297" s="90">
        <v>769</v>
      </c>
      <c r="B297" s="83" t="s">
        <v>309</v>
      </c>
      <c r="C297" s="81" t="s">
        <v>300</v>
      </c>
      <c r="D297" s="74">
        <v>40674</v>
      </c>
      <c r="E297" s="126">
        <v>39.368740000000003</v>
      </c>
      <c r="F297" s="126">
        <v>-76.648750000000007</v>
      </c>
      <c r="G297" s="126">
        <v>39.369250000000001</v>
      </c>
      <c r="H297" s="126">
        <v>-76.64922</v>
      </c>
      <c r="I297" s="96">
        <v>0.39583333333333331</v>
      </c>
      <c r="J297" s="80">
        <v>18.89</v>
      </c>
      <c r="K297" s="80">
        <v>8.0299999999999994</v>
      </c>
      <c r="L297" s="81">
        <v>567</v>
      </c>
      <c r="M297" s="80">
        <v>10.49</v>
      </c>
      <c r="N297" s="135"/>
      <c r="O297" s="135"/>
      <c r="P297" s="135"/>
      <c r="Q297" s="135"/>
      <c r="R297" s="136"/>
      <c r="S297" s="135"/>
      <c r="T297" s="136"/>
      <c r="U297" s="136"/>
      <c r="V297" s="137"/>
      <c r="W297" s="137"/>
      <c r="X297" s="137"/>
      <c r="Y297" s="137"/>
      <c r="Z297" s="137"/>
    </row>
    <row r="298" spans="1:26" ht="12.75" customHeight="1" x14ac:dyDescent="0.2">
      <c r="A298" s="90">
        <v>844</v>
      </c>
      <c r="B298" s="83" t="s">
        <v>309</v>
      </c>
      <c r="C298" s="81" t="s">
        <v>300</v>
      </c>
      <c r="D298" s="74">
        <v>40673</v>
      </c>
      <c r="E298" s="126">
        <v>39.33381</v>
      </c>
      <c r="F298" s="126">
        <v>-76.643940000000001</v>
      </c>
      <c r="G298" s="126">
        <v>39.334150000000001</v>
      </c>
      <c r="H298" s="126">
        <v>-76.6447</v>
      </c>
      <c r="I298" s="96">
        <v>0.52083333333333337</v>
      </c>
      <c r="J298" s="80">
        <v>12.32</v>
      </c>
      <c r="K298" s="80">
        <v>8.14</v>
      </c>
      <c r="L298" s="81">
        <v>560</v>
      </c>
      <c r="M298" s="80">
        <v>12.17</v>
      </c>
      <c r="N298" s="135"/>
      <c r="O298" s="135"/>
      <c r="P298" s="135"/>
      <c r="Q298" s="135"/>
      <c r="R298" s="136"/>
      <c r="S298" s="135"/>
      <c r="T298" s="136"/>
      <c r="U298" s="136"/>
      <c r="V298" s="137"/>
      <c r="W298" s="137"/>
      <c r="X298" s="137"/>
      <c r="Y298" s="137"/>
      <c r="Z298" s="137"/>
    </row>
    <row r="299" spans="1:26" ht="12.75" customHeight="1" x14ac:dyDescent="0.2">
      <c r="A299" s="90">
        <v>940</v>
      </c>
      <c r="B299" s="83" t="s">
        <v>309</v>
      </c>
      <c r="C299" s="81" t="s">
        <v>300</v>
      </c>
      <c r="D299" s="74">
        <v>40673</v>
      </c>
      <c r="E299" s="126">
        <v>39.336559999999999</v>
      </c>
      <c r="F299" s="126">
        <v>-76.645889999999994</v>
      </c>
      <c r="G299" s="126">
        <v>39.337159999999997</v>
      </c>
      <c r="H299" s="126">
        <v>-76.646280000000004</v>
      </c>
      <c r="I299" s="96">
        <v>0.44444444444444442</v>
      </c>
      <c r="J299" s="80">
        <v>15.23</v>
      </c>
      <c r="K299" s="80">
        <v>8.0299999999999994</v>
      </c>
      <c r="L299" s="81">
        <v>553</v>
      </c>
      <c r="M299" s="80">
        <v>11.15</v>
      </c>
      <c r="N299" s="135"/>
      <c r="O299" s="135"/>
      <c r="P299" s="135"/>
      <c r="Q299" s="135"/>
      <c r="R299" s="136"/>
      <c r="S299" s="135"/>
      <c r="T299" s="136"/>
      <c r="U299" s="136"/>
      <c r="V299" s="137"/>
      <c r="W299" s="137"/>
      <c r="X299" s="137"/>
      <c r="Y299" s="137"/>
      <c r="Z299" s="137"/>
    </row>
    <row r="300" spans="1:26" ht="12.75" customHeight="1" x14ac:dyDescent="0.2">
      <c r="A300" s="90">
        <v>984</v>
      </c>
      <c r="B300" s="83" t="s">
        <v>309</v>
      </c>
      <c r="C300" s="81" t="s">
        <v>300</v>
      </c>
      <c r="D300" s="74">
        <v>40673</v>
      </c>
      <c r="E300" s="126">
        <v>39.327910000000003</v>
      </c>
      <c r="F300" s="126">
        <v>-76.641180000000006</v>
      </c>
      <c r="G300" s="126">
        <v>39.328429999999997</v>
      </c>
      <c r="H300" s="126">
        <v>-76.641729999999995</v>
      </c>
      <c r="I300" s="96">
        <v>0.47916666666666669</v>
      </c>
      <c r="J300" s="80">
        <v>10.42</v>
      </c>
      <c r="K300" s="80">
        <v>8.06</v>
      </c>
      <c r="L300" s="81">
        <v>535</v>
      </c>
      <c r="M300" s="80">
        <v>12.04</v>
      </c>
      <c r="N300" s="135"/>
      <c r="O300" s="135"/>
      <c r="P300" s="135"/>
      <c r="Q300" s="135"/>
      <c r="R300" s="136"/>
      <c r="S300" s="135"/>
      <c r="T300" s="136"/>
      <c r="U300" s="136"/>
      <c r="V300" s="137"/>
      <c r="W300" s="137"/>
      <c r="X300" s="137"/>
      <c r="Y300" s="137"/>
      <c r="Z300" s="137"/>
    </row>
    <row r="301" spans="1:26" ht="12.75" customHeight="1" x14ac:dyDescent="0.2">
      <c r="A301" s="90">
        <v>1235</v>
      </c>
      <c r="B301" s="83" t="s">
        <v>311</v>
      </c>
      <c r="C301" s="81" t="s">
        <v>308</v>
      </c>
      <c r="D301" s="74">
        <v>40669</v>
      </c>
      <c r="E301" s="127">
        <v>39.312350000000002</v>
      </c>
      <c r="F301" s="127">
        <v>-76.554590000000005</v>
      </c>
      <c r="G301" s="128">
        <v>39.312640000000002</v>
      </c>
      <c r="H301" s="128">
        <v>-76.543909999999997</v>
      </c>
      <c r="I301" s="96">
        <v>0.4861111111111111</v>
      </c>
      <c r="J301" s="80"/>
      <c r="K301" s="80"/>
      <c r="L301" s="81"/>
      <c r="M301" s="80"/>
      <c r="N301" s="135"/>
      <c r="O301" s="135"/>
      <c r="P301" s="135"/>
      <c r="Q301" s="135"/>
      <c r="R301" s="136"/>
      <c r="S301" s="135"/>
      <c r="T301" s="136"/>
      <c r="U301" s="136"/>
      <c r="V301" s="137"/>
      <c r="W301" s="137"/>
      <c r="X301" s="137"/>
      <c r="Y301" s="137"/>
      <c r="Z301" s="137"/>
    </row>
    <row r="302" spans="1:26" ht="12.75" customHeight="1" x14ac:dyDescent="0.2">
      <c r="A302" s="90">
        <v>250</v>
      </c>
      <c r="B302" s="83" t="s">
        <v>301</v>
      </c>
      <c r="C302" s="81" t="s">
        <v>300</v>
      </c>
      <c r="D302" s="74">
        <v>40675</v>
      </c>
      <c r="E302" s="87">
        <v>39.305109999999999</v>
      </c>
      <c r="F302" s="87">
        <v>-76.687340000000006</v>
      </c>
      <c r="G302" s="81">
        <v>39.305129999999998</v>
      </c>
      <c r="H302" s="81">
        <v>-76.688130000000001</v>
      </c>
      <c r="I302" s="96">
        <v>0.42708333333333331</v>
      </c>
      <c r="J302" s="80">
        <v>16.079999999999998</v>
      </c>
      <c r="K302" s="80">
        <v>8</v>
      </c>
      <c r="L302" s="81">
        <v>1104</v>
      </c>
      <c r="M302" s="80">
        <v>10.66</v>
      </c>
      <c r="N302" s="135"/>
      <c r="O302" s="135"/>
      <c r="P302" s="135"/>
      <c r="Q302" s="135"/>
      <c r="R302" s="136"/>
      <c r="S302" s="135"/>
      <c r="T302" s="136"/>
      <c r="U302" s="136"/>
      <c r="V302" s="137"/>
      <c r="W302" s="137"/>
      <c r="X302" s="137"/>
      <c r="Y302" s="137"/>
      <c r="Z302" s="137"/>
    </row>
    <row r="303" spans="1:26" ht="12.75" customHeight="1" x14ac:dyDescent="0.2">
      <c r="A303" s="90">
        <v>430</v>
      </c>
      <c r="B303" s="83" t="s">
        <v>302</v>
      </c>
      <c r="C303" s="81" t="s">
        <v>300</v>
      </c>
      <c r="D303" s="74">
        <v>40675</v>
      </c>
      <c r="E303" s="81">
        <v>39.278849999999998</v>
      </c>
      <c r="F303" s="130">
        <v>-76.692729999999997</v>
      </c>
      <c r="G303" s="126">
        <v>39.279319999999998</v>
      </c>
      <c r="H303" s="126">
        <v>-76.693309999999997</v>
      </c>
      <c r="I303" s="96">
        <v>0.38194444444444442</v>
      </c>
      <c r="J303" s="80">
        <v>14.67</v>
      </c>
      <c r="K303" s="80">
        <v>7.93</v>
      </c>
      <c r="L303" s="81">
        <v>326</v>
      </c>
      <c r="M303" s="80">
        <v>11.26</v>
      </c>
      <c r="N303" s="135"/>
      <c r="O303" s="135"/>
      <c r="P303" s="135"/>
      <c r="Q303" s="135"/>
      <c r="R303" s="136"/>
      <c r="S303" s="135"/>
      <c r="T303" s="136"/>
      <c r="U303" s="136"/>
      <c r="V303" s="137"/>
      <c r="W303" s="137"/>
      <c r="X303" s="137"/>
      <c r="Y303" s="137"/>
      <c r="Z303" s="137"/>
    </row>
    <row r="304" spans="1:26" ht="12.75" customHeight="1" x14ac:dyDescent="0.2">
      <c r="A304" s="90">
        <v>1367</v>
      </c>
      <c r="B304" s="83" t="s">
        <v>307</v>
      </c>
      <c r="C304" s="81" t="s">
        <v>300</v>
      </c>
      <c r="D304" s="74">
        <v>40669</v>
      </c>
      <c r="E304" s="87">
        <v>39.330759999999998</v>
      </c>
      <c r="F304" s="87">
        <v>-76.535079999999994</v>
      </c>
      <c r="G304" s="126">
        <v>39.33137</v>
      </c>
      <c r="H304" s="126">
        <v>-76.535430000000005</v>
      </c>
      <c r="I304" s="96">
        <v>0.42708333333333331</v>
      </c>
      <c r="J304" s="80"/>
      <c r="K304" s="80"/>
      <c r="L304" s="81"/>
      <c r="M304" s="80"/>
      <c r="N304" s="135"/>
      <c r="O304" s="135"/>
      <c r="P304" s="135"/>
      <c r="Q304" s="135"/>
      <c r="R304" s="136"/>
      <c r="S304" s="135"/>
      <c r="T304" s="136"/>
      <c r="U304" s="136"/>
      <c r="V304" s="137"/>
      <c r="W304" s="137"/>
      <c r="X304" s="137"/>
      <c r="Y304" s="137"/>
      <c r="Z304" s="137"/>
    </row>
    <row r="305" spans="1:26" ht="12.75" customHeight="1" x14ac:dyDescent="0.2">
      <c r="A305" s="90">
        <v>1659</v>
      </c>
      <c r="B305" s="83" t="s">
        <v>307</v>
      </c>
      <c r="C305" s="81" t="s">
        <v>300</v>
      </c>
      <c r="D305" s="74">
        <v>40669</v>
      </c>
      <c r="E305" s="87">
        <v>39.336779999999997</v>
      </c>
      <c r="F305" s="87">
        <v>-76.539709999999999</v>
      </c>
      <c r="G305" s="87">
        <v>39.336790000000001</v>
      </c>
      <c r="H305" s="87">
        <v>-76.540509999999998</v>
      </c>
      <c r="I305" s="96">
        <v>0.5</v>
      </c>
      <c r="J305" s="80"/>
      <c r="K305" s="80"/>
      <c r="L305" s="81"/>
      <c r="M305" s="80"/>
      <c r="N305" s="135"/>
      <c r="O305" s="135"/>
      <c r="P305" s="135"/>
      <c r="Q305" s="135"/>
      <c r="R305" s="136"/>
      <c r="S305" s="135"/>
      <c r="T305" s="136"/>
      <c r="U305" s="136"/>
      <c r="V305" s="137"/>
      <c r="W305" s="137"/>
      <c r="X305" s="137"/>
      <c r="Y305" s="137"/>
      <c r="Z305" s="137"/>
    </row>
    <row r="306" spans="1:26" ht="12.75" customHeight="1" x14ac:dyDescent="0.2">
      <c r="A306" s="90">
        <v>880</v>
      </c>
      <c r="B306" s="83" t="s">
        <v>304</v>
      </c>
      <c r="C306" s="81" t="s">
        <v>300</v>
      </c>
      <c r="D306" s="74">
        <v>40631</v>
      </c>
      <c r="E306" s="126">
        <v>39.339599999999997</v>
      </c>
      <c r="F306" s="126">
        <v>-76.625749999999996</v>
      </c>
      <c r="G306" s="126">
        <v>39.34028</v>
      </c>
      <c r="H306" s="126">
        <v>-76.625780000000006</v>
      </c>
      <c r="I306" s="96">
        <v>0.53125</v>
      </c>
      <c r="J306" s="80">
        <v>8.19</v>
      </c>
      <c r="K306" s="80">
        <v>8.6300000000000008</v>
      </c>
      <c r="L306" s="81">
        <v>694</v>
      </c>
      <c r="M306" s="80">
        <v>20.059999999999999</v>
      </c>
      <c r="N306" s="135"/>
      <c r="O306" s="135"/>
      <c r="P306" s="135"/>
      <c r="Q306" s="135"/>
      <c r="R306" s="136"/>
      <c r="S306" s="135"/>
      <c r="T306" s="136"/>
      <c r="U306" s="136"/>
      <c r="V306" s="137"/>
      <c r="W306" s="137"/>
      <c r="X306" s="137"/>
      <c r="Y306" s="137"/>
      <c r="Z306" s="137"/>
    </row>
    <row r="307" spans="1:26" ht="12.75" customHeight="1" x14ac:dyDescent="0.2">
      <c r="A307" s="90">
        <v>949</v>
      </c>
      <c r="B307" s="83" t="s">
        <v>304</v>
      </c>
      <c r="C307" s="81" t="s">
        <v>300</v>
      </c>
      <c r="D307" s="74">
        <v>40640</v>
      </c>
      <c r="E307" s="126">
        <v>39.351939999999999</v>
      </c>
      <c r="F307" s="126">
        <v>-76.629009999999994</v>
      </c>
      <c r="G307" s="126">
        <v>39.352559999999997</v>
      </c>
      <c r="H307" s="126">
        <v>-76.629249999999999</v>
      </c>
      <c r="I307" s="96">
        <v>0.48472222222222222</v>
      </c>
      <c r="J307" s="80">
        <v>15.3</v>
      </c>
      <c r="K307" s="80">
        <v>9.01</v>
      </c>
      <c r="L307" s="81">
        <v>585</v>
      </c>
      <c r="M307" s="80">
        <v>16.86</v>
      </c>
      <c r="N307" s="135"/>
      <c r="O307" s="135"/>
      <c r="P307" s="135"/>
      <c r="Q307" s="135"/>
      <c r="R307" s="136"/>
      <c r="S307" s="135"/>
      <c r="T307" s="136"/>
      <c r="U307" s="136"/>
      <c r="V307" s="137"/>
      <c r="W307" s="137"/>
      <c r="X307" s="137"/>
      <c r="Y307" s="137"/>
      <c r="Z307" s="137"/>
    </row>
    <row r="308" spans="1:26" ht="12.75" customHeight="1" x14ac:dyDescent="0.2">
      <c r="A308" s="90">
        <v>1053</v>
      </c>
      <c r="B308" s="83" t="s">
        <v>304</v>
      </c>
      <c r="C308" s="81" t="s">
        <v>300</v>
      </c>
      <c r="D308" s="74">
        <v>40631</v>
      </c>
      <c r="E308" s="126">
        <v>39.326770000000003</v>
      </c>
      <c r="F308" s="126">
        <v>-76.625200000000007</v>
      </c>
      <c r="G308" s="126">
        <v>39.32743</v>
      </c>
      <c r="H308" s="126">
        <v>-76.625119999999995</v>
      </c>
      <c r="I308" s="96">
        <v>0.4513888888888889</v>
      </c>
      <c r="J308" s="80">
        <v>6.06</v>
      </c>
      <c r="K308" s="80">
        <v>8.1199999999999992</v>
      </c>
      <c r="L308" s="81">
        <v>716</v>
      </c>
      <c r="M308" s="80">
        <v>16.21</v>
      </c>
      <c r="N308" s="135"/>
      <c r="O308" s="135"/>
      <c r="P308" s="135"/>
      <c r="Q308" s="135"/>
      <c r="R308" s="136"/>
      <c r="S308" s="135"/>
      <c r="T308" s="136"/>
      <c r="U308" s="136"/>
      <c r="V308" s="137"/>
      <c r="W308" s="137"/>
      <c r="X308" s="137"/>
      <c r="Y308" s="137"/>
      <c r="Z308" s="137"/>
    </row>
    <row r="309" spans="1:26" ht="28.5" customHeight="1" x14ac:dyDescent="0.2">
      <c r="A309" s="26" t="s">
        <v>271</v>
      </c>
      <c r="B309" s="26" t="s">
        <v>272</v>
      </c>
      <c r="C309" s="26" t="s">
        <v>273</v>
      </c>
      <c r="D309" s="26" t="s">
        <v>274</v>
      </c>
      <c r="E309" s="26" t="s">
        <v>275</v>
      </c>
      <c r="F309" s="26" t="s">
        <v>276</v>
      </c>
      <c r="G309" s="26" t="s">
        <v>277</v>
      </c>
      <c r="H309" s="26" t="s">
        <v>278</v>
      </c>
      <c r="I309" s="70" t="s">
        <v>351</v>
      </c>
      <c r="J309" s="99" t="s">
        <v>479</v>
      </c>
      <c r="K309" s="71" t="s">
        <v>352</v>
      </c>
      <c r="L309" s="69" t="s">
        <v>478</v>
      </c>
      <c r="M309" s="71" t="s">
        <v>353</v>
      </c>
      <c r="N309" s="123" t="s">
        <v>509</v>
      </c>
      <c r="O309" s="123" t="s">
        <v>510</v>
      </c>
      <c r="P309" s="123" t="s">
        <v>511</v>
      </c>
      <c r="Q309" s="123" t="s">
        <v>512</v>
      </c>
      <c r="R309" s="124" t="s">
        <v>513</v>
      </c>
      <c r="S309" s="123" t="s">
        <v>514</v>
      </c>
      <c r="T309" s="124" t="s">
        <v>513</v>
      </c>
      <c r="U309" s="124" t="s">
        <v>515</v>
      </c>
    </row>
    <row r="310" spans="1:26" ht="12.75" customHeight="1" x14ac:dyDescent="0.2">
      <c r="A310" s="90">
        <v>1235</v>
      </c>
      <c r="B310" s="83" t="s">
        <v>311</v>
      </c>
      <c r="C310" s="83" t="s">
        <v>308</v>
      </c>
      <c r="D310" s="74">
        <v>38106</v>
      </c>
      <c r="E310" s="127">
        <v>39.312350000000002</v>
      </c>
      <c r="F310" s="127">
        <v>-76.554590000000005</v>
      </c>
      <c r="G310" s="128">
        <v>39.312640000000002</v>
      </c>
      <c r="H310" s="128">
        <v>-76.543909999999997</v>
      </c>
      <c r="I310" s="87"/>
      <c r="J310" s="87"/>
      <c r="K310" s="87"/>
      <c r="L310" s="87"/>
      <c r="M310" s="87"/>
      <c r="N310" s="131">
        <v>6</v>
      </c>
      <c r="O310" s="131">
        <v>2</v>
      </c>
      <c r="P310" s="131">
        <v>9</v>
      </c>
      <c r="Q310" s="131">
        <v>7</v>
      </c>
      <c r="R310" s="132"/>
      <c r="S310" s="131">
        <v>8</v>
      </c>
      <c r="T310" s="132"/>
      <c r="U310" s="132">
        <v>85</v>
      </c>
    </row>
    <row r="311" spans="1:26" ht="12.75" customHeight="1" x14ac:dyDescent="0.2">
      <c r="A311" s="90">
        <v>279</v>
      </c>
      <c r="B311" s="83" t="s">
        <v>301</v>
      </c>
      <c r="C311" s="81" t="s">
        <v>300</v>
      </c>
      <c r="D311" s="74">
        <v>40982</v>
      </c>
      <c r="E311" s="126">
        <v>39.305070000000001</v>
      </c>
      <c r="F311" s="126">
        <v>-76.690259999999995</v>
      </c>
      <c r="G311" s="126">
        <v>39.304699999999997</v>
      </c>
      <c r="H311" s="126">
        <v>-76.690969999999993</v>
      </c>
      <c r="I311" s="96">
        <v>0.51527777777777783</v>
      </c>
      <c r="J311" s="80">
        <v>15.2</v>
      </c>
      <c r="K311" s="80">
        <v>8.6199999999999992</v>
      </c>
      <c r="L311" s="81">
        <v>1098</v>
      </c>
      <c r="M311" s="80">
        <v>14.08</v>
      </c>
      <c r="N311" s="131">
        <v>12</v>
      </c>
      <c r="O311" s="131">
        <v>11</v>
      </c>
      <c r="P311" s="131">
        <v>8</v>
      </c>
      <c r="Q311" s="131">
        <v>6</v>
      </c>
      <c r="R311" s="132">
        <v>60</v>
      </c>
      <c r="S311" s="131">
        <v>16</v>
      </c>
      <c r="T311" s="132">
        <v>15</v>
      </c>
      <c r="U311" s="132">
        <v>25</v>
      </c>
    </row>
    <row r="312" spans="1:26" ht="12.75" customHeight="1" x14ac:dyDescent="0.2">
      <c r="A312" s="90">
        <v>581</v>
      </c>
      <c r="B312" s="83" t="s">
        <v>301</v>
      </c>
      <c r="C312" s="81" t="s">
        <v>300</v>
      </c>
      <c r="D312" s="74">
        <v>41016</v>
      </c>
      <c r="E312" s="126">
        <v>39.300600000000003</v>
      </c>
      <c r="F312" s="126">
        <v>-76.706630000000004</v>
      </c>
      <c r="G312" s="126">
        <v>39.301189999999998</v>
      </c>
      <c r="H312" s="126">
        <v>-76.706339999999997</v>
      </c>
      <c r="I312" s="96">
        <v>0.53680555555555554</v>
      </c>
      <c r="J312" s="80">
        <v>20.37</v>
      </c>
      <c r="K312" s="80">
        <v>8.74</v>
      </c>
      <c r="L312" s="81">
        <v>667</v>
      </c>
      <c r="M312" s="80">
        <v>13.24</v>
      </c>
      <c r="N312" s="131">
        <v>15</v>
      </c>
      <c r="O312" s="131">
        <v>15</v>
      </c>
      <c r="P312" s="131">
        <v>12</v>
      </c>
      <c r="Q312" s="131">
        <v>11</v>
      </c>
      <c r="R312" s="132">
        <v>35</v>
      </c>
      <c r="S312" s="131">
        <v>14</v>
      </c>
      <c r="T312" s="132">
        <v>35</v>
      </c>
      <c r="U312" s="132">
        <v>30</v>
      </c>
    </row>
    <row r="313" spans="1:26" ht="12.75" customHeight="1" x14ac:dyDescent="0.2">
      <c r="A313" s="90">
        <v>196</v>
      </c>
      <c r="B313" s="83" t="s">
        <v>302</v>
      </c>
      <c r="C313" s="81" t="s">
        <v>300</v>
      </c>
      <c r="D313" s="74">
        <v>41016</v>
      </c>
      <c r="E313" s="126">
        <v>39.277209999999997</v>
      </c>
      <c r="F313" s="126">
        <v>-76.681939999999997</v>
      </c>
      <c r="G313" s="126">
        <v>39.27704</v>
      </c>
      <c r="H313" s="126">
        <v>-76.682720000000003</v>
      </c>
      <c r="I313" s="96">
        <v>0.43541666666666662</v>
      </c>
      <c r="J313" s="80">
        <v>17.22</v>
      </c>
      <c r="K313" s="80">
        <v>7.89</v>
      </c>
      <c r="L313" s="81">
        <v>655</v>
      </c>
      <c r="M313" s="80">
        <v>10.23</v>
      </c>
      <c r="N313" s="131">
        <v>13</v>
      </c>
      <c r="O313" s="131">
        <v>16</v>
      </c>
      <c r="P313" s="131">
        <v>11</v>
      </c>
      <c r="Q313" s="131">
        <v>13</v>
      </c>
      <c r="R313" s="132">
        <v>60</v>
      </c>
      <c r="S313" s="131">
        <v>12</v>
      </c>
      <c r="T313" s="132">
        <v>15</v>
      </c>
      <c r="U313" s="132">
        <v>25</v>
      </c>
    </row>
    <row r="314" spans="1:26" ht="12.75" customHeight="1" x14ac:dyDescent="0.2">
      <c r="A314" s="90">
        <v>329</v>
      </c>
      <c r="B314" s="83" t="s">
        <v>302</v>
      </c>
      <c r="C314" s="81" t="s">
        <v>300</v>
      </c>
      <c r="D314" s="74">
        <v>41016</v>
      </c>
      <c r="E314" s="126">
        <v>39.275840000000002</v>
      </c>
      <c r="F314" s="126">
        <v>-76.672280000000001</v>
      </c>
      <c r="G314" s="126">
        <v>39.275530000000003</v>
      </c>
      <c r="H314" s="126">
        <v>-76.67295</v>
      </c>
      <c r="I314" s="96">
        <v>0.49722222222222223</v>
      </c>
      <c r="J314" s="80">
        <v>17.940000000000001</v>
      </c>
      <c r="K314" s="80">
        <v>8.35</v>
      </c>
      <c r="L314" s="81">
        <v>597</v>
      </c>
      <c r="M314" s="80">
        <v>11.53</v>
      </c>
      <c r="N314" s="131">
        <v>8</v>
      </c>
      <c r="O314" s="131">
        <v>10</v>
      </c>
      <c r="P314" s="131">
        <v>6</v>
      </c>
      <c r="Q314" s="131">
        <v>10</v>
      </c>
      <c r="R314" s="132">
        <v>40</v>
      </c>
      <c r="S314" s="131">
        <v>11</v>
      </c>
      <c r="T314" s="132">
        <v>35</v>
      </c>
      <c r="U314" s="132">
        <v>60</v>
      </c>
    </row>
    <row r="315" spans="1:26" ht="12.75" customHeight="1" x14ac:dyDescent="0.2">
      <c r="A315" s="90">
        <v>564</v>
      </c>
      <c r="B315" s="83" t="s">
        <v>502</v>
      </c>
      <c r="C315" s="81" t="s">
        <v>300</v>
      </c>
      <c r="D315" s="74">
        <v>40983</v>
      </c>
      <c r="E315" s="126">
        <v>39.31671</v>
      </c>
      <c r="F315" s="126">
        <v>-76.665989999999994</v>
      </c>
      <c r="G315" s="126">
        <v>39.31738</v>
      </c>
      <c r="H315" s="126">
        <v>-76.666079999999994</v>
      </c>
      <c r="I315" s="96">
        <v>0.41666666666666669</v>
      </c>
      <c r="J315" s="80">
        <v>11.48</v>
      </c>
      <c r="K315" s="80">
        <v>8.2899999999999991</v>
      </c>
      <c r="L315" s="81">
        <v>411</v>
      </c>
      <c r="M315" s="80">
        <v>12.27</v>
      </c>
      <c r="N315" s="131">
        <v>12</v>
      </c>
      <c r="O315" s="131">
        <v>10</v>
      </c>
      <c r="P315" s="131">
        <v>8</v>
      </c>
      <c r="Q315" s="131">
        <v>11</v>
      </c>
      <c r="R315" s="132">
        <v>60</v>
      </c>
      <c r="S315" s="131">
        <v>11</v>
      </c>
      <c r="T315" s="132">
        <v>15</v>
      </c>
      <c r="U315" s="132">
        <v>40</v>
      </c>
    </row>
    <row r="316" spans="1:26" ht="12.75" customHeight="1" x14ac:dyDescent="0.2">
      <c r="A316" s="90">
        <v>117</v>
      </c>
      <c r="B316" s="83" t="s">
        <v>310</v>
      </c>
      <c r="C316" s="81" t="s">
        <v>300</v>
      </c>
      <c r="D316" s="74">
        <v>41011</v>
      </c>
      <c r="E316" s="126">
        <v>39.348210000000002</v>
      </c>
      <c r="F316" s="126">
        <v>-76.705010000000001</v>
      </c>
      <c r="G316" s="126">
        <v>39.348860000000002</v>
      </c>
      <c r="H316" s="126">
        <v>-76.70523</v>
      </c>
      <c r="I316" s="96">
        <v>0.50208333333333333</v>
      </c>
      <c r="J316" s="80">
        <v>13.68</v>
      </c>
      <c r="K316" s="80">
        <v>7.45</v>
      </c>
      <c r="L316" s="81">
        <v>999</v>
      </c>
      <c r="M316" s="80">
        <v>9.16</v>
      </c>
      <c r="N316" s="131">
        <v>13</v>
      </c>
      <c r="O316" s="131">
        <v>13</v>
      </c>
      <c r="P316" s="131">
        <v>7</v>
      </c>
      <c r="Q316" s="131">
        <v>8</v>
      </c>
      <c r="R316" s="132"/>
      <c r="S316" s="131">
        <v>10</v>
      </c>
      <c r="T316" s="132"/>
      <c r="U316" s="132">
        <v>80</v>
      </c>
    </row>
    <row r="317" spans="1:26" ht="12.75" customHeight="1" x14ac:dyDescent="0.2">
      <c r="A317" s="90">
        <v>300</v>
      </c>
      <c r="B317" s="83" t="s">
        <v>310</v>
      </c>
      <c r="C317" s="81" t="s">
        <v>300</v>
      </c>
      <c r="D317" s="74">
        <v>41011</v>
      </c>
      <c r="E317" s="126">
        <v>39.335769999999997</v>
      </c>
      <c r="F317" s="126">
        <v>-76.710549999999998</v>
      </c>
      <c r="G317" s="126">
        <v>39.336370000000002</v>
      </c>
      <c r="H317" s="126">
        <v>-76.710149999999999</v>
      </c>
      <c r="I317" s="96">
        <v>0.4152777777777778</v>
      </c>
      <c r="J317" s="80">
        <v>9.23</v>
      </c>
      <c r="K317" s="80">
        <v>7.89</v>
      </c>
      <c r="L317" s="81">
        <v>652</v>
      </c>
      <c r="M317" s="80">
        <v>12.54</v>
      </c>
      <c r="N317" s="131">
        <v>11</v>
      </c>
      <c r="O317" s="131">
        <v>12</v>
      </c>
      <c r="P317" s="131">
        <v>8</v>
      </c>
      <c r="Q317" s="131">
        <v>5</v>
      </c>
      <c r="R317" s="132"/>
      <c r="S317" s="131">
        <v>8</v>
      </c>
      <c r="T317" s="132"/>
      <c r="U317" s="132">
        <v>60</v>
      </c>
    </row>
    <row r="318" spans="1:26" ht="12.75" customHeight="1" x14ac:dyDescent="0.2">
      <c r="A318" s="90">
        <v>638</v>
      </c>
      <c r="B318" s="83" t="s">
        <v>310</v>
      </c>
      <c r="C318" s="81" t="s">
        <v>300</v>
      </c>
      <c r="D318" s="74">
        <v>41011</v>
      </c>
      <c r="E318" s="126">
        <v>39.341169999999998</v>
      </c>
      <c r="F318" s="126">
        <v>-76.706850000000003</v>
      </c>
      <c r="G318" s="126">
        <v>39.341230000000003</v>
      </c>
      <c r="H318" s="126">
        <v>-76.706500000000005</v>
      </c>
      <c r="I318" s="96">
        <v>0.45833333333333331</v>
      </c>
      <c r="J318" s="80">
        <v>11.68</v>
      </c>
      <c r="K318" s="80">
        <v>7.3</v>
      </c>
      <c r="L318" s="81">
        <v>606</v>
      </c>
      <c r="M318" s="80">
        <v>9.6</v>
      </c>
      <c r="N318" s="131">
        <v>12</v>
      </c>
      <c r="O318" s="131">
        <v>13</v>
      </c>
      <c r="P318" s="131">
        <v>10</v>
      </c>
      <c r="Q318" s="131">
        <v>8</v>
      </c>
      <c r="R318" s="132"/>
      <c r="S318" s="131">
        <v>11</v>
      </c>
      <c r="T318" s="132"/>
      <c r="U318" s="132">
        <v>40</v>
      </c>
    </row>
    <row r="319" spans="1:26" ht="12.75" customHeight="1" x14ac:dyDescent="0.2">
      <c r="A319" s="90">
        <v>466</v>
      </c>
      <c r="B319" s="83" t="s">
        <v>299</v>
      </c>
      <c r="C319" s="81" t="s">
        <v>300</v>
      </c>
      <c r="D319" s="74">
        <v>40983</v>
      </c>
      <c r="E319" s="126">
        <v>39.304540000000003</v>
      </c>
      <c r="F319" s="126">
        <v>-76.677689999999998</v>
      </c>
      <c r="G319" s="126">
        <v>39.304769999999998</v>
      </c>
      <c r="H319" s="126">
        <v>-76.6785</v>
      </c>
      <c r="I319" s="96">
        <v>0.46180555555555558</v>
      </c>
      <c r="J319" s="80">
        <v>14.18</v>
      </c>
      <c r="K319" s="80">
        <v>8.57</v>
      </c>
      <c r="L319" s="81">
        <v>576</v>
      </c>
      <c r="M319" s="80">
        <v>13.26</v>
      </c>
      <c r="N319" s="131">
        <v>9</v>
      </c>
      <c r="O319" s="131">
        <v>5</v>
      </c>
      <c r="P319" s="131">
        <v>2</v>
      </c>
      <c r="Q319" s="131">
        <v>10</v>
      </c>
      <c r="R319" s="132">
        <v>75</v>
      </c>
      <c r="S319" s="131">
        <v>0</v>
      </c>
      <c r="T319" s="132">
        <v>0</v>
      </c>
      <c r="U319" s="132">
        <v>80</v>
      </c>
    </row>
    <row r="320" spans="1:26" ht="12.75" customHeight="1" x14ac:dyDescent="0.2">
      <c r="A320" s="90">
        <v>527</v>
      </c>
      <c r="B320" s="83" t="s">
        <v>299</v>
      </c>
      <c r="C320" s="81" t="s">
        <v>300</v>
      </c>
      <c r="D320" s="74">
        <v>40983</v>
      </c>
      <c r="E320" s="126">
        <v>39.315759999999997</v>
      </c>
      <c r="F320" s="126">
        <v>-76.700810000000004</v>
      </c>
      <c r="G320" s="126">
        <v>39.315629999999999</v>
      </c>
      <c r="H320" s="126">
        <v>-76.701650000000001</v>
      </c>
      <c r="I320" s="96">
        <v>0.51388888888888895</v>
      </c>
      <c r="J320" s="80">
        <v>14.87</v>
      </c>
      <c r="K320" s="80">
        <v>8.6999999999999993</v>
      </c>
      <c r="L320" s="81">
        <v>520</v>
      </c>
      <c r="M320" s="80">
        <v>11.65</v>
      </c>
      <c r="N320" s="131">
        <v>16</v>
      </c>
      <c r="O320" s="131">
        <v>12</v>
      </c>
      <c r="P320" s="131">
        <v>13</v>
      </c>
      <c r="Q320" s="131">
        <v>10</v>
      </c>
      <c r="R320" s="132">
        <v>10</v>
      </c>
      <c r="S320" s="131">
        <v>14</v>
      </c>
      <c r="T320" s="132">
        <v>65</v>
      </c>
      <c r="U320" s="132">
        <v>20</v>
      </c>
    </row>
    <row r="321" spans="1:21" ht="12.75" customHeight="1" x14ac:dyDescent="0.2">
      <c r="A321" s="90">
        <v>1235</v>
      </c>
      <c r="B321" s="83" t="s">
        <v>311</v>
      </c>
      <c r="C321" s="81" t="s">
        <v>308</v>
      </c>
      <c r="D321" s="74">
        <v>40981</v>
      </c>
      <c r="E321" s="127">
        <v>39.312350000000002</v>
      </c>
      <c r="F321" s="127">
        <v>-76.554590000000005</v>
      </c>
      <c r="G321" s="128">
        <v>39.312640000000002</v>
      </c>
      <c r="H321" s="128">
        <v>-76.543909999999997</v>
      </c>
      <c r="I321" s="96">
        <v>0.4375</v>
      </c>
      <c r="J321" s="80">
        <v>11.7</v>
      </c>
      <c r="K321" s="80">
        <v>8.2899999999999991</v>
      </c>
      <c r="L321" s="81">
        <v>549</v>
      </c>
      <c r="M321" s="80">
        <v>13.78</v>
      </c>
      <c r="N321" s="131">
        <v>8</v>
      </c>
      <c r="O321" s="131">
        <v>5</v>
      </c>
      <c r="P321" s="131">
        <v>11</v>
      </c>
      <c r="Q321" s="131">
        <v>16</v>
      </c>
      <c r="R321" s="132">
        <v>25</v>
      </c>
      <c r="S321" s="131">
        <v>2</v>
      </c>
      <c r="T321" s="132">
        <v>5</v>
      </c>
      <c r="U321" s="132">
        <v>80</v>
      </c>
    </row>
    <row r="322" spans="1:21" ht="12.75" customHeight="1" x14ac:dyDescent="0.2">
      <c r="A322" s="90">
        <v>250</v>
      </c>
      <c r="B322" s="83" t="s">
        <v>301</v>
      </c>
      <c r="C322" s="81" t="s">
        <v>300</v>
      </c>
      <c r="D322" s="74">
        <v>40982</v>
      </c>
      <c r="E322" s="87">
        <v>39.305109999999999</v>
      </c>
      <c r="F322" s="87">
        <v>-76.687340000000006</v>
      </c>
      <c r="G322" s="81">
        <v>39.305129999999998</v>
      </c>
      <c r="H322" s="81">
        <v>-76.688130000000001</v>
      </c>
      <c r="I322" s="96">
        <v>0.4201388888888889</v>
      </c>
      <c r="J322" s="80">
        <v>12.66</v>
      </c>
      <c r="K322" s="80">
        <v>8.32</v>
      </c>
      <c r="L322" s="81">
        <v>1081</v>
      </c>
      <c r="M322" s="80">
        <v>8.32</v>
      </c>
      <c r="N322" s="131">
        <v>16</v>
      </c>
      <c r="O322" s="131">
        <v>14</v>
      </c>
      <c r="P322" s="131">
        <v>14</v>
      </c>
      <c r="Q322" s="131">
        <v>11</v>
      </c>
      <c r="R322" s="132">
        <v>20</v>
      </c>
      <c r="S322" s="131">
        <v>18</v>
      </c>
      <c r="T322" s="132">
        <v>55</v>
      </c>
      <c r="U322" s="132">
        <v>10</v>
      </c>
    </row>
    <row r="323" spans="1:21" ht="12.75" customHeight="1" x14ac:dyDescent="0.2">
      <c r="A323" s="90">
        <v>430</v>
      </c>
      <c r="B323" s="83" t="s">
        <v>302</v>
      </c>
      <c r="C323" s="81" t="s">
        <v>300</v>
      </c>
      <c r="D323" s="74">
        <v>40982</v>
      </c>
      <c r="E323" s="81">
        <v>39.278849999999998</v>
      </c>
      <c r="F323" s="130">
        <v>-76.692729999999997</v>
      </c>
      <c r="G323" s="126">
        <v>39.279319999999998</v>
      </c>
      <c r="H323" s="126">
        <v>-76.693309999999997</v>
      </c>
      <c r="I323" s="96">
        <v>0.36805555555555558</v>
      </c>
      <c r="J323" s="80">
        <v>10.41</v>
      </c>
      <c r="K323" s="80">
        <v>7.95</v>
      </c>
      <c r="L323" s="81">
        <v>376</v>
      </c>
      <c r="M323" s="80">
        <v>12.1</v>
      </c>
      <c r="N323" s="131">
        <v>16</v>
      </c>
      <c r="O323" s="131">
        <v>16</v>
      </c>
      <c r="P323" s="131">
        <v>13</v>
      </c>
      <c r="Q323" s="131">
        <v>11</v>
      </c>
      <c r="R323" s="132">
        <v>30</v>
      </c>
      <c r="S323" s="131">
        <v>14</v>
      </c>
      <c r="T323" s="132">
        <v>50</v>
      </c>
      <c r="U323" s="132">
        <v>40</v>
      </c>
    </row>
    <row r="324" spans="1:21" ht="12.75" customHeight="1" x14ac:dyDescent="0.2">
      <c r="A324" s="90">
        <v>1367</v>
      </c>
      <c r="B324" s="83" t="s">
        <v>307</v>
      </c>
      <c r="C324" s="81" t="s">
        <v>300</v>
      </c>
      <c r="D324" s="74">
        <v>40981</v>
      </c>
      <c r="E324" s="87">
        <v>39.330759999999998</v>
      </c>
      <c r="F324" s="87">
        <v>-76.535079999999994</v>
      </c>
      <c r="G324" s="126">
        <v>39.33137</v>
      </c>
      <c r="H324" s="126">
        <v>-76.535430000000005</v>
      </c>
      <c r="I324" s="96">
        <v>0.5</v>
      </c>
      <c r="J324" s="80">
        <v>13.26</v>
      </c>
      <c r="K324" s="80">
        <v>8.76</v>
      </c>
      <c r="L324" s="81">
        <v>463</v>
      </c>
      <c r="M324" s="80">
        <v>16.95</v>
      </c>
      <c r="N324" s="131">
        <v>15</v>
      </c>
      <c r="O324" s="131">
        <v>16</v>
      </c>
      <c r="P324" s="131">
        <v>14</v>
      </c>
      <c r="Q324" s="131">
        <v>12</v>
      </c>
      <c r="R324" s="132">
        <v>40</v>
      </c>
      <c r="S324" s="131">
        <v>14</v>
      </c>
      <c r="T324" s="132">
        <v>60</v>
      </c>
      <c r="U324" s="132">
        <v>60</v>
      </c>
    </row>
    <row r="325" spans="1:21" ht="12.75" customHeight="1" x14ac:dyDescent="0.2">
      <c r="A325" s="90">
        <v>1659</v>
      </c>
      <c r="B325" s="83" t="s">
        <v>307</v>
      </c>
      <c r="C325" s="81" t="s">
        <v>300</v>
      </c>
      <c r="D325" s="74">
        <v>40981</v>
      </c>
      <c r="E325" s="87">
        <v>39.336779999999997</v>
      </c>
      <c r="F325" s="87">
        <v>-76.539709999999999</v>
      </c>
      <c r="G325" s="87">
        <v>39.336790000000001</v>
      </c>
      <c r="H325" s="87">
        <v>-76.540509999999998</v>
      </c>
      <c r="I325" s="96">
        <v>0.54166666666666663</v>
      </c>
      <c r="J325" s="80">
        <v>16.100000000000001</v>
      </c>
      <c r="K325" s="80">
        <v>8.16</v>
      </c>
      <c r="L325" s="81">
        <v>494</v>
      </c>
      <c r="M325" s="80">
        <v>10.88</v>
      </c>
      <c r="N325" s="131">
        <v>13</v>
      </c>
      <c r="O325" s="131">
        <v>12</v>
      </c>
      <c r="P325" s="131">
        <v>8</v>
      </c>
      <c r="Q325" s="131">
        <v>7</v>
      </c>
      <c r="R325" s="132">
        <v>20</v>
      </c>
      <c r="S325" s="131">
        <v>8</v>
      </c>
      <c r="T325" s="132">
        <v>30</v>
      </c>
      <c r="U325" s="132">
        <v>70</v>
      </c>
    </row>
    <row r="326" spans="1:21" ht="12.75" customHeight="1" x14ac:dyDescent="0.2">
      <c r="A326" s="90">
        <v>880</v>
      </c>
      <c r="B326" s="83" t="s">
        <v>304</v>
      </c>
      <c r="C326" s="81" t="s">
        <v>300</v>
      </c>
      <c r="D326" s="74">
        <v>40980</v>
      </c>
      <c r="E326" s="126">
        <v>39.339599999999997</v>
      </c>
      <c r="F326" s="126">
        <v>-76.625749999999996</v>
      </c>
      <c r="G326" s="126">
        <v>39.34028</v>
      </c>
      <c r="H326" s="126">
        <v>-76.625780000000006</v>
      </c>
      <c r="I326" s="96"/>
      <c r="J326" s="80">
        <v>11.16</v>
      </c>
      <c r="K326" s="80">
        <v>8.61</v>
      </c>
      <c r="L326" s="81">
        <v>598</v>
      </c>
      <c r="M326" s="80">
        <v>16.23</v>
      </c>
      <c r="N326" s="131">
        <v>12</v>
      </c>
      <c r="O326" s="131">
        <v>11</v>
      </c>
      <c r="P326" s="131">
        <v>7</v>
      </c>
      <c r="Q326" s="131">
        <v>17</v>
      </c>
      <c r="R326" s="132">
        <v>60</v>
      </c>
      <c r="S326" s="131">
        <v>11</v>
      </c>
      <c r="T326" s="132">
        <v>40</v>
      </c>
      <c r="U326" s="132">
        <v>30</v>
      </c>
    </row>
    <row r="327" spans="1:21" ht="12.75" customHeight="1" x14ac:dyDescent="0.2">
      <c r="A327" s="90">
        <v>949</v>
      </c>
      <c r="B327" s="83" t="s">
        <v>304</v>
      </c>
      <c r="C327" s="81" t="s">
        <v>300</v>
      </c>
      <c r="D327" s="74">
        <v>40980</v>
      </c>
      <c r="E327" s="126">
        <v>39.351939999999999</v>
      </c>
      <c r="F327" s="126">
        <v>-76.629009999999994</v>
      </c>
      <c r="G327" s="126">
        <v>39.352559999999997</v>
      </c>
      <c r="H327" s="126">
        <v>-76.629249999999999</v>
      </c>
      <c r="I327" s="96"/>
      <c r="J327" s="80">
        <v>13.32</v>
      </c>
      <c r="K327" s="80">
        <v>8.15</v>
      </c>
      <c r="L327" s="81">
        <v>656</v>
      </c>
      <c r="M327" s="80">
        <v>15.32</v>
      </c>
      <c r="N327" s="131">
        <v>12</v>
      </c>
      <c r="O327" s="131">
        <v>11</v>
      </c>
      <c r="P327" s="131">
        <v>7</v>
      </c>
      <c r="Q327" s="131">
        <v>15</v>
      </c>
      <c r="R327" s="132">
        <v>15</v>
      </c>
      <c r="S327" s="131">
        <v>11</v>
      </c>
      <c r="T327" s="132">
        <v>60</v>
      </c>
      <c r="U327" s="132">
        <v>30</v>
      </c>
    </row>
    <row r="328" spans="1:21" ht="12.75" customHeight="1" x14ac:dyDescent="0.2">
      <c r="A328" s="90">
        <v>1053</v>
      </c>
      <c r="B328" s="83" t="s">
        <v>304</v>
      </c>
      <c r="C328" s="81" t="s">
        <v>300</v>
      </c>
      <c r="D328" s="74">
        <v>40980</v>
      </c>
      <c r="E328" s="126">
        <v>39.326770000000003</v>
      </c>
      <c r="F328" s="126">
        <v>-76.625200000000007</v>
      </c>
      <c r="G328" s="126">
        <v>39.32743</v>
      </c>
      <c r="H328" s="126">
        <v>-76.625119999999995</v>
      </c>
      <c r="I328" s="96"/>
      <c r="J328" s="80">
        <v>9.8800000000000008</v>
      </c>
      <c r="K328" s="80">
        <v>8.1</v>
      </c>
      <c r="L328" s="81">
        <v>641</v>
      </c>
      <c r="M328" s="80">
        <v>15.11</v>
      </c>
      <c r="N328" s="131">
        <v>7</v>
      </c>
      <c r="O328" s="131">
        <v>7</v>
      </c>
      <c r="P328" s="131">
        <v>12</v>
      </c>
      <c r="Q328" s="131">
        <v>11</v>
      </c>
      <c r="R328" s="132">
        <v>15</v>
      </c>
      <c r="S328" s="131">
        <v>13</v>
      </c>
      <c r="T328" s="132">
        <v>60</v>
      </c>
      <c r="U328" s="132">
        <v>20</v>
      </c>
    </row>
    <row r="329" spans="1:21" ht="12.75" customHeight="1" x14ac:dyDescent="0.2">
      <c r="A329" s="93">
        <v>1239</v>
      </c>
      <c r="B329" s="83" t="s">
        <v>311</v>
      </c>
      <c r="C329" s="81" t="s">
        <v>300</v>
      </c>
      <c r="D329" s="74">
        <v>41403</v>
      </c>
      <c r="E329" s="126">
        <v>39.314439999999998</v>
      </c>
      <c r="F329" s="126">
        <v>-76.543710000000004</v>
      </c>
      <c r="G329" s="126">
        <v>39.31494</v>
      </c>
      <c r="H329" s="126">
        <v>-76.543670000000006</v>
      </c>
      <c r="I329" s="96">
        <v>0.49305555555555558</v>
      </c>
      <c r="J329" s="80">
        <v>17.309999999999999</v>
      </c>
      <c r="K329" s="80">
        <v>8.57</v>
      </c>
      <c r="L329" s="81">
        <v>405</v>
      </c>
      <c r="M329" s="80">
        <v>9.08</v>
      </c>
      <c r="N329" s="93">
        <v>11</v>
      </c>
      <c r="O329" s="93">
        <v>12</v>
      </c>
      <c r="P329" s="93">
        <v>13</v>
      </c>
      <c r="Q329" s="93">
        <v>11</v>
      </c>
      <c r="R329" s="93">
        <v>40</v>
      </c>
      <c r="S329" s="93">
        <v>10</v>
      </c>
      <c r="T329" s="93">
        <v>35</v>
      </c>
      <c r="U329" s="93">
        <v>50</v>
      </c>
    </row>
    <row r="330" spans="1:21" x14ac:dyDescent="0.2">
      <c r="A330" s="93">
        <v>1259</v>
      </c>
      <c r="B330" s="83" t="s">
        <v>311</v>
      </c>
      <c r="C330" s="81" t="s">
        <v>300</v>
      </c>
      <c r="D330" s="74">
        <v>41396</v>
      </c>
      <c r="E330" s="126">
        <v>39.325659999999999</v>
      </c>
      <c r="F330" s="126">
        <v>-76.542389999999997</v>
      </c>
      <c r="G330" s="126">
        <v>39.326180000000001</v>
      </c>
      <c r="H330" s="126">
        <v>-76.542230000000004</v>
      </c>
      <c r="I330" s="96">
        <v>0.41666666666666669</v>
      </c>
      <c r="J330" s="80">
        <v>14.14</v>
      </c>
      <c r="K330" s="80">
        <v>8.4499999999999993</v>
      </c>
      <c r="L330" s="81">
        <v>564</v>
      </c>
      <c r="M330" s="80">
        <v>9.9</v>
      </c>
      <c r="N330" s="93">
        <v>10</v>
      </c>
      <c r="O330" s="93">
        <v>4</v>
      </c>
      <c r="P330" s="93">
        <v>11</v>
      </c>
      <c r="Q330" s="93">
        <v>8</v>
      </c>
      <c r="R330" s="93">
        <v>55</v>
      </c>
      <c r="S330" s="93">
        <v>6</v>
      </c>
      <c r="T330" s="93">
        <v>20</v>
      </c>
      <c r="U330" s="93">
        <v>80</v>
      </c>
    </row>
    <row r="331" spans="1:21" x14ac:dyDescent="0.2">
      <c r="A331" s="93">
        <v>1264</v>
      </c>
      <c r="B331" s="83" t="s">
        <v>311</v>
      </c>
      <c r="C331" s="81" t="s">
        <v>300</v>
      </c>
      <c r="D331" s="74">
        <v>41396</v>
      </c>
      <c r="E331" s="126">
        <v>39.327860000000001</v>
      </c>
      <c r="F331" s="126">
        <v>-76.543779999999998</v>
      </c>
      <c r="G331" s="126">
        <v>39.328310000000002</v>
      </c>
      <c r="H331" s="126">
        <v>-76.544430000000006</v>
      </c>
      <c r="I331" s="96">
        <v>0.4548611111111111</v>
      </c>
      <c r="J331" s="80">
        <v>15.8</v>
      </c>
      <c r="K331" s="80">
        <v>8.2899999999999991</v>
      </c>
      <c r="L331" s="81">
        <v>516</v>
      </c>
      <c r="M331" s="80">
        <v>13.13</v>
      </c>
      <c r="N331" s="93">
        <v>12</v>
      </c>
      <c r="O331" s="93">
        <v>6</v>
      </c>
      <c r="P331" s="93">
        <v>11</v>
      </c>
      <c r="Q331" s="93">
        <v>13</v>
      </c>
      <c r="R331" s="93">
        <v>40</v>
      </c>
      <c r="S331" s="93">
        <v>11</v>
      </c>
      <c r="T331" s="93">
        <v>35</v>
      </c>
      <c r="U331" s="93">
        <v>75</v>
      </c>
    </row>
    <row r="332" spans="1:21" x14ac:dyDescent="0.2">
      <c r="A332" s="93">
        <v>1275</v>
      </c>
      <c r="B332" s="93" t="s">
        <v>306</v>
      </c>
      <c r="C332" s="81" t="s">
        <v>300</v>
      </c>
      <c r="D332" s="74">
        <v>41389</v>
      </c>
      <c r="E332" s="126">
        <v>39.368859999999998</v>
      </c>
      <c r="F332" s="126">
        <v>-76.599909999999994</v>
      </c>
      <c r="G332" s="126">
        <v>39.36938</v>
      </c>
      <c r="H332" s="126">
        <v>-76.599379999999996</v>
      </c>
      <c r="I332" s="96">
        <v>0.4548611111111111</v>
      </c>
      <c r="J332" s="80">
        <v>13.31</v>
      </c>
      <c r="K332" s="80">
        <v>8.5</v>
      </c>
      <c r="L332" s="81">
        <v>496</v>
      </c>
      <c r="M332" s="80">
        <v>12.35</v>
      </c>
      <c r="N332" s="93">
        <v>11</v>
      </c>
      <c r="O332" s="93">
        <v>11</v>
      </c>
      <c r="P332" s="93">
        <v>8</v>
      </c>
      <c r="Q332" s="93">
        <v>10</v>
      </c>
      <c r="R332" s="93">
        <v>15</v>
      </c>
      <c r="S332" s="93">
        <v>6</v>
      </c>
      <c r="T332" s="93">
        <v>60</v>
      </c>
      <c r="U332" s="93">
        <v>60</v>
      </c>
    </row>
    <row r="333" spans="1:21" x14ac:dyDescent="0.2">
      <c r="A333" s="93">
        <v>1403</v>
      </c>
      <c r="B333" s="93" t="s">
        <v>306</v>
      </c>
      <c r="C333" s="81" t="s">
        <v>300</v>
      </c>
      <c r="D333" s="74">
        <v>41389</v>
      </c>
      <c r="E333" s="126">
        <v>39.364089999999997</v>
      </c>
      <c r="F333" s="126">
        <v>-76.598439999999997</v>
      </c>
      <c r="G333" s="126">
        <v>39.364690000000003</v>
      </c>
      <c r="H333" s="126">
        <v>-76.598709999999997</v>
      </c>
      <c r="I333" s="96">
        <v>0.50069444444444444</v>
      </c>
      <c r="J333" s="80">
        <v>14.64</v>
      </c>
      <c r="K333" s="80">
        <v>8.1999999999999993</v>
      </c>
      <c r="L333" s="81">
        <v>494</v>
      </c>
      <c r="M333" s="80">
        <v>10.91</v>
      </c>
      <c r="N333" s="81">
        <v>11</v>
      </c>
      <c r="O333" s="81">
        <v>11</v>
      </c>
      <c r="P333" s="81">
        <v>12</v>
      </c>
      <c r="Q333" s="81">
        <v>12</v>
      </c>
      <c r="R333" s="81">
        <v>30</v>
      </c>
      <c r="S333" s="81">
        <v>14</v>
      </c>
      <c r="T333" s="81">
        <v>45</v>
      </c>
      <c r="U333" s="81">
        <v>25</v>
      </c>
    </row>
    <row r="334" spans="1:21" x14ac:dyDescent="0.2">
      <c r="A334" s="93">
        <v>1702</v>
      </c>
      <c r="B334" s="93" t="s">
        <v>306</v>
      </c>
      <c r="C334" s="81" t="s">
        <v>300</v>
      </c>
      <c r="D334" s="74">
        <v>41389</v>
      </c>
      <c r="E334" s="126">
        <v>39.354959999999998</v>
      </c>
      <c r="F334" s="126">
        <v>-76.594989999999996</v>
      </c>
      <c r="G334" s="126">
        <v>39.355539999999998</v>
      </c>
      <c r="H334" s="126">
        <v>-76.595389999999995</v>
      </c>
      <c r="I334" s="96">
        <v>0.41666666666666669</v>
      </c>
      <c r="J334" s="80">
        <v>13.38</v>
      </c>
      <c r="K334" s="80">
        <v>8.7799999999999994</v>
      </c>
      <c r="L334" s="81">
        <v>501</v>
      </c>
      <c r="M334" s="80">
        <v>12.89</v>
      </c>
      <c r="N334" s="93">
        <v>9</v>
      </c>
      <c r="O334" s="93">
        <v>9</v>
      </c>
      <c r="P334" s="93">
        <v>12</v>
      </c>
      <c r="Q334" s="93">
        <v>8</v>
      </c>
      <c r="R334" s="93">
        <v>30</v>
      </c>
      <c r="S334" s="93">
        <v>11</v>
      </c>
      <c r="T334" s="93">
        <v>45</v>
      </c>
      <c r="U334" s="93">
        <v>25</v>
      </c>
    </row>
    <row r="335" spans="1:21" x14ac:dyDescent="0.2">
      <c r="A335" s="93">
        <v>1332</v>
      </c>
      <c r="B335" s="93" t="s">
        <v>305</v>
      </c>
      <c r="C335" s="81" t="s">
        <v>300</v>
      </c>
      <c r="D335" s="74">
        <v>41389</v>
      </c>
      <c r="E335" s="126">
        <v>39.356000000000002</v>
      </c>
      <c r="F335" s="126">
        <v>-76.572990000000004</v>
      </c>
      <c r="G335" s="126">
        <v>39.356670000000001</v>
      </c>
      <c r="H335" s="126">
        <v>-76.572890000000001</v>
      </c>
      <c r="I335" s="96">
        <v>0.54027777777777775</v>
      </c>
      <c r="J335" s="80">
        <v>17.41</v>
      </c>
      <c r="K335" s="80">
        <v>8.16</v>
      </c>
      <c r="L335" s="81">
        <v>657</v>
      </c>
      <c r="M335" s="80">
        <v>13.35</v>
      </c>
      <c r="N335" s="93">
        <v>12</v>
      </c>
      <c r="O335" s="93">
        <v>8</v>
      </c>
      <c r="P335" s="93">
        <v>7</v>
      </c>
      <c r="Q335" s="93">
        <v>10</v>
      </c>
      <c r="R335" s="93">
        <v>35</v>
      </c>
      <c r="S335" s="93">
        <v>10</v>
      </c>
      <c r="T335" s="93">
        <v>40</v>
      </c>
      <c r="U335" s="93">
        <v>60</v>
      </c>
    </row>
    <row r="336" spans="1:21" x14ac:dyDescent="0.2">
      <c r="A336" s="93">
        <v>1340</v>
      </c>
      <c r="B336" s="93" t="s">
        <v>305</v>
      </c>
      <c r="C336" s="81" t="s">
        <v>308</v>
      </c>
      <c r="D336" s="74">
        <v>41396</v>
      </c>
      <c r="E336" s="126">
        <v>39.30791</v>
      </c>
      <c r="F336" s="126">
        <v>-76.543840000000003</v>
      </c>
      <c r="G336" s="126">
        <v>39.308459999999997</v>
      </c>
      <c r="H336" s="126">
        <v>-76.544290000000004</v>
      </c>
      <c r="I336" s="96">
        <v>0.53472222222222221</v>
      </c>
      <c r="J336" s="80">
        <v>18.809999999999999</v>
      </c>
      <c r="K336" s="80">
        <v>8.33</v>
      </c>
      <c r="L336" s="81">
        <v>342</v>
      </c>
      <c r="M336" s="80">
        <v>10.62</v>
      </c>
      <c r="N336" s="93">
        <v>8</v>
      </c>
      <c r="O336" s="93">
        <v>7</v>
      </c>
      <c r="P336" s="93">
        <v>11</v>
      </c>
      <c r="Q336" s="93">
        <v>11</v>
      </c>
      <c r="R336" s="93">
        <v>10</v>
      </c>
      <c r="S336" s="93">
        <v>9</v>
      </c>
      <c r="T336" s="93">
        <v>65</v>
      </c>
      <c r="U336" s="93">
        <v>50</v>
      </c>
    </row>
    <row r="337" spans="1:23" x14ac:dyDescent="0.2">
      <c r="A337" s="93">
        <v>1268</v>
      </c>
      <c r="B337" s="93" t="s">
        <v>307</v>
      </c>
      <c r="C337" s="81" t="s">
        <v>300</v>
      </c>
      <c r="D337" s="74">
        <v>41396</v>
      </c>
      <c r="E337" s="126">
        <v>39.313040000000001</v>
      </c>
      <c r="F337" s="126">
        <v>-76.531970000000001</v>
      </c>
      <c r="G337" s="126">
        <v>39.313690000000001</v>
      </c>
      <c r="H337" s="126">
        <v>-76.532129999999995</v>
      </c>
      <c r="I337" s="96"/>
      <c r="J337" s="80">
        <v>16.25</v>
      </c>
      <c r="K337" s="80">
        <v>8.24</v>
      </c>
      <c r="L337" s="81">
        <v>643</v>
      </c>
      <c r="M337" s="80">
        <v>10.41</v>
      </c>
      <c r="N337" s="93">
        <v>6</v>
      </c>
      <c r="O337" s="93">
        <v>5</v>
      </c>
      <c r="P337" s="93">
        <v>10</v>
      </c>
      <c r="Q337" s="93">
        <v>13</v>
      </c>
      <c r="R337" s="93">
        <v>60</v>
      </c>
      <c r="S337" s="93">
        <v>6</v>
      </c>
      <c r="T337" s="93">
        <v>15</v>
      </c>
      <c r="U337" s="93">
        <v>80</v>
      </c>
    </row>
    <row r="338" spans="1:23" x14ac:dyDescent="0.2">
      <c r="A338" s="93">
        <v>1418</v>
      </c>
      <c r="B338" s="93" t="s">
        <v>307</v>
      </c>
      <c r="C338" s="81" t="s">
        <v>300</v>
      </c>
      <c r="D338" s="74">
        <v>41380</v>
      </c>
      <c r="E338" s="126">
        <v>39.334269999999997</v>
      </c>
      <c r="F338" s="126">
        <v>-76.537430000000001</v>
      </c>
      <c r="G338" s="126">
        <v>39.334850000000003</v>
      </c>
      <c r="H338" s="126">
        <v>-76.537840000000003</v>
      </c>
      <c r="I338" s="96">
        <v>0.4826388888888889</v>
      </c>
      <c r="J338" s="80">
        <v>16.2</v>
      </c>
      <c r="K338" s="80">
        <v>8.2899999999999991</v>
      </c>
      <c r="L338" s="81">
        <v>448</v>
      </c>
      <c r="M338" s="80">
        <v>14.91</v>
      </c>
      <c r="N338" s="93">
        <v>14</v>
      </c>
      <c r="O338" s="93">
        <v>14</v>
      </c>
      <c r="P338" s="93">
        <v>14</v>
      </c>
      <c r="Q338" s="93">
        <v>12</v>
      </c>
      <c r="R338" s="93">
        <v>45</v>
      </c>
      <c r="S338" s="93">
        <v>10</v>
      </c>
      <c r="T338" s="93">
        <v>30</v>
      </c>
      <c r="U338" s="93">
        <v>40</v>
      </c>
    </row>
    <row r="339" spans="1:23" x14ac:dyDescent="0.2">
      <c r="A339" s="93">
        <v>1469</v>
      </c>
      <c r="B339" s="93" t="s">
        <v>307</v>
      </c>
      <c r="C339" s="81" t="s">
        <v>300</v>
      </c>
      <c r="D339" s="74">
        <v>41380</v>
      </c>
      <c r="E339" s="126">
        <v>39.3337</v>
      </c>
      <c r="F339" s="126">
        <v>-76.537030000000001</v>
      </c>
      <c r="G339" s="126">
        <v>39.334269999999997</v>
      </c>
      <c r="H339" s="126">
        <v>-76.537430000000001</v>
      </c>
      <c r="I339" s="96">
        <v>0.52638888888888891</v>
      </c>
      <c r="J339" s="80">
        <v>17.73</v>
      </c>
      <c r="K339" s="80">
        <v>8.4499999999999993</v>
      </c>
      <c r="L339" s="81">
        <v>443</v>
      </c>
      <c r="M339" s="80">
        <v>15.5</v>
      </c>
      <c r="N339" s="93">
        <v>13</v>
      </c>
      <c r="O339" s="93">
        <v>13</v>
      </c>
      <c r="P339" s="93">
        <v>14</v>
      </c>
      <c r="Q339" s="93">
        <v>13</v>
      </c>
      <c r="R339" s="93">
        <v>35</v>
      </c>
      <c r="S339" s="93">
        <v>12</v>
      </c>
      <c r="T339" s="93">
        <v>40</v>
      </c>
      <c r="U339" s="93">
        <v>40</v>
      </c>
    </row>
    <row r="340" spans="1:23" x14ac:dyDescent="0.2">
      <c r="A340" s="93">
        <v>1397</v>
      </c>
      <c r="B340" s="93" t="s">
        <v>504</v>
      </c>
      <c r="C340" s="81" t="s">
        <v>300</v>
      </c>
      <c r="D340" s="74">
        <v>41403</v>
      </c>
      <c r="E340" s="126">
        <v>39.37135</v>
      </c>
      <c r="F340" s="126">
        <v>-76.583410000000001</v>
      </c>
      <c r="G340" s="126">
        <v>39.372019999999999</v>
      </c>
      <c r="H340" s="126">
        <v>-76.583430000000007</v>
      </c>
      <c r="I340" s="96">
        <v>0.4152777777777778</v>
      </c>
      <c r="J340" s="80">
        <v>15.89</v>
      </c>
      <c r="K340" s="80">
        <v>8.6199999999999992</v>
      </c>
      <c r="L340" s="81">
        <v>592</v>
      </c>
      <c r="M340" s="80">
        <v>10.55</v>
      </c>
      <c r="N340" s="93">
        <v>11</v>
      </c>
      <c r="O340" s="93">
        <v>10</v>
      </c>
      <c r="P340" s="93">
        <v>7</v>
      </c>
      <c r="Q340" s="93">
        <v>17</v>
      </c>
      <c r="R340" s="93">
        <v>50</v>
      </c>
      <c r="S340" s="93">
        <v>10</v>
      </c>
      <c r="T340" s="93">
        <v>25</v>
      </c>
      <c r="U340" s="93">
        <v>20</v>
      </c>
    </row>
    <row r="341" spans="1:23" x14ac:dyDescent="0.2">
      <c r="A341" s="93">
        <v>1504</v>
      </c>
      <c r="B341" s="93" t="s">
        <v>504</v>
      </c>
      <c r="C341" s="81" t="s">
        <v>300</v>
      </c>
      <c r="D341" s="74">
        <v>41403</v>
      </c>
      <c r="E341" s="126">
        <v>39.37068</v>
      </c>
      <c r="F341" s="126">
        <v>-76.583399999999997</v>
      </c>
      <c r="G341" s="126">
        <v>39.37135</v>
      </c>
      <c r="H341" s="126">
        <v>-76.583410000000001</v>
      </c>
      <c r="I341" s="96">
        <v>0.40277777777777773</v>
      </c>
      <c r="J341" s="80">
        <v>15.78</v>
      </c>
      <c r="K341" s="80">
        <v>8.66</v>
      </c>
      <c r="L341" s="81">
        <v>578</v>
      </c>
      <c r="M341" s="80">
        <v>10.5</v>
      </c>
      <c r="N341" s="93">
        <v>13</v>
      </c>
      <c r="O341" s="93">
        <v>12</v>
      </c>
      <c r="P341" s="93">
        <v>13</v>
      </c>
      <c r="Q341" s="93">
        <v>16</v>
      </c>
      <c r="R341" s="93">
        <v>35</v>
      </c>
      <c r="S341" s="93">
        <v>12</v>
      </c>
      <c r="T341" s="93">
        <v>40</v>
      </c>
      <c r="U341" s="93">
        <v>10</v>
      </c>
    </row>
    <row r="342" spans="1:23" x14ac:dyDescent="0.2">
      <c r="A342" s="93">
        <v>1704</v>
      </c>
      <c r="B342" s="93" t="s">
        <v>504</v>
      </c>
      <c r="C342" s="81" t="s">
        <v>300</v>
      </c>
      <c r="D342" s="74">
        <v>41403</v>
      </c>
      <c r="E342" s="126">
        <v>39.36974</v>
      </c>
      <c r="F342" s="126">
        <v>-76.582189999999997</v>
      </c>
      <c r="G342" s="126">
        <v>39.370150000000002</v>
      </c>
      <c r="H342" s="126">
        <v>-76.58287</v>
      </c>
      <c r="I342" s="96">
        <v>0.44097222222222227</v>
      </c>
      <c r="J342" s="80">
        <v>16.73</v>
      </c>
      <c r="K342" s="80">
        <v>8.77</v>
      </c>
      <c r="L342" s="81">
        <v>592</v>
      </c>
      <c r="M342" s="80">
        <v>10.36</v>
      </c>
      <c r="N342" s="122">
        <v>17</v>
      </c>
      <c r="O342" s="93">
        <v>15</v>
      </c>
      <c r="P342" s="93">
        <v>10</v>
      </c>
      <c r="Q342" s="93">
        <v>10</v>
      </c>
      <c r="R342" s="93">
        <v>20</v>
      </c>
      <c r="S342" s="93">
        <v>12</v>
      </c>
      <c r="T342" s="93">
        <v>55</v>
      </c>
      <c r="U342" s="93">
        <v>30</v>
      </c>
    </row>
    <row r="343" spans="1:23" x14ac:dyDescent="0.2">
      <c r="A343" s="90">
        <v>1235</v>
      </c>
      <c r="B343" s="83" t="s">
        <v>311</v>
      </c>
      <c r="C343" s="81" t="s">
        <v>308</v>
      </c>
      <c r="D343" s="74">
        <v>41375</v>
      </c>
      <c r="E343" s="127">
        <v>39.312350000000002</v>
      </c>
      <c r="F343" s="127">
        <v>-76.554590000000005</v>
      </c>
      <c r="G343" s="128">
        <v>39.312640000000002</v>
      </c>
      <c r="H343" s="128">
        <v>-76.543909999999997</v>
      </c>
      <c r="I343" s="96">
        <v>0.4770833333333333</v>
      </c>
      <c r="J343" s="80">
        <v>19.62</v>
      </c>
      <c r="K343" s="80">
        <v>7.86</v>
      </c>
      <c r="L343" s="81">
        <v>580</v>
      </c>
      <c r="M343" s="80">
        <v>11.54</v>
      </c>
      <c r="N343" s="93"/>
      <c r="O343" s="93"/>
      <c r="P343" s="93"/>
      <c r="Q343" s="93"/>
      <c r="R343" s="93"/>
      <c r="S343" s="93"/>
      <c r="T343" s="93"/>
      <c r="U343" s="93"/>
    </row>
    <row r="344" spans="1:23" x14ac:dyDescent="0.2">
      <c r="A344" s="90">
        <v>250</v>
      </c>
      <c r="B344" s="83" t="s">
        <v>301</v>
      </c>
      <c r="C344" s="81" t="s">
        <v>300</v>
      </c>
      <c r="D344" s="74">
        <v>41375</v>
      </c>
      <c r="E344" s="87">
        <v>39.305109999999999</v>
      </c>
      <c r="F344" s="87">
        <v>-76.687340000000006</v>
      </c>
      <c r="G344" s="81">
        <v>39.305129999999998</v>
      </c>
      <c r="H344" s="81">
        <v>-76.688130000000001</v>
      </c>
      <c r="I344" s="96">
        <v>0.36875000000000002</v>
      </c>
      <c r="J344" s="80">
        <v>17.25</v>
      </c>
      <c r="K344" s="80">
        <v>7.69</v>
      </c>
      <c r="L344" s="81">
        <v>1221</v>
      </c>
      <c r="M344" s="80">
        <v>10.29</v>
      </c>
      <c r="N344" s="93"/>
      <c r="O344" s="93"/>
      <c r="P344" s="93"/>
      <c r="Q344" s="93"/>
      <c r="R344" s="93"/>
      <c r="S344" s="93"/>
      <c r="T344" s="93"/>
      <c r="U344" s="93"/>
    </row>
    <row r="345" spans="1:23" x14ac:dyDescent="0.2">
      <c r="A345" s="90">
        <v>430</v>
      </c>
      <c r="B345" s="83" t="s">
        <v>302</v>
      </c>
      <c r="C345" s="81" t="s">
        <v>300</v>
      </c>
      <c r="D345" s="74">
        <v>41375</v>
      </c>
      <c r="E345" s="81">
        <v>39.278849999999998</v>
      </c>
      <c r="F345" s="130">
        <v>-76.692729999999997</v>
      </c>
      <c r="G345" s="126">
        <v>39.279319999999998</v>
      </c>
      <c r="H345" s="126">
        <v>-76.693309999999997</v>
      </c>
      <c r="I345" s="96">
        <v>0.40902777777777777</v>
      </c>
      <c r="J345" s="80">
        <v>15.11</v>
      </c>
      <c r="K345" s="80">
        <v>8.1199999999999992</v>
      </c>
      <c r="L345" s="81">
        <v>619</v>
      </c>
      <c r="M345" s="80">
        <v>12.18</v>
      </c>
      <c r="N345" s="93"/>
      <c r="O345" s="93"/>
      <c r="P345" s="93"/>
      <c r="Q345" s="93"/>
      <c r="R345" s="93"/>
      <c r="S345" s="93"/>
      <c r="T345" s="93"/>
      <c r="U345" s="93"/>
    </row>
    <row r="346" spans="1:23" x14ac:dyDescent="0.2">
      <c r="A346" s="90">
        <v>1367</v>
      </c>
      <c r="B346" s="83" t="s">
        <v>307</v>
      </c>
      <c r="C346" s="81" t="s">
        <v>300</v>
      </c>
      <c r="D346" s="74">
        <v>41380</v>
      </c>
      <c r="E346" s="87">
        <v>39.330759999999998</v>
      </c>
      <c r="F346" s="87">
        <v>-76.535079999999994</v>
      </c>
      <c r="G346" s="126">
        <v>39.33137</v>
      </c>
      <c r="H346" s="126">
        <v>-76.535430000000005</v>
      </c>
      <c r="I346" s="96">
        <v>0.41944444444444445</v>
      </c>
      <c r="J346" s="80">
        <v>13.15</v>
      </c>
      <c r="K346" s="80">
        <v>8.06</v>
      </c>
      <c r="L346" s="81">
        <v>497</v>
      </c>
      <c r="M346" s="80">
        <v>14.12</v>
      </c>
      <c r="N346" s="93">
        <v>11</v>
      </c>
      <c r="O346" s="93">
        <v>8</v>
      </c>
      <c r="P346" s="93">
        <v>6</v>
      </c>
      <c r="Q346" s="93">
        <v>10</v>
      </c>
      <c r="R346" s="93">
        <v>50</v>
      </c>
      <c r="S346" s="93">
        <v>6</v>
      </c>
      <c r="T346" s="93">
        <v>25</v>
      </c>
      <c r="U346" s="93">
        <v>20</v>
      </c>
      <c r="V346" s="125"/>
      <c r="W346" s="102"/>
    </row>
    <row r="347" spans="1:23" x14ac:dyDescent="0.2">
      <c r="A347" s="90">
        <v>1659</v>
      </c>
      <c r="B347" s="83" t="s">
        <v>505</v>
      </c>
      <c r="C347" s="81" t="s">
        <v>300</v>
      </c>
      <c r="D347" s="74">
        <v>41380</v>
      </c>
      <c r="E347" s="87">
        <v>39.336779999999997</v>
      </c>
      <c r="F347" s="87">
        <v>-76.539709999999999</v>
      </c>
      <c r="G347" s="87">
        <v>39.336790000000001</v>
      </c>
      <c r="H347" s="87">
        <v>-76.540509999999998</v>
      </c>
      <c r="I347" s="96">
        <v>0.4513888888888889</v>
      </c>
      <c r="J347" s="80">
        <v>14.37</v>
      </c>
      <c r="K347" s="80">
        <v>8.23</v>
      </c>
      <c r="L347" s="81">
        <v>476</v>
      </c>
      <c r="M347" s="80">
        <v>13.2</v>
      </c>
      <c r="N347" s="93">
        <v>6</v>
      </c>
      <c r="O347" s="93">
        <v>5</v>
      </c>
      <c r="P347" s="93">
        <v>4</v>
      </c>
      <c r="Q347" s="93">
        <v>2</v>
      </c>
      <c r="R347" s="93">
        <v>15</v>
      </c>
      <c r="S347" s="93">
        <v>7</v>
      </c>
      <c r="T347" s="93">
        <v>60</v>
      </c>
      <c r="U347" s="93">
        <v>40</v>
      </c>
    </row>
    <row r="348" spans="1:23" x14ac:dyDescent="0.2">
      <c r="A348" s="90">
        <v>880</v>
      </c>
      <c r="B348" s="83" t="s">
        <v>304</v>
      </c>
      <c r="C348" s="81" t="s">
        <v>300</v>
      </c>
      <c r="D348" s="74">
        <v>41374</v>
      </c>
      <c r="E348" s="126">
        <v>39.339599999999997</v>
      </c>
      <c r="F348" s="126">
        <v>-76.625749999999996</v>
      </c>
      <c r="G348" s="126">
        <v>39.34028</v>
      </c>
      <c r="H348" s="126">
        <v>-76.625780000000006</v>
      </c>
      <c r="I348" s="96">
        <v>0.44444444444444442</v>
      </c>
      <c r="J348" s="80">
        <v>17.73</v>
      </c>
      <c r="K348" s="80">
        <v>8.14</v>
      </c>
      <c r="L348" s="81">
        <v>575</v>
      </c>
      <c r="M348" s="80">
        <v>13.99</v>
      </c>
      <c r="N348" s="93"/>
      <c r="O348" s="93"/>
      <c r="P348" s="93"/>
      <c r="Q348" s="93"/>
      <c r="R348" s="93"/>
      <c r="S348" s="93"/>
      <c r="T348" s="93"/>
      <c r="U348" s="93"/>
    </row>
    <row r="349" spans="1:23" x14ac:dyDescent="0.2">
      <c r="A349" s="90">
        <v>949</v>
      </c>
      <c r="B349" s="83" t="s">
        <v>304</v>
      </c>
      <c r="C349" s="81" t="s">
        <v>300</v>
      </c>
      <c r="D349" s="74">
        <v>41374</v>
      </c>
      <c r="E349" s="126">
        <v>39.351939999999999</v>
      </c>
      <c r="F349" s="126">
        <v>-76.629009999999994</v>
      </c>
      <c r="G349" s="126">
        <v>39.352559999999997</v>
      </c>
      <c r="H349" s="126">
        <v>-76.629249999999999</v>
      </c>
      <c r="I349" s="96">
        <v>0.47569444444444442</v>
      </c>
      <c r="J349" s="80">
        <v>19.91</v>
      </c>
      <c r="K349" s="80">
        <v>8.25</v>
      </c>
      <c r="L349" s="81">
        <v>626</v>
      </c>
      <c r="M349" s="80">
        <v>15.25</v>
      </c>
      <c r="N349" s="93"/>
      <c r="O349" s="93"/>
      <c r="P349" s="93"/>
      <c r="Q349" s="93"/>
      <c r="R349" s="93"/>
      <c r="S349" s="93"/>
      <c r="T349" s="93"/>
      <c r="U349" s="93"/>
    </row>
    <row r="350" spans="1:23" x14ac:dyDescent="0.2">
      <c r="A350" s="90">
        <v>1053</v>
      </c>
      <c r="B350" s="83" t="s">
        <v>304</v>
      </c>
      <c r="C350" s="81" t="s">
        <v>300</v>
      </c>
      <c r="D350" s="74">
        <v>41374</v>
      </c>
      <c r="E350" s="126">
        <v>39.326770000000003</v>
      </c>
      <c r="F350" s="126">
        <v>-76.625200000000007</v>
      </c>
      <c r="G350" s="126">
        <v>39.32743</v>
      </c>
      <c r="H350" s="126">
        <v>-76.625119999999995</v>
      </c>
      <c r="I350" s="96">
        <v>0.40902777777777777</v>
      </c>
      <c r="J350" s="80">
        <v>16.100000000000001</v>
      </c>
      <c r="K350" s="80">
        <v>7.96</v>
      </c>
      <c r="L350" s="81">
        <v>650</v>
      </c>
      <c r="M350" s="80">
        <v>13.67</v>
      </c>
      <c r="N350" s="93"/>
      <c r="O350" s="93"/>
      <c r="P350" s="93"/>
      <c r="Q350" s="93"/>
      <c r="R350" s="93"/>
      <c r="S350" s="93"/>
      <c r="T350" s="93"/>
      <c r="U350" s="93"/>
    </row>
    <row r="351" spans="1:23" x14ac:dyDescent="0.2">
      <c r="A351" s="172">
        <v>911</v>
      </c>
      <c r="B351" s="172" t="s">
        <v>817</v>
      </c>
      <c r="C351" s="173" t="s">
        <v>300</v>
      </c>
      <c r="D351" s="174">
        <v>41772</v>
      </c>
      <c r="E351" s="175">
        <v>39.356389999999998</v>
      </c>
      <c r="F351" s="175">
        <v>-76.6584</v>
      </c>
      <c r="G351" s="175">
        <v>39.356850000000001</v>
      </c>
      <c r="H351" s="175">
        <v>-76.659009999999995</v>
      </c>
    </row>
    <row r="352" spans="1:23" x14ac:dyDescent="0.2">
      <c r="A352" s="172">
        <v>746</v>
      </c>
      <c r="B352" s="172" t="s">
        <v>813</v>
      </c>
      <c r="C352" s="173" t="s">
        <v>300</v>
      </c>
      <c r="D352" s="174">
        <v>41752</v>
      </c>
      <c r="E352" s="175">
        <v>39.364379999999997</v>
      </c>
      <c r="F352" s="175">
        <v>-76.653239999999997</v>
      </c>
      <c r="G352" s="175">
        <v>39.364460000000001</v>
      </c>
      <c r="H352" s="175">
        <v>-76.654060000000001</v>
      </c>
    </row>
    <row r="353" spans="1:8" x14ac:dyDescent="0.2">
      <c r="A353" s="172">
        <v>774</v>
      </c>
      <c r="B353" s="172" t="s">
        <v>813</v>
      </c>
      <c r="C353" s="173" t="s">
        <v>300</v>
      </c>
      <c r="D353" s="174">
        <v>41765</v>
      </c>
      <c r="E353" s="175">
        <v>39.362839999999998</v>
      </c>
      <c r="F353" s="175">
        <v>-76.654970000000006</v>
      </c>
      <c r="G353" s="175">
        <v>39.362490000000001</v>
      </c>
      <c r="H353" s="175">
        <v>-76.655649999999994</v>
      </c>
    </row>
    <row r="354" spans="1:8" x14ac:dyDescent="0.2">
      <c r="A354" s="172">
        <v>1065</v>
      </c>
      <c r="B354" s="172" t="s">
        <v>813</v>
      </c>
      <c r="C354" s="173" t="s">
        <v>300</v>
      </c>
      <c r="D354" s="174">
        <v>41765</v>
      </c>
      <c r="E354" s="175">
        <v>39.364440000000002</v>
      </c>
      <c r="F354" s="175">
        <v>-76.65155</v>
      </c>
      <c r="G354" s="175">
        <v>39.364359999999998</v>
      </c>
      <c r="H354" s="175">
        <v>-76.652389999999997</v>
      </c>
    </row>
    <row r="355" spans="1:8" x14ac:dyDescent="0.2">
      <c r="A355" s="172">
        <v>690</v>
      </c>
      <c r="B355" s="172" t="s">
        <v>327</v>
      </c>
      <c r="C355" s="173" t="s">
        <v>300</v>
      </c>
      <c r="D355" s="174">
        <v>41731</v>
      </c>
      <c r="E355" s="175">
        <v>39.328360000000004</v>
      </c>
      <c r="F355" s="175">
        <v>-76.655330000000006</v>
      </c>
      <c r="G355" s="175">
        <v>39.327779999999997</v>
      </c>
      <c r="H355" s="175">
        <v>-76.655659999999997</v>
      </c>
    </row>
    <row r="356" spans="1:8" x14ac:dyDescent="0.2">
      <c r="A356" s="172">
        <v>779</v>
      </c>
      <c r="B356" s="172" t="s">
        <v>812</v>
      </c>
      <c r="C356" s="173" t="s">
        <v>300</v>
      </c>
      <c r="D356" s="174">
        <v>41739</v>
      </c>
      <c r="E356" s="175">
        <v>39.329000000000001</v>
      </c>
      <c r="F356" s="175">
        <v>-76.642110000000002</v>
      </c>
      <c r="G356" s="175">
        <v>39.329639999999998</v>
      </c>
      <c r="H356" s="175">
        <v>-76.641850000000005</v>
      </c>
    </row>
    <row r="357" spans="1:8" x14ac:dyDescent="0.2">
      <c r="A357" s="172">
        <v>956</v>
      </c>
      <c r="B357" s="172" t="s">
        <v>812</v>
      </c>
      <c r="C357" s="173" t="s">
        <v>300</v>
      </c>
      <c r="D357" s="174">
        <v>41739</v>
      </c>
      <c r="E357" s="175">
        <v>39.326790000000003</v>
      </c>
      <c r="F357" s="175">
        <v>-76.638130000000004</v>
      </c>
      <c r="G357" s="175">
        <v>39.326889999999999</v>
      </c>
      <c r="H357" s="175">
        <v>-76.638990000000007</v>
      </c>
    </row>
    <row r="358" spans="1:8" x14ac:dyDescent="0.2">
      <c r="A358" s="172">
        <v>905</v>
      </c>
      <c r="B358" s="172" t="s">
        <v>811</v>
      </c>
      <c r="C358" s="173" t="s">
        <v>300</v>
      </c>
      <c r="D358" s="174">
        <v>41739</v>
      </c>
      <c r="E358" s="175">
        <v>39.335380000000001</v>
      </c>
      <c r="F358" s="175">
        <v>-76.623980000000003</v>
      </c>
      <c r="G358" s="175">
        <v>39.33605</v>
      </c>
      <c r="H358" s="175">
        <v>-76.623949999999994</v>
      </c>
    </row>
    <row r="359" spans="1:8" x14ac:dyDescent="0.2">
      <c r="A359" s="172">
        <v>1008</v>
      </c>
      <c r="B359" s="172" t="s">
        <v>811</v>
      </c>
      <c r="C359" s="173" t="s">
        <v>300</v>
      </c>
      <c r="D359" s="174">
        <v>41732</v>
      </c>
      <c r="E359" s="175">
        <v>39.326219999999999</v>
      </c>
      <c r="F359" s="175">
        <v>-76.625529999999998</v>
      </c>
      <c r="G359" s="175">
        <v>39.326770000000003</v>
      </c>
      <c r="H359" s="175">
        <v>-76.625200000000007</v>
      </c>
    </row>
    <row r="360" spans="1:8" x14ac:dyDescent="0.2">
      <c r="A360" s="172">
        <v>1046</v>
      </c>
      <c r="B360" s="172" t="s">
        <v>811</v>
      </c>
      <c r="C360" s="173" t="s">
        <v>300</v>
      </c>
      <c r="D360" s="174">
        <v>41730</v>
      </c>
      <c r="E360" s="175">
        <v>39.342239999999997</v>
      </c>
      <c r="F360" s="175">
        <v>-76.625990000000002</v>
      </c>
      <c r="G360" s="175">
        <v>39.342880000000001</v>
      </c>
      <c r="H360" s="175">
        <v>-76.625720000000001</v>
      </c>
    </row>
    <row r="361" spans="1:8" x14ac:dyDescent="0.2">
      <c r="A361" s="172">
        <v>1076</v>
      </c>
      <c r="B361" s="172" t="s">
        <v>811</v>
      </c>
      <c r="C361" s="173" t="s">
        <v>300</v>
      </c>
      <c r="D361" s="174">
        <v>41730</v>
      </c>
      <c r="E361" s="175">
        <v>39.337899999999998</v>
      </c>
      <c r="F361" s="175">
        <v>-76.624520000000004</v>
      </c>
      <c r="G361" s="175">
        <v>39.338430000000002</v>
      </c>
      <c r="H361" s="175">
        <v>-76.625060000000005</v>
      </c>
    </row>
    <row r="362" spans="1:8" x14ac:dyDescent="0.2">
      <c r="A362" s="172">
        <v>1125</v>
      </c>
      <c r="B362" s="172" t="s">
        <v>815</v>
      </c>
      <c r="C362" s="173" t="s">
        <v>300</v>
      </c>
      <c r="D362" s="174">
        <v>41732</v>
      </c>
      <c r="E362" s="175">
        <v>39.349319999999999</v>
      </c>
      <c r="F362" s="175">
        <v>-76.618160000000003</v>
      </c>
      <c r="G362" s="175">
        <v>39.349699999999999</v>
      </c>
      <c r="H362" s="175">
        <v>-76.617459999999994</v>
      </c>
    </row>
    <row r="363" spans="1:8" x14ac:dyDescent="0.2">
      <c r="A363" s="172">
        <v>996</v>
      </c>
      <c r="B363" s="172" t="s">
        <v>328</v>
      </c>
      <c r="C363" s="173" t="s">
        <v>300</v>
      </c>
      <c r="D363" s="174">
        <v>41752</v>
      </c>
      <c r="E363" s="175">
        <v>39.371270000000003</v>
      </c>
      <c r="F363" s="175">
        <v>-76.658900000000003</v>
      </c>
      <c r="G363" s="175">
        <v>39.371729999999999</v>
      </c>
      <c r="H363" s="175">
        <v>-76.659520000000001</v>
      </c>
    </row>
    <row r="364" spans="1:8" x14ac:dyDescent="0.2">
      <c r="A364" s="172">
        <v>707</v>
      </c>
      <c r="B364" s="172" t="s">
        <v>810</v>
      </c>
      <c r="C364" s="173" t="s">
        <v>300</v>
      </c>
      <c r="D364" s="174">
        <v>41731</v>
      </c>
      <c r="E364" s="175">
        <v>39.370240000000003</v>
      </c>
      <c r="F364" s="175">
        <v>-76.675780000000003</v>
      </c>
      <c r="G364" s="175">
        <v>39.370640000000002</v>
      </c>
      <c r="H364" s="175">
        <v>-76.676400000000001</v>
      </c>
    </row>
    <row r="365" spans="1:8" x14ac:dyDescent="0.2">
      <c r="A365" s="172">
        <v>933</v>
      </c>
      <c r="B365" s="172" t="s">
        <v>810</v>
      </c>
      <c r="C365" s="173" t="s">
        <v>300</v>
      </c>
      <c r="D365" s="174">
        <v>41731</v>
      </c>
      <c r="E365" s="175">
        <v>39.369520000000001</v>
      </c>
      <c r="F365" s="175">
        <v>-76.673550000000006</v>
      </c>
      <c r="G365" s="175">
        <v>39.369840000000003</v>
      </c>
      <c r="H365" s="175">
        <v>-76.674149999999997</v>
      </c>
    </row>
    <row r="366" spans="1:8" x14ac:dyDescent="0.2">
      <c r="A366" s="172">
        <v>1028</v>
      </c>
      <c r="B366" s="172" t="s">
        <v>810</v>
      </c>
      <c r="C366" s="173" t="s">
        <v>300</v>
      </c>
      <c r="D366" s="174">
        <v>41731</v>
      </c>
      <c r="E366" s="175">
        <v>39.368920000000003</v>
      </c>
      <c r="F366" s="175">
        <v>-76.673240000000007</v>
      </c>
      <c r="G366" s="175">
        <v>39.369520000000001</v>
      </c>
      <c r="H366" s="175">
        <v>-76.673550000000006</v>
      </c>
    </row>
    <row r="367" spans="1:8" x14ac:dyDescent="0.2">
      <c r="A367" s="172">
        <v>744</v>
      </c>
      <c r="B367" s="172" t="s">
        <v>816</v>
      </c>
      <c r="C367" s="173" t="s">
        <v>300</v>
      </c>
      <c r="D367" s="174">
        <v>41752</v>
      </c>
      <c r="E367" s="175">
        <v>39.364040000000003</v>
      </c>
      <c r="F367" s="175">
        <v>-76.674099999999996</v>
      </c>
      <c r="G367" s="175">
        <v>39.3645</v>
      </c>
      <c r="H367" s="175">
        <v>-76.674620000000004</v>
      </c>
    </row>
    <row r="368" spans="1:8" x14ac:dyDescent="0.2">
      <c r="A368" s="172">
        <v>764</v>
      </c>
      <c r="B368" s="172" t="s">
        <v>814</v>
      </c>
      <c r="C368" s="173" t="s">
        <v>300</v>
      </c>
      <c r="D368" s="174">
        <v>41731</v>
      </c>
      <c r="E368" s="175">
        <v>39.364510000000003</v>
      </c>
      <c r="F368" s="175">
        <v>-76.673119999999997</v>
      </c>
      <c r="G368" s="175">
        <v>39.36412</v>
      </c>
      <c r="H368" s="175">
        <v>-76.6738</v>
      </c>
    </row>
    <row r="369" spans="1:8" x14ac:dyDescent="0.2">
      <c r="A369" s="172">
        <v>942</v>
      </c>
      <c r="B369" s="172" t="s">
        <v>814</v>
      </c>
      <c r="C369" s="173" t="s">
        <v>300</v>
      </c>
      <c r="D369" s="174">
        <v>41765</v>
      </c>
      <c r="E369" s="175">
        <v>39.3628</v>
      </c>
      <c r="F369" s="175">
        <v>-76.675460000000001</v>
      </c>
      <c r="G369" s="175">
        <v>39.362459999999999</v>
      </c>
      <c r="H369" s="175">
        <v>-76.676199999999994</v>
      </c>
    </row>
    <row r="370" spans="1:8" x14ac:dyDescent="0.2">
      <c r="A370" s="172">
        <v>965</v>
      </c>
      <c r="B370" s="172" t="s">
        <v>814</v>
      </c>
      <c r="C370" s="173" t="s">
        <v>300</v>
      </c>
      <c r="D370" s="174">
        <v>41752</v>
      </c>
      <c r="E370" s="175">
        <v>39.36786</v>
      </c>
      <c r="F370" s="175">
        <v>-76.668049999999994</v>
      </c>
      <c r="G370" s="175">
        <v>39.36786</v>
      </c>
      <c r="H370" s="175">
        <v>-76.668890000000005</v>
      </c>
    </row>
    <row r="371" spans="1:8" x14ac:dyDescent="0.2">
      <c r="A371" s="90">
        <v>1235</v>
      </c>
      <c r="B371" s="83" t="s">
        <v>311</v>
      </c>
      <c r="C371" s="173" t="s">
        <v>308</v>
      </c>
      <c r="D371" s="174">
        <v>41753</v>
      </c>
      <c r="E371" s="175">
        <v>39.312350000000002</v>
      </c>
      <c r="F371" s="175">
        <v>-76.554590000000005</v>
      </c>
      <c r="G371" s="175">
        <v>39.312640000000002</v>
      </c>
      <c r="H371" s="175">
        <v>-76.543909999999997</v>
      </c>
    </row>
    <row r="372" spans="1:8" x14ac:dyDescent="0.2">
      <c r="A372" s="90">
        <v>250</v>
      </c>
      <c r="B372" s="83" t="s">
        <v>301</v>
      </c>
      <c r="C372" s="173" t="s">
        <v>300</v>
      </c>
      <c r="D372" s="174">
        <v>41753</v>
      </c>
      <c r="E372" s="87">
        <v>39.305109999999999</v>
      </c>
      <c r="F372" s="87">
        <v>-76.687340000000006</v>
      </c>
      <c r="G372" s="173">
        <v>39.305129999999998</v>
      </c>
      <c r="H372" s="173">
        <v>-76.688130000000001</v>
      </c>
    </row>
    <row r="373" spans="1:8" x14ac:dyDescent="0.2">
      <c r="A373" s="90">
        <v>430</v>
      </c>
      <c r="B373" s="83" t="s">
        <v>302</v>
      </c>
      <c r="C373" s="173" t="s">
        <v>300</v>
      </c>
      <c r="D373" s="174">
        <v>41753</v>
      </c>
      <c r="E373" s="173">
        <v>39.278849999999998</v>
      </c>
      <c r="F373" s="176">
        <v>-76.692729999999997</v>
      </c>
      <c r="G373" s="177">
        <v>39.279319999999998</v>
      </c>
      <c r="H373" s="177">
        <v>-76.693309999999997</v>
      </c>
    </row>
    <row r="374" spans="1:8" x14ac:dyDescent="0.2">
      <c r="A374" s="90">
        <v>1367</v>
      </c>
      <c r="B374" s="83" t="s">
        <v>307</v>
      </c>
      <c r="C374" s="173" t="s">
        <v>300</v>
      </c>
      <c r="D374" s="174">
        <v>41772</v>
      </c>
      <c r="E374" s="87">
        <v>39.330759999999998</v>
      </c>
      <c r="F374" s="87">
        <v>-76.535079999999994</v>
      </c>
      <c r="G374" s="177">
        <v>39.33137</v>
      </c>
      <c r="H374" s="177">
        <v>-76.535430000000005</v>
      </c>
    </row>
    <row r="375" spans="1:8" x14ac:dyDescent="0.2">
      <c r="A375" s="90">
        <v>1659</v>
      </c>
      <c r="B375" s="83" t="s">
        <v>505</v>
      </c>
      <c r="C375" s="173" t="s">
        <v>300</v>
      </c>
      <c r="D375" s="174">
        <v>41772</v>
      </c>
      <c r="E375" s="87">
        <v>39.336779999999997</v>
      </c>
      <c r="F375" s="87">
        <v>-76.539709999999999</v>
      </c>
      <c r="G375" s="87">
        <v>39.336790000000001</v>
      </c>
      <c r="H375" s="87">
        <v>-76.540509999999998</v>
      </c>
    </row>
    <row r="376" spans="1:8" x14ac:dyDescent="0.2">
      <c r="A376" s="90">
        <v>880</v>
      </c>
      <c r="B376" s="83" t="s">
        <v>304</v>
      </c>
      <c r="C376" s="173" t="s">
        <v>300</v>
      </c>
      <c r="D376" s="174">
        <v>41730</v>
      </c>
      <c r="E376" s="177">
        <v>39.339599999999997</v>
      </c>
      <c r="F376" s="177">
        <v>-76.625749999999996</v>
      </c>
      <c r="G376" s="177">
        <v>39.34028</v>
      </c>
      <c r="H376" s="177">
        <v>-76.625780000000006</v>
      </c>
    </row>
    <row r="377" spans="1:8" x14ac:dyDescent="0.2">
      <c r="A377" s="90">
        <v>949</v>
      </c>
      <c r="B377" s="83" t="s">
        <v>304</v>
      </c>
      <c r="C377" s="173" t="s">
        <v>300</v>
      </c>
      <c r="D377" s="174">
        <v>41730</v>
      </c>
      <c r="E377" s="177">
        <v>39.351939999999999</v>
      </c>
      <c r="F377" s="177">
        <v>-76.629009999999994</v>
      </c>
      <c r="G377" s="177">
        <v>39.352559999999997</v>
      </c>
      <c r="H377" s="177">
        <v>-76.629249999999999</v>
      </c>
    </row>
    <row r="378" spans="1:8" x14ac:dyDescent="0.2">
      <c r="A378" s="90">
        <v>1053</v>
      </c>
      <c r="B378" s="83" t="s">
        <v>304</v>
      </c>
      <c r="C378" s="173" t="s">
        <v>300</v>
      </c>
      <c r="D378" s="174">
        <v>41730</v>
      </c>
      <c r="E378" s="177">
        <v>39.326770000000003</v>
      </c>
      <c r="F378" s="177">
        <v>-76.625200000000007</v>
      </c>
      <c r="G378" s="177">
        <v>39.32743</v>
      </c>
      <c r="H378" s="177">
        <v>-76.625119999999995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"/>
  <sheetViews>
    <sheetView workbookViewId="0">
      <pane ySplit="1" topLeftCell="A2" activePane="bottomLeft" state="frozen"/>
      <selection pane="bottomLeft" activeCell="B349" sqref="B349"/>
    </sheetView>
  </sheetViews>
  <sheetFormatPr defaultRowHeight="12.75" x14ac:dyDescent="0.2"/>
  <cols>
    <col min="1" max="1" width="13.7109375" bestFit="1" customWidth="1"/>
    <col min="2" max="2" width="13.7109375" style="26" customWidth="1"/>
    <col min="3" max="3" width="18.42578125" bestFit="1" customWidth="1"/>
    <col min="4" max="4" width="8.140625" bestFit="1" customWidth="1"/>
    <col min="5" max="5" width="12.7109375" bestFit="1" customWidth="1"/>
    <col min="6" max="6" width="12.7109375" style="97" customWidth="1"/>
    <col min="7" max="8" width="9.140625" style="98"/>
    <col min="9" max="9" width="13.5703125" bestFit="1" customWidth="1"/>
    <col min="10" max="10" width="11.140625" style="98" bestFit="1" customWidth="1"/>
  </cols>
  <sheetData>
    <row r="1" spans="1:10" x14ac:dyDescent="0.2">
      <c r="A1" s="69" t="s">
        <v>271</v>
      </c>
      <c r="B1" s="69" t="s">
        <v>350</v>
      </c>
      <c r="C1" s="69" t="s">
        <v>272</v>
      </c>
      <c r="D1" s="69" t="s">
        <v>273</v>
      </c>
      <c r="E1" s="69" t="s">
        <v>274</v>
      </c>
      <c r="F1" s="70" t="s">
        <v>351</v>
      </c>
      <c r="G1" s="99" t="s">
        <v>479</v>
      </c>
      <c r="H1" s="71" t="s">
        <v>352</v>
      </c>
      <c r="I1" s="69" t="s">
        <v>478</v>
      </c>
      <c r="J1" s="71" t="s">
        <v>353</v>
      </c>
    </row>
    <row r="2" spans="1:10" ht="12.75" customHeight="1" x14ac:dyDescent="0.2">
      <c r="A2" s="72" t="s">
        <v>354</v>
      </c>
      <c r="B2" s="73">
        <v>403</v>
      </c>
      <c r="C2" s="72" t="s">
        <v>299</v>
      </c>
      <c r="D2" s="72" t="s">
        <v>300</v>
      </c>
      <c r="E2" s="74">
        <v>37351</v>
      </c>
      <c r="F2" s="75"/>
      <c r="G2" s="76"/>
      <c r="H2" s="76"/>
      <c r="I2" s="77"/>
      <c r="J2" s="76"/>
    </row>
    <row r="3" spans="1:10" ht="12.75" customHeight="1" x14ac:dyDescent="0.2">
      <c r="A3" s="72" t="s">
        <v>355</v>
      </c>
      <c r="B3" s="73">
        <v>325</v>
      </c>
      <c r="C3" s="72" t="s">
        <v>299</v>
      </c>
      <c r="D3" s="72" t="s">
        <v>300</v>
      </c>
      <c r="E3" s="74">
        <v>37351</v>
      </c>
      <c r="F3" s="75"/>
      <c r="G3" s="76"/>
      <c r="H3" s="76"/>
      <c r="I3" s="77"/>
      <c r="J3" s="76"/>
    </row>
    <row r="4" spans="1:10" ht="12.75" customHeight="1" x14ac:dyDescent="0.2">
      <c r="A4" s="72" t="s">
        <v>356</v>
      </c>
      <c r="B4" s="78">
        <v>250</v>
      </c>
      <c r="C4" s="72" t="s">
        <v>301</v>
      </c>
      <c r="D4" s="72" t="s">
        <v>300</v>
      </c>
      <c r="E4" s="74">
        <v>37351</v>
      </c>
      <c r="F4" s="75"/>
      <c r="G4" s="76"/>
      <c r="H4" s="76"/>
      <c r="I4" s="77"/>
      <c r="J4" s="76"/>
    </row>
    <row r="5" spans="1:10" ht="12.75" customHeight="1" x14ac:dyDescent="0.2">
      <c r="A5" s="72" t="s">
        <v>357</v>
      </c>
      <c r="B5" s="73">
        <v>625</v>
      </c>
      <c r="C5" s="72" t="s">
        <v>302</v>
      </c>
      <c r="D5" s="72" t="s">
        <v>300</v>
      </c>
      <c r="E5" s="74">
        <v>37367</v>
      </c>
      <c r="F5" s="75"/>
      <c r="G5" s="76"/>
      <c r="H5" s="76"/>
      <c r="I5" s="77"/>
      <c r="J5" s="76"/>
    </row>
    <row r="6" spans="1:10" ht="12.75" customHeight="1" x14ac:dyDescent="0.2">
      <c r="A6" s="72" t="s">
        <v>358</v>
      </c>
      <c r="B6" s="73">
        <v>964</v>
      </c>
      <c r="C6" s="72" t="s">
        <v>303</v>
      </c>
      <c r="D6" s="72" t="s">
        <v>300</v>
      </c>
      <c r="E6" s="74">
        <v>37358</v>
      </c>
      <c r="F6" s="75"/>
      <c r="G6" s="76"/>
      <c r="H6" s="76"/>
      <c r="I6" s="77"/>
      <c r="J6" s="76"/>
    </row>
    <row r="7" spans="1:10" ht="12.75" customHeight="1" x14ac:dyDescent="0.2">
      <c r="A7" s="72" t="s">
        <v>359</v>
      </c>
      <c r="B7" s="73">
        <v>878</v>
      </c>
      <c r="C7" s="72" t="s">
        <v>304</v>
      </c>
      <c r="D7" s="72" t="s">
        <v>300</v>
      </c>
      <c r="E7" s="74">
        <v>37358</v>
      </c>
      <c r="F7" s="75"/>
      <c r="G7" s="76"/>
      <c r="H7" s="76"/>
      <c r="I7" s="77"/>
      <c r="J7" s="76"/>
    </row>
    <row r="8" spans="1:10" ht="12.75" customHeight="1" x14ac:dyDescent="0.2">
      <c r="A8" s="72" t="s">
        <v>360</v>
      </c>
      <c r="B8" s="73">
        <v>1053</v>
      </c>
      <c r="C8" s="72" t="s">
        <v>304</v>
      </c>
      <c r="D8" s="72" t="s">
        <v>300</v>
      </c>
      <c r="E8" s="74">
        <v>37358</v>
      </c>
      <c r="F8" s="75"/>
      <c r="G8" s="76"/>
      <c r="H8" s="76"/>
      <c r="I8" s="77"/>
      <c r="J8" s="76"/>
    </row>
    <row r="9" spans="1:10" ht="12.75" customHeight="1" x14ac:dyDescent="0.2">
      <c r="A9" s="72" t="s">
        <v>361</v>
      </c>
      <c r="B9" s="73">
        <v>1271</v>
      </c>
      <c r="C9" s="72" t="s">
        <v>305</v>
      </c>
      <c r="D9" s="72" t="s">
        <v>300</v>
      </c>
      <c r="E9" s="74">
        <v>37392</v>
      </c>
      <c r="F9" s="75"/>
      <c r="G9" s="76"/>
      <c r="H9" s="76"/>
      <c r="I9" s="77"/>
      <c r="J9" s="76"/>
    </row>
    <row r="10" spans="1:10" ht="12.75" customHeight="1" x14ac:dyDescent="0.2">
      <c r="A10" s="72" t="s">
        <v>362</v>
      </c>
      <c r="B10" s="73">
        <v>1294</v>
      </c>
      <c r="C10" s="72" t="s">
        <v>305</v>
      </c>
      <c r="D10" s="72" t="s">
        <v>300</v>
      </c>
      <c r="E10" s="74">
        <v>37395</v>
      </c>
      <c r="F10" s="75"/>
      <c r="G10" s="76"/>
      <c r="H10" s="76"/>
      <c r="I10" s="77"/>
      <c r="J10" s="76"/>
    </row>
    <row r="11" spans="1:10" ht="12.75" customHeight="1" x14ac:dyDescent="0.2">
      <c r="A11" s="72" t="s">
        <v>363</v>
      </c>
      <c r="B11" s="73">
        <v>1583</v>
      </c>
      <c r="C11" s="72" t="s">
        <v>306</v>
      </c>
      <c r="D11" s="72" t="s">
        <v>300</v>
      </c>
      <c r="E11" s="74">
        <v>37392</v>
      </c>
      <c r="F11" s="75"/>
      <c r="G11" s="76"/>
      <c r="H11" s="76"/>
      <c r="I11" s="77"/>
      <c r="J11" s="76"/>
    </row>
    <row r="12" spans="1:10" ht="12.75" customHeight="1" x14ac:dyDescent="0.2">
      <c r="A12" s="72" t="s">
        <v>364</v>
      </c>
      <c r="B12" s="73">
        <v>1367</v>
      </c>
      <c r="C12" s="72" t="s">
        <v>307</v>
      </c>
      <c r="D12" s="72" t="s">
        <v>300</v>
      </c>
      <c r="E12" s="74">
        <v>37397</v>
      </c>
      <c r="F12" s="75"/>
      <c r="G12" s="76"/>
      <c r="H12" s="76"/>
      <c r="I12" s="77"/>
      <c r="J12" s="76"/>
    </row>
    <row r="13" spans="1:10" ht="12.75" customHeight="1" x14ac:dyDescent="0.2">
      <c r="A13" s="72" t="s">
        <v>365</v>
      </c>
      <c r="B13" s="73">
        <v>1392</v>
      </c>
      <c r="C13" s="72" t="s">
        <v>307</v>
      </c>
      <c r="D13" s="72" t="s">
        <v>308</v>
      </c>
      <c r="E13" s="74">
        <v>37385</v>
      </c>
      <c r="F13" s="75"/>
      <c r="G13" s="76"/>
      <c r="H13" s="76"/>
      <c r="I13" s="77"/>
      <c r="J13" s="76"/>
    </row>
    <row r="14" spans="1:10" ht="12.75" customHeight="1" x14ac:dyDescent="0.2">
      <c r="A14" s="72" t="s">
        <v>366</v>
      </c>
      <c r="B14" s="73">
        <v>1659</v>
      </c>
      <c r="C14" s="72" t="s">
        <v>307</v>
      </c>
      <c r="D14" s="72" t="s">
        <v>300</v>
      </c>
      <c r="E14" s="74">
        <v>37392</v>
      </c>
      <c r="F14" s="75"/>
      <c r="G14" s="76"/>
      <c r="H14" s="76"/>
      <c r="I14" s="77"/>
      <c r="J14" s="76"/>
    </row>
    <row r="15" spans="1:10" ht="12.75" customHeight="1" x14ac:dyDescent="0.2">
      <c r="A15" s="72" t="s">
        <v>367</v>
      </c>
      <c r="B15" s="73">
        <v>1634</v>
      </c>
      <c r="C15" s="72" t="s">
        <v>307</v>
      </c>
      <c r="D15" s="72" t="s">
        <v>300</v>
      </c>
      <c r="E15" s="74">
        <v>37376</v>
      </c>
      <c r="F15" s="75"/>
      <c r="G15" s="76"/>
      <c r="H15" s="76"/>
      <c r="I15" s="77"/>
      <c r="J15" s="76"/>
    </row>
    <row r="16" spans="1:10" ht="12.75" customHeight="1" x14ac:dyDescent="0.2">
      <c r="A16" s="72" t="s">
        <v>368</v>
      </c>
      <c r="B16" s="73">
        <v>1302</v>
      </c>
      <c r="C16" s="72" t="s">
        <v>305</v>
      </c>
      <c r="D16" s="72" t="s">
        <v>300</v>
      </c>
      <c r="E16" s="74">
        <v>37392</v>
      </c>
      <c r="F16" s="75"/>
      <c r="G16" s="76"/>
      <c r="H16" s="76"/>
      <c r="I16" s="77"/>
      <c r="J16" s="76"/>
    </row>
    <row r="17" spans="1:10" ht="12.75" customHeight="1" x14ac:dyDescent="0.2">
      <c r="A17" s="72">
        <v>10021</v>
      </c>
      <c r="B17" s="73">
        <v>1104</v>
      </c>
      <c r="C17" s="72" t="s">
        <v>309</v>
      </c>
      <c r="D17" s="72" t="s">
        <v>300</v>
      </c>
      <c r="E17" s="74">
        <v>37356</v>
      </c>
      <c r="F17" s="75"/>
      <c r="G17" s="76"/>
      <c r="H17" s="76"/>
      <c r="I17" s="77"/>
      <c r="J17" s="76"/>
    </row>
    <row r="18" spans="1:10" ht="12.75" customHeight="1" x14ac:dyDescent="0.2">
      <c r="A18" s="72">
        <v>10024</v>
      </c>
      <c r="B18" s="73">
        <v>1066</v>
      </c>
      <c r="C18" s="72" t="s">
        <v>309</v>
      </c>
      <c r="D18" s="72" t="s">
        <v>300</v>
      </c>
      <c r="E18" s="74">
        <v>37355</v>
      </c>
      <c r="F18" s="75"/>
      <c r="G18" s="76"/>
      <c r="H18" s="76"/>
      <c r="I18" s="77"/>
      <c r="J18" s="76"/>
    </row>
    <row r="19" spans="1:10" ht="12.75" customHeight="1" x14ac:dyDescent="0.2">
      <c r="A19" s="72">
        <v>10025</v>
      </c>
      <c r="B19" s="73">
        <v>1113</v>
      </c>
      <c r="C19" s="72" t="s">
        <v>309</v>
      </c>
      <c r="D19" s="72" t="s">
        <v>300</v>
      </c>
      <c r="E19" s="74">
        <v>37363</v>
      </c>
      <c r="F19" s="75"/>
      <c r="G19" s="76"/>
      <c r="H19" s="76"/>
      <c r="I19" s="77"/>
      <c r="J19" s="76"/>
    </row>
    <row r="20" spans="1:10" ht="12.75" customHeight="1" x14ac:dyDescent="0.2">
      <c r="A20" s="72">
        <v>10032</v>
      </c>
      <c r="B20" s="73">
        <v>914</v>
      </c>
      <c r="C20" s="72" t="s">
        <v>309</v>
      </c>
      <c r="D20" s="72" t="s">
        <v>300</v>
      </c>
      <c r="E20" s="74">
        <v>37364</v>
      </c>
      <c r="F20" s="75"/>
      <c r="G20" s="76"/>
      <c r="H20" s="76"/>
      <c r="I20" s="77"/>
      <c r="J20" s="76"/>
    </row>
    <row r="21" spans="1:10" ht="12.75" customHeight="1" x14ac:dyDescent="0.2">
      <c r="A21" s="72">
        <v>10039</v>
      </c>
      <c r="B21" s="73">
        <v>1058</v>
      </c>
      <c r="C21" s="72" t="s">
        <v>309</v>
      </c>
      <c r="D21" s="72" t="s">
        <v>300</v>
      </c>
      <c r="E21" s="74">
        <v>37364</v>
      </c>
      <c r="F21" s="75"/>
      <c r="G21" s="76"/>
      <c r="H21" s="76"/>
      <c r="I21" s="77"/>
      <c r="J21" s="76"/>
    </row>
    <row r="22" spans="1:10" ht="12.75" customHeight="1" x14ac:dyDescent="0.2">
      <c r="A22" s="72">
        <v>10045</v>
      </c>
      <c r="B22" s="73">
        <v>936</v>
      </c>
      <c r="C22" s="72" t="s">
        <v>309</v>
      </c>
      <c r="D22" s="72" t="s">
        <v>300</v>
      </c>
      <c r="E22" s="74">
        <v>37362</v>
      </c>
      <c r="F22" s="75"/>
      <c r="G22" s="76"/>
      <c r="H22" s="76"/>
      <c r="I22" s="77"/>
      <c r="J22" s="76"/>
    </row>
    <row r="23" spans="1:10" ht="12.75" customHeight="1" x14ac:dyDescent="0.2">
      <c r="A23" s="72">
        <v>10048</v>
      </c>
      <c r="B23" s="73">
        <v>712</v>
      </c>
      <c r="C23" s="72" t="s">
        <v>309</v>
      </c>
      <c r="D23" s="72" t="s">
        <v>300</v>
      </c>
      <c r="E23" s="74">
        <v>37357</v>
      </c>
      <c r="F23" s="75"/>
      <c r="G23" s="76"/>
      <c r="H23" s="76"/>
      <c r="I23" s="77"/>
      <c r="J23" s="76"/>
    </row>
    <row r="24" spans="1:10" ht="12.75" customHeight="1" x14ac:dyDescent="0.2">
      <c r="A24" s="72">
        <v>10049</v>
      </c>
      <c r="B24" s="73">
        <v>758</v>
      </c>
      <c r="C24" s="72" t="s">
        <v>309</v>
      </c>
      <c r="D24" s="72" t="s">
        <v>300</v>
      </c>
      <c r="E24" s="74">
        <v>37370</v>
      </c>
      <c r="F24" s="75"/>
      <c r="G24" s="76"/>
      <c r="H24" s="76"/>
      <c r="I24" s="77"/>
      <c r="J24" s="76"/>
    </row>
    <row r="25" spans="1:10" ht="12.75" customHeight="1" x14ac:dyDescent="0.2">
      <c r="A25" s="72">
        <v>10052</v>
      </c>
      <c r="B25" s="73">
        <v>767</v>
      </c>
      <c r="C25" s="72" t="s">
        <v>309</v>
      </c>
      <c r="D25" s="72" t="s">
        <v>300</v>
      </c>
      <c r="E25" s="74">
        <v>37363</v>
      </c>
      <c r="F25" s="75"/>
      <c r="G25" s="76"/>
      <c r="H25" s="76"/>
      <c r="I25" s="77"/>
      <c r="J25" s="76"/>
    </row>
    <row r="26" spans="1:10" ht="12.75" customHeight="1" x14ac:dyDescent="0.2">
      <c r="A26" s="72">
        <v>10092</v>
      </c>
      <c r="B26" s="73">
        <v>909</v>
      </c>
      <c r="C26" s="72" t="s">
        <v>309</v>
      </c>
      <c r="D26" s="72" t="s">
        <v>300</v>
      </c>
      <c r="E26" s="74">
        <v>37369</v>
      </c>
      <c r="F26" s="75"/>
      <c r="G26" s="76"/>
      <c r="H26" s="76"/>
      <c r="I26" s="77"/>
      <c r="J26" s="76"/>
    </row>
    <row r="27" spans="1:10" ht="12.75" customHeight="1" x14ac:dyDescent="0.2">
      <c r="A27" s="72">
        <v>10376</v>
      </c>
      <c r="B27" s="73">
        <v>1112</v>
      </c>
      <c r="C27" s="72" t="s">
        <v>309</v>
      </c>
      <c r="D27" s="72" t="s">
        <v>300</v>
      </c>
      <c r="E27" s="74">
        <v>37362</v>
      </c>
      <c r="F27" s="75"/>
      <c r="G27" s="76"/>
      <c r="H27" s="76"/>
      <c r="I27" s="77"/>
      <c r="J27" s="76"/>
    </row>
    <row r="28" spans="1:10" ht="12.75" customHeight="1" x14ac:dyDescent="0.2">
      <c r="A28" s="72">
        <v>11192</v>
      </c>
      <c r="B28" s="73">
        <v>856</v>
      </c>
      <c r="C28" s="72" t="s">
        <v>304</v>
      </c>
      <c r="D28" s="72" t="s">
        <v>300</v>
      </c>
      <c r="E28" s="74">
        <v>37349</v>
      </c>
      <c r="F28" s="75"/>
      <c r="G28" s="76"/>
      <c r="H28" s="76"/>
      <c r="I28" s="77"/>
      <c r="J28" s="76"/>
    </row>
    <row r="29" spans="1:10" ht="12.75" customHeight="1" x14ac:dyDescent="0.2">
      <c r="A29" s="72">
        <v>11201</v>
      </c>
      <c r="B29" s="73">
        <v>886</v>
      </c>
      <c r="C29" s="72" t="s">
        <v>304</v>
      </c>
      <c r="D29" s="72" t="s">
        <v>300</v>
      </c>
      <c r="E29" s="74">
        <v>37355</v>
      </c>
      <c r="F29" s="75"/>
      <c r="G29" s="76"/>
      <c r="H29" s="76"/>
      <c r="I29" s="77"/>
      <c r="J29" s="76"/>
    </row>
    <row r="30" spans="1:10" ht="12.75" customHeight="1" x14ac:dyDescent="0.2">
      <c r="A30" s="72">
        <v>11248</v>
      </c>
      <c r="B30" s="73">
        <v>701</v>
      </c>
      <c r="C30" s="72" t="s">
        <v>304</v>
      </c>
      <c r="D30" s="72" t="s">
        <v>300</v>
      </c>
      <c r="E30" s="74">
        <v>37350</v>
      </c>
      <c r="F30" s="79">
        <v>0.57916666666666672</v>
      </c>
      <c r="G30" s="80">
        <v>11.02</v>
      </c>
      <c r="H30" s="80">
        <v>7.34</v>
      </c>
      <c r="I30" s="81">
        <v>542</v>
      </c>
      <c r="J30" s="80">
        <v>8.93</v>
      </c>
    </row>
    <row r="31" spans="1:10" ht="12.75" customHeight="1" x14ac:dyDescent="0.2">
      <c r="A31" s="72">
        <v>11256</v>
      </c>
      <c r="B31" s="73">
        <v>727</v>
      </c>
      <c r="C31" s="72" t="s">
        <v>304</v>
      </c>
      <c r="D31" s="72" t="s">
        <v>300</v>
      </c>
      <c r="E31" s="74">
        <v>37350</v>
      </c>
      <c r="F31" s="79">
        <v>0.45763888888888887</v>
      </c>
      <c r="G31" s="82">
        <v>10.99</v>
      </c>
      <c r="H31" s="80">
        <v>8.84</v>
      </c>
      <c r="I31" s="81">
        <v>433</v>
      </c>
      <c r="J31" s="80">
        <v>23.32</v>
      </c>
    </row>
    <row r="32" spans="1:10" ht="12.75" customHeight="1" x14ac:dyDescent="0.2">
      <c r="A32" s="72">
        <v>11272</v>
      </c>
      <c r="B32" s="73">
        <v>777</v>
      </c>
      <c r="C32" s="72" t="s">
        <v>304</v>
      </c>
      <c r="D32" s="72" t="s">
        <v>300</v>
      </c>
      <c r="E32" s="74">
        <v>37354</v>
      </c>
      <c r="F32" s="79">
        <v>0.47430555555555554</v>
      </c>
      <c r="G32" s="80">
        <v>11.8</v>
      </c>
      <c r="H32" s="80">
        <v>7.6</v>
      </c>
      <c r="I32" s="81">
        <v>347</v>
      </c>
      <c r="J32" s="80">
        <v>12.6</v>
      </c>
    </row>
    <row r="33" spans="1:10" ht="12.75" customHeight="1" x14ac:dyDescent="0.2">
      <c r="A33" s="72">
        <v>11284</v>
      </c>
      <c r="B33" s="73">
        <v>703</v>
      </c>
      <c r="C33" s="72" t="s">
        <v>304</v>
      </c>
      <c r="D33" s="72" t="s">
        <v>300</v>
      </c>
      <c r="E33" s="74">
        <v>37349</v>
      </c>
      <c r="F33" s="75"/>
      <c r="G33" s="76"/>
      <c r="H33" s="76"/>
      <c r="I33" s="77"/>
      <c r="J33" s="76"/>
    </row>
    <row r="34" spans="1:10" ht="12.75" customHeight="1" x14ac:dyDescent="0.2">
      <c r="A34" s="72">
        <v>11285</v>
      </c>
      <c r="B34" s="73">
        <v>749</v>
      </c>
      <c r="C34" s="72" t="s">
        <v>304</v>
      </c>
      <c r="D34" s="72" t="s">
        <v>300</v>
      </c>
      <c r="E34" s="74">
        <v>37349</v>
      </c>
      <c r="F34" s="75"/>
      <c r="G34" s="76"/>
      <c r="H34" s="76"/>
      <c r="I34" s="77"/>
      <c r="J34" s="76"/>
    </row>
    <row r="35" spans="1:10" ht="12.75" customHeight="1" x14ac:dyDescent="0.2">
      <c r="A35" s="72">
        <v>12322</v>
      </c>
      <c r="B35" s="73">
        <v>841</v>
      </c>
      <c r="C35" s="72" t="s">
        <v>303</v>
      </c>
      <c r="D35" s="72" t="s">
        <v>300</v>
      </c>
      <c r="E35" s="74">
        <v>37370</v>
      </c>
      <c r="F35" s="75"/>
      <c r="G35" s="76"/>
      <c r="H35" s="76"/>
      <c r="I35" s="77"/>
      <c r="J35" s="76"/>
    </row>
    <row r="36" spans="1:10" ht="12.75" customHeight="1" x14ac:dyDescent="0.2">
      <c r="A36" s="72">
        <v>12338</v>
      </c>
      <c r="B36" s="73">
        <v>803</v>
      </c>
      <c r="C36" s="72" t="s">
        <v>303</v>
      </c>
      <c r="D36" s="72" t="s">
        <v>300</v>
      </c>
      <c r="E36" s="74">
        <v>37364</v>
      </c>
      <c r="F36" s="75"/>
      <c r="G36" s="76"/>
      <c r="H36" s="76"/>
      <c r="I36" s="77"/>
      <c r="J36" s="76"/>
    </row>
    <row r="37" spans="1:10" ht="12.75" customHeight="1" x14ac:dyDescent="0.2">
      <c r="A37" s="72">
        <v>12343</v>
      </c>
      <c r="B37" s="73">
        <v>707</v>
      </c>
      <c r="C37" s="72" t="s">
        <v>303</v>
      </c>
      <c r="D37" s="72" t="s">
        <v>300</v>
      </c>
      <c r="E37" s="74">
        <v>37376</v>
      </c>
      <c r="F37" s="75"/>
      <c r="G37" s="76"/>
      <c r="H37" s="76"/>
      <c r="I37" s="77"/>
      <c r="J37" s="76"/>
    </row>
    <row r="38" spans="1:10" ht="12.75" customHeight="1" x14ac:dyDescent="0.2">
      <c r="A38" s="72">
        <v>12348</v>
      </c>
      <c r="B38" s="73">
        <v>723</v>
      </c>
      <c r="C38" s="72" t="s">
        <v>303</v>
      </c>
      <c r="D38" s="72" t="s">
        <v>300</v>
      </c>
      <c r="E38" s="74">
        <v>37363</v>
      </c>
      <c r="F38" s="75"/>
      <c r="G38" s="76"/>
      <c r="H38" s="76"/>
      <c r="I38" s="77"/>
      <c r="J38" s="76"/>
    </row>
    <row r="39" spans="1:10" ht="12.75" customHeight="1" x14ac:dyDescent="0.2">
      <c r="A39" s="72">
        <v>12353</v>
      </c>
      <c r="B39" s="73">
        <v>1043</v>
      </c>
      <c r="C39" s="72" t="s">
        <v>303</v>
      </c>
      <c r="D39" s="72" t="s">
        <v>300</v>
      </c>
      <c r="E39" s="74">
        <v>37369</v>
      </c>
      <c r="F39" s="75"/>
      <c r="G39" s="76"/>
      <c r="H39" s="76"/>
      <c r="I39" s="77"/>
      <c r="J39" s="76"/>
    </row>
    <row r="40" spans="1:10" ht="12.75" customHeight="1" x14ac:dyDescent="0.2">
      <c r="A40" s="72">
        <v>12356</v>
      </c>
      <c r="B40" s="73">
        <v>1041</v>
      </c>
      <c r="C40" s="72" t="s">
        <v>303</v>
      </c>
      <c r="D40" s="72" t="s">
        <v>300</v>
      </c>
      <c r="E40" s="74">
        <v>37357</v>
      </c>
      <c r="F40" s="75"/>
      <c r="G40" s="76"/>
      <c r="H40" s="76"/>
      <c r="I40" s="77"/>
      <c r="J40" s="76"/>
    </row>
    <row r="41" spans="1:10" ht="12.75" customHeight="1" x14ac:dyDescent="0.2">
      <c r="A41" s="72">
        <v>12363</v>
      </c>
      <c r="B41" s="73">
        <v>1016</v>
      </c>
      <c r="C41" s="72" t="s">
        <v>303</v>
      </c>
      <c r="D41" s="72" t="s">
        <v>300</v>
      </c>
      <c r="E41" s="74">
        <v>37362</v>
      </c>
      <c r="F41" s="75"/>
      <c r="G41" s="76"/>
      <c r="H41" s="76"/>
      <c r="I41" s="77"/>
      <c r="J41" s="76"/>
    </row>
    <row r="42" spans="1:10" ht="12.75" customHeight="1" x14ac:dyDescent="0.2">
      <c r="A42" s="72">
        <v>12368</v>
      </c>
      <c r="B42" s="73">
        <v>916</v>
      </c>
      <c r="C42" s="72" t="s">
        <v>303</v>
      </c>
      <c r="D42" s="72" t="s">
        <v>300</v>
      </c>
      <c r="E42" s="74">
        <v>37358</v>
      </c>
      <c r="F42" s="75"/>
      <c r="G42" s="76"/>
      <c r="H42" s="76"/>
      <c r="I42" s="77"/>
      <c r="J42" s="76"/>
    </row>
    <row r="43" spans="1:10" ht="12.75" customHeight="1" x14ac:dyDescent="0.2">
      <c r="A43" s="72">
        <v>12380</v>
      </c>
      <c r="B43" s="73">
        <v>1095</v>
      </c>
      <c r="C43" s="72" t="s">
        <v>303</v>
      </c>
      <c r="D43" s="72" t="s">
        <v>300</v>
      </c>
      <c r="E43" s="74">
        <v>37358</v>
      </c>
      <c r="F43" s="75"/>
      <c r="G43" s="76"/>
      <c r="H43" s="76"/>
      <c r="I43" s="77"/>
      <c r="J43" s="76"/>
    </row>
    <row r="44" spans="1:10" ht="12.75" customHeight="1" x14ac:dyDescent="0.2">
      <c r="A44" s="72">
        <v>12383</v>
      </c>
      <c r="B44" s="73">
        <v>850</v>
      </c>
      <c r="C44" s="72" t="s">
        <v>303</v>
      </c>
      <c r="D44" s="72" t="s">
        <v>300</v>
      </c>
      <c r="E44" s="74">
        <v>37364</v>
      </c>
      <c r="F44" s="75"/>
      <c r="G44" s="76"/>
      <c r="H44" s="76"/>
      <c r="I44" s="77"/>
      <c r="J44" s="76"/>
    </row>
    <row r="45" spans="1:10" ht="12.75" customHeight="1" x14ac:dyDescent="0.2">
      <c r="A45" s="72">
        <v>12384</v>
      </c>
      <c r="B45" s="73">
        <v>1014</v>
      </c>
      <c r="C45" s="72" t="s">
        <v>303</v>
      </c>
      <c r="D45" s="72" t="s">
        <v>300</v>
      </c>
      <c r="E45" s="74">
        <v>37357</v>
      </c>
      <c r="F45" s="75"/>
      <c r="G45" s="76"/>
      <c r="H45" s="76"/>
      <c r="I45" s="77"/>
      <c r="J45" s="76"/>
    </row>
    <row r="46" spans="1:10" ht="12.75" customHeight="1" x14ac:dyDescent="0.2">
      <c r="A46" s="72">
        <v>12408</v>
      </c>
      <c r="B46" s="73">
        <v>866</v>
      </c>
      <c r="C46" s="72" t="s">
        <v>303</v>
      </c>
      <c r="D46" s="72" t="s">
        <v>300</v>
      </c>
      <c r="E46" s="74">
        <v>37363</v>
      </c>
      <c r="F46" s="75"/>
      <c r="G46" s="76"/>
      <c r="H46" s="76"/>
      <c r="I46" s="77"/>
      <c r="J46" s="76"/>
    </row>
    <row r="47" spans="1:10" x14ac:dyDescent="0.2">
      <c r="A47" s="83" t="s">
        <v>369</v>
      </c>
      <c r="B47" s="84">
        <v>425</v>
      </c>
      <c r="C47" s="83" t="s">
        <v>310</v>
      </c>
      <c r="D47" s="72" t="s">
        <v>300</v>
      </c>
      <c r="E47" s="85">
        <v>37706</v>
      </c>
      <c r="F47" s="86">
        <v>0.41180555555555554</v>
      </c>
      <c r="G47" s="80">
        <v>11.44</v>
      </c>
      <c r="H47" s="80">
        <v>7.43</v>
      </c>
      <c r="I47" s="81">
        <v>690</v>
      </c>
      <c r="J47" s="80">
        <v>11.43</v>
      </c>
    </row>
    <row r="48" spans="1:10" x14ac:dyDescent="0.2">
      <c r="A48" s="87" t="s">
        <v>370</v>
      </c>
      <c r="B48" s="88">
        <v>302</v>
      </c>
      <c r="C48" s="83" t="s">
        <v>310</v>
      </c>
      <c r="D48" s="72" t="s">
        <v>300</v>
      </c>
      <c r="E48" s="74">
        <v>37727</v>
      </c>
      <c r="F48" s="79">
        <v>0.48680555555555555</v>
      </c>
      <c r="G48" s="80">
        <v>14.08</v>
      </c>
      <c r="H48" s="80">
        <v>8.02</v>
      </c>
      <c r="I48" s="81">
        <v>692</v>
      </c>
      <c r="J48" s="80">
        <v>13.36</v>
      </c>
    </row>
    <row r="49" spans="1:10" x14ac:dyDescent="0.2">
      <c r="A49" s="87" t="s">
        <v>371</v>
      </c>
      <c r="B49" s="88">
        <v>614</v>
      </c>
      <c r="C49" s="83" t="s">
        <v>310</v>
      </c>
      <c r="D49" s="72" t="s">
        <v>300</v>
      </c>
      <c r="E49" s="74">
        <v>37711</v>
      </c>
      <c r="F49" s="79">
        <v>0.4826388888888889</v>
      </c>
      <c r="G49" s="80">
        <v>8.1</v>
      </c>
      <c r="H49" s="80">
        <v>6.97</v>
      </c>
      <c r="I49" s="81">
        <v>924</v>
      </c>
      <c r="J49" s="80">
        <v>12.83</v>
      </c>
    </row>
    <row r="50" spans="1:10" x14ac:dyDescent="0.2">
      <c r="A50" s="87" t="s">
        <v>372</v>
      </c>
      <c r="B50" s="88">
        <v>467</v>
      </c>
      <c r="C50" s="83" t="s">
        <v>310</v>
      </c>
      <c r="D50" s="72" t="s">
        <v>300</v>
      </c>
      <c r="E50" s="74">
        <v>37711</v>
      </c>
      <c r="F50" s="79">
        <v>0.51180555555555551</v>
      </c>
      <c r="G50" s="80">
        <v>8.61</v>
      </c>
      <c r="H50" s="80">
        <v>7.79</v>
      </c>
      <c r="I50" s="81">
        <v>1006</v>
      </c>
      <c r="J50" s="80">
        <v>13.89</v>
      </c>
    </row>
    <row r="51" spans="1:10" x14ac:dyDescent="0.2">
      <c r="A51" s="87" t="s">
        <v>373</v>
      </c>
      <c r="B51" s="88">
        <v>627</v>
      </c>
      <c r="C51" s="83" t="s">
        <v>301</v>
      </c>
      <c r="D51" s="72" t="s">
        <v>300</v>
      </c>
      <c r="E51" s="74">
        <v>37699</v>
      </c>
      <c r="F51" s="79">
        <v>0.54097222222222219</v>
      </c>
      <c r="G51" s="80">
        <v>9.6199999999999992</v>
      </c>
      <c r="H51" s="80">
        <v>8.24</v>
      </c>
      <c r="I51" s="81">
        <v>1304</v>
      </c>
      <c r="J51" s="80">
        <v>15.26</v>
      </c>
    </row>
    <row r="52" spans="1:10" x14ac:dyDescent="0.2">
      <c r="A52" s="87" t="s">
        <v>374</v>
      </c>
      <c r="B52" s="88">
        <v>440</v>
      </c>
      <c r="C52" s="83" t="s">
        <v>301</v>
      </c>
      <c r="D52" s="72" t="s">
        <v>300</v>
      </c>
      <c r="E52" s="74">
        <v>37699</v>
      </c>
      <c r="F52" s="79">
        <v>0.45208333333333334</v>
      </c>
      <c r="G52" s="80">
        <v>9.59</v>
      </c>
      <c r="H52" s="80">
        <v>8.02</v>
      </c>
      <c r="I52" s="81">
        <v>1336</v>
      </c>
      <c r="J52" s="80">
        <v>15.13</v>
      </c>
    </row>
    <row r="53" spans="1:10" x14ac:dyDescent="0.2">
      <c r="A53" s="87" t="s">
        <v>375</v>
      </c>
      <c r="B53" s="88">
        <v>263</v>
      </c>
      <c r="C53" s="83" t="s">
        <v>301</v>
      </c>
      <c r="D53" s="72" t="s">
        <v>300</v>
      </c>
      <c r="E53" s="74">
        <v>37739</v>
      </c>
      <c r="F53" s="79">
        <v>0.40625</v>
      </c>
      <c r="G53" s="80">
        <v>14.86</v>
      </c>
      <c r="H53" s="80">
        <v>8.36</v>
      </c>
      <c r="I53" s="81">
        <v>897</v>
      </c>
      <c r="J53" s="80">
        <v>12.77</v>
      </c>
    </row>
    <row r="54" spans="1:10" x14ac:dyDescent="0.2">
      <c r="A54" s="83" t="s">
        <v>376</v>
      </c>
      <c r="B54" s="84">
        <v>542</v>
      </c>
      <c r="C54" s="83" t="s">
        <v>301</v>
      </c>
      <c r="D54" s="72" t="s">
        <v>300</v>
      </c>
      <c r="E54" s="85">
        <v>37693</v>
      </c>
      <c r="F54" s="86">
        <v>0.48958333333333331</v>
      </c>
      <c r="G54" s="80">
        <v>6.97</v>
      </c>
      <c r="H54" s="80">
        <v>8.1300000000000008</v>
      </c>
      <c r="I54" s="81">
        <v>1305</v>
      </c>
      <c r="J54" s="80">
        <v>13.48</v>
      </c>
    </row>
    <row r="55" spans="1:10" x14ac:dyDescent="0.2">
      <c r="A55" s="87" t="s">
        <v>377</v>
      </c>
      <c r="B55" s="88">
        <v>151</v>
      </c>
      <c r="C55" s="83" t="s">
        <v>301</v>
      </c>
      <c r="D55" s="72" t="s">
        <v>300</v>
      </c>
      <c r="E55" s="74">
        <v>37693</v>
      </c>
      <c r="F55" s="79">
        <v>0.45763888888888887</v>
      </c>
      <c r="G55" s="80">
        <v>6.97</v>
      </c>
      <c r="H55" s="80">
        <v>8.1300000000000008</v>
      </c>
      <c r="I55" s="81">
        <v>1315</v>
      </c>
      <c r="J55" s="80">
        <v>14.91</v>
      </c>
    </row>
    <row r="56" spans="1:10" x14ac:dyDescent="0.2">
      <c r="A56" s="87" t="s">
        <v>378</v>
      </c>
      <c r="B56" s="88">
        <v>281</v>
      </c>
      <c r="C56" s="83" t="s">
        <v>302</v>
      </c>
      <c r="D56" s="72" t="s">
        <v>300</v>
      </c>
      <c r="E56" s="74">
        <v>37736</v>
      </c>
      <c r="F56" s="79">
        <v>0.52777777777777779</v>
      </c>
      <c r="G56" s="80">
        <v>14.15</v>
      </c>
      <c r="H56" s="80">
        <v>8.16</v>
      </c>
      <c r="I56" s="81">
        <v>638</v>
      </c>
      <c r="J56" s="80">
        <v>13.76</v>
      </c>
    </row>
    <row r="57" spans="1:10" x14ac:dyDescent="0.2">
      <c r="A57" s="87" t="s">
        <v>379</v>
      </c>
      <c r="B57" s="88">
        <v>430</v>
      </c>
      <c r="C57" s="83" t="s">
        <v>302</v>
      </c>
      <c r="D57" s="72" t="s">
        <v>300</v>
      </c>
      <c r="E57" s="74">
        <v>37755</v>
      </c>
      <c r="F57" s="79">
        <v>0.44236111111111115</v>
      </c>
      <c r="G57" s="80">
        <v>14.78</v>
      </c>
      <c r="H57" s="80">
        <v>8.24</v>
      </c>
      <c r="I57" s="81">
        <v>528</v>
      </c>
      <c r="J57" s="80">
        <v>12.44</v>
      </c>
    </row>
    <row r="58" spans="1:10" x14ac:dyDescent="0.2">
      <c r="A58" s="83" t="s">
        <v>380</v>
      </c>
      <c r="B58" s="84">
        <v>162</v>
      </c>
      <c r="C58" s="83" t="s">
        <v>302</v>
      </c>
      <c r="D58" s="72" t="s">
        <v>300</v>
      </c>
      <c r="E58" s="85">
        <v>37736</v>
      </c>
      <c r="F58" s="86">
        <v>0.3833333333333333</v>
      </c>
      <c r="G58" s="80">
        <v>11.8</v>
      </c>
      <c r="H58" s="80">
        <v>8.02</v>
      </c>
      <c r="I58" s="81">
        <v>596</v>
      </c>
      <c r="J58" s="80">
        <v>13.64</v>
      </c>
    </row>
    <row r="59" spans="1:10" x14ac:dyDescent="0.2">
      <c r="A59" s="87" t="s">
        <v>381</v>
      </c>
      <c r="B59" s="88">
        <v>331</v>
      </c>
      <c r="C59" s="83" t="s">
        <v>302</v>
      </c>
      <c r="D59" s="72" t="s">
        <v>300</v>
      </c>
      <c r="E59" s="74">
        <v>37755</v>
      </c>
      <c r="F59" s="79">
        <v>0.375</v>
      </c>
      <c r="G59" s="80">
        <v>13.44</v>
      </c>
      <c r="H59" s="80">
        <v>7.85</v>
      </c>
      <c r="I59" s="81">
        <v>603</v>
      </c>
      <c r="J59" s="80">
        <v>11.36</v>
      </c>
    </row>
    <row r="60" spans="1:10" x14ac:dyDescent="0.2">
      <c r="A60" s="87" t="s">
        <v>382</v>
      </c>
      <c r="B60" s="88">
        <v>389</v>
      </c>
      <c r="C60" s="83" t="s">
        <v>302</v>
      </c>
      <c r="D60" s="72" t="s">
        <v>300</v>
      </c>
      <c r="E60" s="74">
        <v>37753</v>
      </c>
      <c r="F60" s="79">
        <v>0.5</v>
      </c>
      <c r="G60" s="80">
        <v>15.33</v>
      </c>
      <c r="H60" s="80">
        <v>8.1</v>
      </c>
      <c r="I60" s="81">
        <v>525</v>
      </c>
      <c r="J60" s="80">
        <v>11.81</v>
      </c>
    </row>
    <row r="61" spans="1:10" x14ac:dyDescent="0.2">
      <c r="A61" s="87" t="s">
        <v>383</v>
      </c>
      <c r="B61" s="88">
        <v>508</v>
      </c>
      <c r="C61" s="83" t="s">
        <v>302</v>
      </c>
      <c r="D61" s="72" t="s">
        <v>300</v>
      </c>
      <c r="E61" s="74">
        <v>37753</v>
      </c>
      <c r="F61" s="79">
        <v>0.52777777777777779</v>
      </c>
      <c r="G61" s="80">
        <v>15.27</v>
      </c>
      <c r="H61" s="80">
        <v>8.09</v>
      </c>
      <c r="I61" s="81">
        <v>524</v>
      </c>
      <c r="J61" s="80">
        <v>11.94</v>
      </c>
    </row>
    <row r="62" spans="1:10" x14ac:dyDescent="0.2">
      <c r="A62" s="87" t="s">
        <v>384</v>
      </c>
      <c r="B62" s="88">
        <v>329</v>
      </c>
      <c r="C62" s="83" t="s">
        <v>302</v>
      </c>
      <c r="D62" s="72" t="s">
        <v>300</v>
      </c>
      <c r="E62" s="74">
        <v>37754</v>
      </c>
      <c r="F62" s="75"/>
      <c r="G62" s="80">
        <v>14.01</v>
      </c>
      <c r="H62" s="80">
        <v>7.38</v>
      </c>
      <c r="I62" s="81">
        <v>517</v>
      </c>
      <c r="J62" s="80">
        <v>10.44</v>
      </c>
    </row>
    <row r="63" spans="1:10" x14ac:dyDescent="0.2">
      <c r="A63" s="83" t="s">
        <v>385</v>
      </c>
      <c r="B63" s="84">
        <v>209</v>
      </c>
      <c r="C63" s="83" t="s">
        <v>299</v>
      </c>
      <c r="D63" s="72" t="s">
        <v>308</v>
      </c>
      <c r="E63" s="85">
        <v>37746</v>
      </c>
      <c r="F63" s="89"/>
      <c r="G63" s="76"/>
      <c r="H63" s="76"/>
      <c r="I63" s="77"/>
      <c r="J63" s="76"/>
    </row>
    <row r="64" spans="1:10" x14ac:dyDescent="0.2">
      <c r="A64" s="87" t="s">
        <v>386</v>
      </c>
      <c r="B64" s="88">
        <v>371</v>
      </c>
      <c r="C64" s="83" t="s">
        <v>299</v>
      </c>
      <c r="D64" s="72" t="s">
        <v>300</v>
      </c>
      <c r="E64" s="74">
        <v>37748</v>
      </c>
      <c r="F64" s="79">
        <v>0.46388888888888885</v>
      </c>
      <c r="G64" s="80">
        <v>15.29</v>
      </c>
      <c r="H64" s="80">
        <v>8.7200000000000006</v>
      </c>
      <c r="I64" s="81">
        <v>491</v>
      </c>
      <c r="J64" s="80">
        <v>14.94</v>
      </c>
    </row>
    <row r="65" spans="1:10" x14ac:dyDescent="0.2">
      <c r="A65" s="87" t="s">
        <v>387</v>
      </c>
      <c r="B65" s="88">
        <v>259</v>
      </c>
      <c r="C65" s="83" t="s">
        <v>299</v>
      </c>
      <c r="D65" s="72" t="s">
        <v>300</v>
      </c>
      <c r="E65" s="74">
        <v>37748</v>
      </c>
      <c r="F65" s="79">
        <v>0.48472222222222222</v>
      </c>
      <c r="G65" s="80">
        <v>15.73</v>
      </c>
      <c r="H65" s="80">
        <v>8.84</v>
      </c>
      <c r="I65" s="81">
        <v>488</v>
      </c>
      <c r="J65" s="80">
        <v>15.11</v>
      </c>
    </row>
    <row r="66" spans="1:10" x14ac:dyDescent="0.2">
      <c r="A66" s="87" t="s">
        <v>388</v>
      </c>
      <c r="B66" s="88">
        <v>232</v>
      </c>
      <c r="C66" s="83" t="s">
        <v>299</v>
      </c>
      <c r="D66" s="72" t="s">
        <v>300</v>
      </c>
      <c r="E66" s="74">
        <v>37746</v>
      </c>
      <c r="F66" s="79">
        <v>0.37083333333333335</v>
      </c>
      <c r="G66" s="80">
        <v>16.03</v>
      </c>
      <c r="H66" s="80">
        <v>7.9</v>
      </c>
      <c r="I66" s="81">
        <v>502</v>
      </c>
      <c r="J66" s="80">
        <v>11.42</v>
      </c>
    </row>
    <row r="67" spans="1:10" x14ac:dyDescent="0.2">
      <c r="A67" s="87" t="s">
        <v>389</v>
      </c>
      <c r="B67" s="88">
        <v>341</v>
      </c>
      <c r="C67" s="83" t="s">
        <v>299</v>
      </c>
      <c r="D67" s="72" t="s">
        <v>300</v>
      </c>
      <c r="E67" s="74">
        <v>37714</v>
      </c>
      <c r="F67" s="79">
        <v>0.47083333333333338</v>
      </c>
      <c r="G67" s="80">
        <v>17.100000000000001</v>
      </c>
      <c r="H67" s="80">
        <v>8.1300000000000008</v>
      </c>
      <c r="I67" s="81">
        <v>488</v>
      </c>
      <c r="J67" s="80">
        <v>12.43</v>
      </c>
    </row>
    <row r="68" spans="1:10" x14ac:dyDescent="0.2">
      <c r="A68" s="87" t="s">
        <v>390</v>
      </c>
      <c r="B68" s="88">
        <v>234</v>
      </c>
      <c r="C68" s="83" t="s">
        <v>299</v>
      </c>
      <c r="D68" s="72" t="s">
        <v>300</v>
      </c>
      <c r="E68" s="74">
        <v>37727</v>
      </c>
      <c r="F68" s="79">
        <v>0.51944444444444449</v>
      </c>
      <c r="G68" s="80">
        <v>18.75</v>
      </c>
      <c r="H68" s="80">
        <v>8.9499999999999993</v>
      </c>
      <c r="I68" s="81">
        <v>494</v>
      </c>
      <c r="J68" s="80">
        <v>16.61</v>
      </c>
    </row>
    <row r="69" spans="1:10" x14ac:dyDescent="0.2">
      <c r="A69" s="83" t="s">
        <v>391</v>
      </c>
      <c r="B69" s="84">
        <v>388</v>
      </c>
      <c r="C69" s="83" t="s">
        <v>299</v>
      </c>
      <c r="D69" s="72" t="s">
        <v>300</v>
      </c>
      <c r="E69" s="85">
        <v>37727</v>
      </c>
      <c r="F69" s="86">
        <v>0.4069444444444445</v>
      </c>
      <c r="G69" s="80">
        <v>15.67</v>
      </c>
      <c r="H69" s="80">
        <v>8.67</v>
      </c>
      <c r="I69" s="81">
        <v>498</v>
      </c>
      <c r="J69" s="80">
        <v>14.02</v>
      </c>
    </row>
    <row r="70" spans="1:10" x14ac:dyDescent="0.2">
      <c r="A70" s="87" t="s">
        <v>392</v>
      </c>
      <c r="B70" s="88">
        <v>272</v>
      </c>
      <c r="C70" s="83" t="s">
        <v>299</v>
      </c>
      <c r="D70" s="72" t="s">
        <v>300</v>
      </c>
      <c r="E70" s="74">
        <v>37727</v>
      </c>
      <c r="F70" s="79">
        <v>0.43958333333333338</v>
      </c>
      <c r="G70" s="80">
        <v>16.41</v>
      </c>
      <c r="H70" s="80">
        <v>8.4700000000000006</v>
      </c>
      <c r="I70" s="81">
        <v>498</v>
      </c>
      <c r="J70" s="80">
        <v>14.18</v>
      </c>
    </row>
    <row r="71" spans="1:10" x14ac:dyDescent="0.2">
      <c r="A71" s="87" t="s">
        <v>393</v>
      </c>
      <c r="B71" s="88">
        <v>163</v>
      </c>
      <c r="C71" s="83" t="s">
        <v>299</v>
      </c>
      <c r="D71" s="72" t="s">
        <v>300</v>
      </c>
      <c r="E71" s="74">
        <v>37739</v>
      </c>
      <c r="F71" s="79">
        <v>0.48819444444444443</v>
      </c>
      <c r="G71" s="80">
        <v>16.91</v>
      </c>
      <c r="H71" s="80">
        <v>8.68</v>
      </c>
      <c r="I71" s="81">
        <v>466</v>
      </c>
      <c r="J71" s="80">
        <v>11.88</v>
      </c>
    </row>
    <row r="72" spans="1:10" x14ac:dyDescent="0.2">
      <c r="A72" s="87" t="s">
        <v>394</v>
      </c>
      <c r="B72" s="88">
        <v>154</v>
      </c>
      <c r="C72" s="83" t="s">
        <v>299</v>
      </c>
      <c r="D72" s="72" t="s">
        <v>300</v>
      </c>
      <c r="E72" s="74">
        <v>37741</v>
      </c>
      <c r="F72" s="75"/>
      <c r="G72" s="80">
        <v>16.36</v>
      </c>
      <c r="H72" s="80">
        <v>8.68</v>
      </c>
      <c r="I72" s="81">
        <v>435</v>
      </c>
      <c r="J72" s="80">
        <v>11.08</v>
      </c>
    </row>
    <row r="73" spans="1:10" x14ac:dyDescent="0.2">
      <c r="A73" s="87" t="s">
        <v>395</v>
      </c>
      <c r="B73" s="88">
        <v>525</v>
      </c>
      <c r="C73" s="83" t="s">
        <v>299</v>
      </c>
      <c r="D73" s="72" t="s">
        <v>300</v>
      </c>
      <c r="E73" s="74">
        <v>37740</v>
      </c>
      <c r="F73" s="79">
        <v>0.39583333333333331</v>
      </c>
      <c r="G73" s="80">
        <v>16.14</v>
      </c>
      <c r="H73" s="80">
        <v>7.92</v>
      </c>
      <c r="I73" s="81">
        <v>433</v>
      </c>
      <c r="J73" s="80">
        <v>11.61</v>
      </c>
    </row>
    <row r="74" spans="1:10" x14ac:dyDescent="0.2">
      <c r="A74" s="87" t="s">
        <v>396</v>
      </c>
      <c r="B74" s="88">
        <v>494</v>
      </c>
      <c r="C74" s="83" t="s">
        <v>299</v>
      </c>
      <c r="D74" s="72" t="s">
        <v>300</v>
      </c>
      <c r="E74" s="74">
        <v>37753</v>
      </c>
      <c r="F74" s="79">
        <v>0.4381944444444445</v>
      </c>
      <c r="G74" s="80">
        <v>17.010000000000002</v>
      </c>
      <c r="H74" s="80">
        <v>8.02</v>
      </c>
      <c r="I74" s="81">
        <v>374</v>
      </c>
      <c r="J74" s="80">
        <v>11.06</v>
      </c>
    </row>
    <row r="75" spans="1:10" x14ac:dyDescent="0.2">
      <c r="A75" s="87" t="s">
        <v>397</v>
      </c>
      <c r="B75" s="88">
        <v>380</v>
      </c>
      <c r="C75" s="83" t="s">
        <v>299</v>
      </c>
      <c r="D75" s="72" t="s">
        <v>300</v>
      </c>
      <c r="E75" s="74">
        <v>37740</v>
      </c>
      <c r="F75" s="79">
        <v>0.45833333333333331</v>
      </c>
      <c r="G75" s="80">
        <v>16.07</v>
      </c>
      <c r="H75" s="80">
        <v>7.97</v>
      </c>
      <c r="I75" s="81">
        <v>435</v>
      </c>
      <c r="J75" s="80">
        <v>10.91</v>
      </c>
    </row>
    <row r="76" spans="1:10" x14ac:dyDescent="0.2">
      <c r="A76" s="83" t="s">
        <v>398</v>
      </c>
      <c r="B76" s="84">
        <v>268</v>
      </c>
      <c r="C76" s="83" t="s">
        <v>299</v>
      </c>
      <c r="D76" s="72" t="s">
        <v>300</v>
      </c>
      <c r="E76" s="85">
        <v>37740</v>
      </c>
      <c r="F76" s="86">
        <v>0.47916666666666669</v>
      </c>
      <c r="G76" s="80">
        <v>16.22</v>
      </c>
      <c r="H76" s="80">
        <v>7.97</v>
      </c>
      <c r="I76" s="81">
        <v>436</v>
      </c>
      <c r="J76" s="80">
        <v>10.93</v>
      </c>
    </row>
    <row r="77" spans="1:10" x14ac:dyDescent="0.2">
      <c r="A77" s="87" t="s">
        <v>399</v>
      </c>
      <c r="B77" s="88">
        <v>250</v>
      </c>
      <c r="C77" s="83" t="s">
        <v>301</v>
      </c>
      <c r="D77" s="72" t="s">
        <v>300</v>
      </c>
      <c r="E77" s="74">
        <v>37755</v>
      </c>
      <c r="F77" s="79">
        <v>0.52083333333333337</v>
      </c>
      <c r="G77" s="80">
        <v>16.190000000000001</v>
      </c>
      <c r="H77" s="80">
        <v>8.2899999999999991</v>
      </c>
      <c r="I77" s="81">
        <v>950</v>
      </c>
      <c r="J77" s="80">
        <v>12.13</v>
      </c>
    </row>
    <row r="78" spans="1:10" x14ac:dyDescent="0.2">
      <c r="A78" s="87" t="s">
        <v>357</v>
      </c>
      <c r="B78" s="90">
        <v>625</v>
      </c>
      <c r="C78" s="83" t="s">
        <v>302</v>
      </c>
      <c r="D78" s="72" t="s">
        <v>300</v>
      </c>
      <c r="E78" s="74">
        <v>37754</v>
      </c>
      <c r="F78" s="79">
        <v>0.4375</v>
      </c>
      <c r="G78" s="80">
        <v>13.81</v>
      </c>
      <c r="H78" s="80">
        <v>7.38</v>
      </c>
      <c r="I78" s="81">
        <v>516</v>
      </c>
      <c r="J78" s="80">
        <v>10</v>
      </c>
    </row>
    <row r="79" spans="1:10" x14ac:dyDescent="0.2">
      <c r="A79" s="87" t="s">
        <v>358</v>
      </c>
      <c r="B79" s="90">
        <v>964</v>
      </c>
      <c r="C79" s="83" t="s">
        <v>303</v>
      </c>
      <c r="D79" s="72" t="s">
        <v>300</v>
      </c>
      <c r="E79" s="74">
        <v>37756</v>
      </c>
      <c r="F79" s="79">
        <v>0.37777777777777777</v>
      </c>
      <c r="G79" s="80">
        <v>14.04</v>
      </c>
      <c r="H79" s="80">
        <v>7.99</v>
      </c>
      <c r="I79" s="81">
        <v>653</v>
      </c>
      <c r="J79" s="80">
        <v>11.83</v>
      </c>
    </row>
    <row r="80" spans="1:10" x14ac:dyDescent="0.2">
      <c r="A80" s="87" t="s">
        <v>359</v>
      </c>
      <c r="B80" s="90">
        <v>878</v>
      </c>
      <c r="C80" s="83" t="s">
        <v>304</v>
      </c>
      <c r="D80" s="72" t="s">
        <v>300</v>
      </c>
      <c r="E80" s="74">
        <v>37725</v>
      </c>
      <c r="F80" s="79">
        <v>0.52083333333333337</v>
      </c>
      <c r="G80" s="80">
        <v>13.92</v>
      </c>
      <c r="H80" s="80">
        <v>8.3800000000000008</v>
      </c>
      <c r="I80" s="81">
        <v>642</v>
      </c>
      <c r="J80" s="80">
        <v>13.78</v>
      </c>
    </row>
    <row r="81" spans="1:10" x14ac:dyDescent="0.2">
      <c r="A81" s="87" t="s">
        <v>360</v>
      </c>
      <c r="B81" s="90">
        <v>1053</v>
      </c>
      <c r="C81" s="83" t="s">
        <v>304</v>
      </c>
      <c r="D81" s="72" t="s">
        <v>300</v>
      </c>
      <c r="E81" s="74">
        <v>37756</v>
      </c>
      <c r="F81" s="79">
        <v>0.43402777777777773</v>
      </c>
      <c r="G81" s="80">
        <v>14.76</v>
      </c>
      <c r="H81" s="80">
        <v>7.89</v>
      </c>
      <c r="I81" s="81">
        <v>485</v>
      </c>
      <c r="J81" s="80">
        <v>11.69</v>
      </c>
    </row>
    <row r="82" spans="1:10" x14ac:dyDescent="0.2">
      <c r="A82" s="87" t="s">
        <v>361</v>
      </c>
      <c r="B82" s="90">
        <v>1271</v>
      </c>
      <c r="C82" s="83" t="s">
        <v>305</v>
      </c>
      <c r="D82" s="72" t="s">
        <v>300</v>
      </c>
      <c r="E82" s="74">
        <v>37770</v>
      </c>
      <c r="F82" s="79">
        <v>0.43055555555555558</v>
      </c>
      <c r="G82" s="80">
        <v>14.2</v>
      </c>
      <c r="H82" s="80">
        <v>7.6</v>
      </c>
      <c r="I82" s="81">
        <v>515</v>
      </c>
      <c r="J82" s="80">
        <v>10.1</v>
      </c>
    </row>
    <row r="83" spans="1:10" x14ac:dyDescent="0.2">
      <c r="A83" s="87" t="s">
        <v>362</v>
      </c>
      <c r="B83" s="90">
        <v>1294</v>
      </c>
      <c r="C83" s="83" t="s">
        <v>305</v>
      </c>
      <c r="D83" s="72" t="s">
        <v>300</v>
      </c>
      <c r="E83" s="74">
        <v>37756</v>
      </c>
      <c r="F83" s="79">
        <v>0.57638888888888895</v>
      </c>
      <c r="G83" s="80">
        <v>17.989999999999998</v>
      </c>
      <c r="H83" s="80">
        <v>8.51</v>
      </c>
      <c r="I83" s="81">
        <v>375</v>
      </c>
      <c r="J83" s="80">
        <v>11.61</v>
      </c>
    </row>
    <row r="84" spans="1:10" x14ac:dyDescent="0.2">
      <c r="A84" s="87" t="s">
        <v>363</v>
      </c>
      <c r="B84" s="90">
        <v>1583</v>
      </c>
      <c r="C84" s="83" t="s">
        <v>306</v>
      </c>
      <c r="D84" s="72" t="s">
        <v>300</v>
      </c>
      <c r="E84" s="74">
        <v>37725</v>
      </c>
      <c r="F84" s="79">
        <v>0.39444444444444443</v>
      </c>
      <c r="G84" s="80">
        <v>10.77</v>
      </c>
      <c r="H84" s="76"/>
      <c r="I84" s="81">
        <v>528</v>
      </c>
      <c r="J84" s="80">
        <v>13.64</v>
      </c>
    </row>
    <row r="85" spans="1:10" x14ac:dyDescent="0.2">
      <c r="A85" s="87" t="s">
        <v>368</v>
      </c>
      <c r="B85" s="90">
        <v>1302</v>
      </c>
      <c r="C85" s="83" t="s">
        <v>305</v>
      </c>
      <c r="D85" s="72" t="s">
        <v>300</v>
      </c>
      <c r="E85" s="74">
        <v>37725</v>
      </c>
      <c r="F85" s="79">
        <v>0.4375</v>
      </c>
      <c r="G85" s="80">
        <v>13.15</v>
      </c>
      <c r="H85" s="80">
        <v>8.2200000000000006</v>
      </c>
      <c r="I85" s="81">
        <v>604</v>
      </c>
      <c r="J85" s="80">
        <v>15.83</v>
      </c>
    </row>
    <row r="86" spans="1:10" x14ac:dyDescent="0.2">
      <c r="A86" s="83" t="s">
        <v>364</v>
      </c>
      <c r="B86" s="91">
        <v>1367</v>
      </c>
      <c r="C86" s="83" t="s">
        <v>307</v>
      </c>
      <c r="D86" s="72" t="s">
        <v>300</v>
      </c>
      <c r="E86" s="85">
        <v>37713</v>
      </c>
      <c r="F86" s="86">
        <v>0.47569444444444442</v>
      </c>
      <c r="G86" s="80">
        <v>12.2</v>
      </c>
      <c r="H86" s="80">
        <v>8.17</v>
      </c>
      <c r="I86" s="81">
        <v>529</v>
      </c>
      <c r="J86" s="80">
        <v>14.73</v>
      </c>
    </row>
    <row r="87" spans="1:10" x14ac:dyDescent="0.2">
      <c r="A87" s="83" t="s">
        <v>365</v>
      </c>
      <c r="B87" s="91">
        <v>1392</v>
      </c>
      <c r="C87" s="83" t="s">
        <v>307</v>
      </c>
      <c r="D87" s="83" t="s">
        <v>308</v>
      </c>
      <c r="E87" s="85">
        <v>37713</v>
      </c>
      <c r="F87" s="86">
        <v>0.4375</v>
      </c>
      <c r="G87" s="80">
        <v>10.050000000000001</v>
      </c>
      <c r="H87" s="80">
        <v>7.1</v>
      </c>
      <c r="I87" s="81">
        <v>604</v>
      </c>
      <c r="J87" s="80">
        <v>14.2</v>
      </c>
    </row>
    <row r="88" spans="1:10" x14ac:dyDescent="0.2">
      <c r="A88" s="83" t="s">
        <v>366</v>
      </c>
      <c r="B88" s="91">
        <v>1659</v>
      </c>
      <c r="C88" s="83" t="s">
        <v>307</v>
      </c>
      <c r="D88" s="83" t="s">
        <v>300</v>
      </c>
      <c r="E88" s="85">
        <v>37713</v>
      </c>
      <c r="F88" s="86">
        <v>0.53263888888888888</v>
      </c>
      <c r="G88" s="80">
        <v>14.03</v>
      </c>
      <c r="H88" s="80">
        <v>8.11</v>
      </c>
      <c r="I88" s="81">
        <v>518</v>
      </c>
      <c r="J88" s="80">
        <v>13.77</v>
      </c>
    </row>
    <row r="89" spans="1:10" x14ac:dyDescent="0.2">
      <c r="A89" s="83" t="s">
        <v>367</v>
      </c>
      <c r="B89" s="91">
        <v>1634</v>
      </c>
      <c r="C89" s="83" t="s">
        <v>307</v>
      </c>
      <c r="D89" s="83" t="s">
        <v>300</v>
      </c>
      <c r="E89" s="85">
        <v>37770</v>
      </c>
      <c r="F89" s="86">
        <v>0.40416666666666662</v>
      </c>
      <c r="G89" s="80">
        <v>13.77</v>
      </c>
      <c r="H89" s="80">
        <v>7.61</v>
      </c>
      <c r="I89" s="81">
        <v>401</v>
      </c>
      <c r="J89" s="80">
        <v>8.6999999999999993</v>
      </c>
    </row>
    <row r="90" spans="1:10" x14ac:dyDescent="0.2">
      <c r="A90" s="83" t="s">
        <v>400</v>
      </c>
      <c r="B90" s="91">
        <v>1235</v>
      </c>
      <c r="C90" s="83" t="s">
        <v>311</v>
      </c>
      <c r="D90" s="83" t="s">
        <v>308</v>
      </c>
      <c r="E90" s="85">
        <v>37761</v>
      </c>
      <c r="F90" s="86">
        <v>0.43194444444444446</v>
      </c>
      <c r="G90" s="80">
        <v>13.39</v>
      </c>
      <c r="H90" s="80">
        <v>7.61</v>
      </c>
      <c r="I90" s="81">
        <v>488</v>
      </c>
      <c r="J90" s="80">
        <v>10.46</v>
      </c>
    </row>
    <row r="91" spans="1:10" x14ac:dyDescent="0.2">
      <c r="A91" s="83" t="s">
        <v>401</v>
      </c>
      <c r="B91" s="91">
        <v>1231</v>
      </c>
      <c r="C91" s="83" t="s">
        <v>311</v>
      </c>
      <c r="D91" s="83" t="s">
        <v>308</v>
      </c>
      <c r="E91" s="85">
        <v>37761</v>
      </c>
      <c r="F91" s="86">
        <v>0.3611111111111111</v>
      </c>
      <c r="G91" s="80">
        <v>12.82</v>
      </c>
      <c r="H91" s="80">
        <v>7.45</v>
      </c>
      <c r="I91" s="81">
        <v>551</v>
      </c>
      <c r="J91" s="80">
        <v>10.33</v>
      </c>
    </row>
    <row r="92" spans="1:10" x14ac:dyDescent="0.2">
      <c r="A92" s="87" t="s">
        <v>402</v>
      </c>
      <c r="B92" s="90">
        <v>1193</v>
      </c>
      <c r="C92" s="83" t="s">
        <v>312</v>
      </c>
      <c r="D92" s="83" t="s">
        <v>308</v>
      </c>
      <c r="E92" s="74">
        <v>38058</v>
      </c>
      <c r="F92" s="79">
        <v>0.57291666666666663</v>
      </c>
      <c r="G92" s="80">
        <v>9.6300000000000008</v>
      </c>
      <c r="H92" s="80">
        <v>7.35</v>
      </c>
      <c r="I92" s="81">
        <v>640</v>
      </c>
      <c r="J92" s="80">
        <v>13.37</v>
      </c>
    </row>
    <row r="93" spans="1:10" x14ac:dyDescent="0.2">
      <c r="A93" s="87" t="s">
        <v>403</v>
      </c>
      <c r="B93" s="90">
        <v>1204</v>
      </c>
      <c r="C93" s="83" t="s">
        <v>312</v>
      </c>
      <c r="D93" s="83" t="s">
        <v>308</v>
      </c>
      <c r="E93" s="74">
        <v>38058</v>
      </c>
      <c r="F93" s="79">
        <v>0.61805555555555558</v>
      </c>
      <c r="G93" s="80">
        <v>8.01</v>
      </c>
      <c r="H93" s="80">
        <v>7.38</v>
      </c>
      <c r="I93" s="81">
        <v>747</v>
      </c>
      <c r="J93" s="80">
        <v>10.76</v>
      </c>
    </row>
    <row r="94" spans="1:10" x14ac:dyDescent="0.2">
      <c r="A94" s="87" t="s">
        <v>404</v>
      </c>
      <c r="B94" s="90">
        <v>1174</v>
      </c>
      <c r="C94" s="83" t="s">
        <v>311</v>
      </c>
      <c r="D94" s="83" t="s">
        <v>308</v>
      </c>
      <c r="E94" s="74">
        <v>38049</v>
      </c>
      <c r="F94" s="75"/>
      <c r="G94" s="80">
        <v>10.09</v>
      </c>
      <c r="H94" s="80">
        <v>8.0399999999999991</v>
      </c>
      <c r="I94" s="81">
        <v>591</v>
      </c>
      <c r="J94" s="80">
        <v>13.33</v>
      </c>
    </row>
    <row r="95" spans="1:10" x14ac:dyDescent="0.2">
      <c r="A95" s="87" t="s">
        <v>405</v>
      </c>
      <c r="B95" s="90">
        <v>1243</v>
      </c>
      <c r="C95" s="83" t="s">
        <v>311</v>
      </c>
      <c r="D95" s="83" t="s">
        <v>308</v>
      </c>
      <c r="E95" s="74">
        <v>38049</v>
      </c>
      <c r="F95" s="79">
        <v>0.5</v>
      </c>
      <c r="G95" s="80">
        <v>10.26</v>
      </c>
      <c r="H95" s="80">
        <v>7.19</v>
      </c>
      <c r="I95" s="81">
        <v>1022</v>
      </c>
      <c r="J95" s="80">
        <v>12.6</v>
      </c>
    </row>
    <row r="96" spans="1:10" x14ac:dyDescent="0.2">
      <c r="A96" s="87" t="s">
        <v>406</v>
      </c>
      <c r="B96" s="90">
        <v>1257</v>
      </c>
      <c r="C96" s="83" t="s">
        <v>311</v>
      </c>
      <c r="D96" s="83" t="s">
        <v>308</v>
      </c>
      <c r="E96" s="74">
        <v>38049</v>
      </c>
      <c r="F96" s="79">
        <v>0.57638888888888895</v>
      </c>
      <c r="G96" s="80">
        <v>13.02</v>
      </c>
      <c r="H96" s="80">
        <v>8.94</v>
      </c>
      <c r="I96" s="81">
        <v>594</v>
      </c>
      <c r="J96" s="80">
        <v>17.16</v>
      </c>
    </row>
    <row r="97" spans="1:10" x14ac:dyDescent="0.2">
      <c r="A97" s="87" t="s">
        <v>407</v>
      </c>
      <c r="B97" s="90">
        <v>1284</v>
      </c>
      <c r="C97" s="83" t="s">
        <v>306</v>
      </c>
      <c r="D97" s="83" t="s">
        <v>300</v>
      </c>
      <c r="E97" s="74">
        <v>38050</v>
      </c>
      <c r="F97" s="79">
        <v>0.48680555555555555</v>
      </c>
      <c r="G97" s="80">
        <v>10</v>
      </c>
      <c r="H97" s="80">
        <v>7.87</v>
      </c>
      <c r="I97" s="81">
        <v>549</v>
      </c>
      <c r="J97" s="80">
        <v>11.83</v>
      </c>
    </row>
    <row r="98" spans="1:10" x14ac:dyDescent="0.2">
      <c r="A98" s="87" t="s">
        <v>408</v>
      </c>
      <c r="B98" s="90">
        <v>1375</v>
      </c>
      <c r="C98" s="83" t="s">
        <v>306</v>
      </c>
      <c r="D98" s="83" t="s">
        <v>300</v>
      </c>
      <c r="E98" s="74">
        <v>38050</v>
      </c>
      <c r="F98" s="79">
        <v>0.52083333333333337</v>
      </c>
      <c r="G98" s="80">
        <v>10.53</v>
      </c>
      <c r="H98" s="80">
        <v>8.5399999999999991</v>
      </c>
      <c r="I98" s="81">
        <v>534</v>
      </c>
      <c r="J98" s="80">
        <v>12.88</v>
      </c>
    </row>
    <row r="99" spans="1:10" x14ac:dyDescent="0.2">
      <c r="A99" s="87" t="s">
        <v>409</v>
      </c>
      <c r="B99" s="90">
        <v>1702</v>
      </c>
      <c r="C99" s="83" t="s">
        <v>306</v>
      </c>
      <c r="D99" s="83" t="s">
        <v>300</v>
      </c>
      <c r="E99" s="74">
        <v>38050</v>
      </c>
      <c r="F99" s="79">
        <v>0.53541666666666665</v>
      </c>
      <c r="G99" s="80">
        <v>10.52</v>
      </c>
      <c r="H99" s="80">
        <v>8.6</v>
      </c>
      <c r="I99" s="81">
        <v>535</v>
      </c>
      <c r="J99" s="80">
        <v>11.75</v>
      </c>
    </row>
    <row r="100" spans="1:10" x14ac:dyDescent="0.2">
      <c r="A100" s="87" t="s">
        <v>410</v>
      </c>
      <c r="B100" s="90">
        <v>1343</v>
      </c>
      <c r="C100" s="83" t="s">
        <v>306</v>
      </c>
      <c r="D100" s="83" t="s">
        <v>300</v>
      </c>
      <c r="E100" s="74">
        <v>38050</v>
      </c>
      <c r="F100" s="79">
        <v>0.55555555555555558</v>
      </c>
      <c r="G100" s="80">
        <v>10.78</v>
      </c>
      <c r="H100" s="80">
        <v>8.4</v>
      </c>
      <c r="I100" s="81">
        <v>502</v>
      </c>
      <c r="J100" s="80">
        <v>12.32</v>
      </c>
    </row>
    <row r="101" spans="1:10" x14ac:dyDescent="0.2">
      <c r="A101" s="87" t="s">
        <v>411</v>
      </c>
      <c r="B101" s="90">
        <v>1340</v>
      </c>
      <c r="C101" s="83" t="s">
        <v>305</v>
      </c>
      <c r="D101" s="83" t="s">
        <v>308</v>
      </c>
      <c r="E101" s="74">
        <v>38047</v>
      </c>
      <c r="F101" s="79">
        <v>0.5</v>
      </c>
      <c r="G101" s="80">
        <v>13.2</v>
      </c>
      <c r="H101" s="80">
        <v>7.26</v>
      </c>
      <c r="I101" s="81">
        <v>441</v>
      </c>
      <c r="J101" s="80">
        <v>15.73</v>
      </c>
    </row>
    <row r="102" spans="1:10" x14ac:dyDescent="0.2">
      <c r="A102" s="87" t="s">
        <v>412</v>
      </c>
      <c r="B102" s="90">
        <v>1474</v>
      </c>
      <c r="C102" s="83" t="s">
        <v>305</v>
      </c>
      <c r="D102" s="83" t="s">
        <v>308</v>
      </c>
      <c r="E102" s="74">
        <v>38084</v>
      </c>
      <c r="F102" s="79">
        <v>0.39513888888888887</v>
      </c>
      <c r="G102" s="80">
        <v>10.18</v>
      </c>
      <c r="H102" s="80">
        <v>7.28</v>
      </c>
      <c r="I102" s="81">
        <v>422</v>
      </c>
      <c r="J102" s="80">
        <v>14.48</v>
      </c>
    </row>
    <row r="103" spans="1:10" x14ac:dyDescent="0.2">
      <c r="A103" s="87" t="s">
        <v>413</v>
      </c>
      <c r="B103" s="90">
        <v>1561</v>
      </c>
      <c r="C103" s="83" t="s">
        <v>305</v>
      </c>
      <c r="D103" s="83" t="s">
        <v>308</v>
      </c>
      <c r="E103" s="74">
        <v>38084</v>
      </c>
      <c r="F103" s="79">
        <v>0.4236111111111111</v>
      </c>
      <c r="G103" s="80">
        <v>10.75</v>
      </c>
      <c r="H103" s="80">
        <v>8.57</v>
      </c>
      <c r="I103" s="81">
        <v>398</v>
      </c>
      <c r="J103" s="80">
        <v>15.95</v>
      </c>
    </row>
    <row r="104" spans="1:10" x14ac:dyDescent="0.2">
      <c r="A104" s="87" t="s">
        <v>414</v>
      </c>
      <c r="B104" s="90">
        <v>1432</v>
      </c>
      <c r="C104" s="83" t="s">
        <v>305</v>
      </c>
      <c r="D104" s="83" t="s">
        <v>300</v>
      </c>
      <c r="E104" s="74">
        <v>38084</v>
      </c>
      <c r="F104" s="79">
        <v>0.5</v>
      </c>
      <c r="G104" s="80">
        <v>11.41</v>
      </c>
      <c r="H104" s="80">
        <v>8.4499999999999993</v>
      </c>
      <c r="I104" s="81">
        <v>370</v>
      </c>
      <c r="J104" s="80">
        <v>13.57</v>
      </c>
    </row>
    <row r="105" spans="1:10" x14ac:dyDescent="0.2">
      <c r="A105" s="87" t="s">
        <v>415</v>
      </c>
      <c r="B105" s="90">
        <v>1695</v>
      </c>
      <c r="C105" s="83" t="s">
        <v>305</v>
      </c>
      <c r="D105" s="83" t="s">
        <v>300</v>
      </c>
      <c r="E105" s="74">
        <v>38058</v>
      </c>
      <c r="F105" s="79">
        <v>0.63541666666666663</v>
      </c>
      <c r="G105" s="80">
        <v>9.2100000000000009</v>
      </c>
      <c r="H105" s="80">
        <v>8.36</v>
      </c>
      <c r="I105" s="81">
        <v>398</v>
      </c>
      <c r="J105" s="80">
        <v>14.17</v>
      </c>
    </row>
    <row r="106" spans="1:10" x14ac:dyDescent="0.2">
      <c r="A106" s="87" t="s">
        <v>416</v>
      </c>
      <c r="B106" s="90">
        <v>1476</v>
      </c>
      <c r="C106" s="83" t="s">
        <v>305</v>
      </c>
      <c r="D106" s="83" t="s">
        <v>300</v>
      </c>
      <c r="E106" s="74">
        <v>38055</v>
      </c>
      <c r="F106" s="79">
        <v>0.52083333333333337</v>
      </c>
      <c r="G106" s="80">
        <v>7.73</v>
      </c>
      <c r="H106" s="80">
        <v>7.95</v>
      </c>
      <c r="I106" s="81">
        <v>410</v>
      </c>
      <c r="J106" s="80">
        <v>12.86</v>
      </c>
    </row>
    <row r="107" spans="1:10" x14ac:dyDescent="0.2">
      <c r="A107" s="87" t="s">
        <v>417</v>
      </c>
      <c r="B107" s="90">
        <v>1476</v>
      </c>
      <c r="C107" s="83" t="s">
        <v>305</v>
      </c>
      <c r="D107" s="83" t="s">
        <v>300</v>
      </c>
      <c r="E107" s="74">
        <v>38058</v>
      </c>
      <c r="F107" s="79">
        <v>0.46875</v>
      </c>
      <c r="G107" s="80">
        <v>8.1199999999999992</v>
      </c>
      <c r="H107" s="80">
        <v>7.96</v>
      </c>
      <c r="I107" s="81">
        <v>402</v>
      </c>
      <c r="J107" s="80">
        <v>14.4</v>
      </c>
    </row>
    <row r="108" spans="1:10" x14ac:dyDescent="0.2">
      <c r="A108" s="87" t="s">
        <v>418</v>
      </c>
      <c r="B108" s="90">
        <v>1373</v>
      </c>
      <c r="C108" s="83" t="s">
        <v>305</v>
      </c>
      <c r="D108" s="83" t="s">
        <v>300</v>
      </c>
      <c r="E108" s="74">
        <v>38055</v>
      </c>
      <c r="F108" s="79">
        <v>0.55208333333333337</v>
      </c>
      <c r="G108" s="80">
        <v>7.75</v>
      </c>
      <c r="H108" s="80">
        <v>7.99</v>
      </c>
      <c r="I108" s="81">
        <v>411</v>
      </c>
      <c r="J108" s="80">
        <v>12.84</v>
      </c>
    </row>
    <row r="109" spans="1:10" x14ac:dyDescent="0.2">
      <c r="A109" s="87" t="s">
        <v>419</v>
      </c>
      <c r="B109" s="90">
        <v>1574</v>
      </c>
      <c r="C109" s="83" t="s">
        <v>305</v>
      </c>
      <c r="D109" s="83" t="s">
        <v>300</v>
      </c>
      <c r="E109" s="74">
        <v>38061</v>
      </c>
      <c r="F109" s="79">
        <v>0.59375</v>
      </c>
      <c r="G109" s="80">
        <v>11.91</v>
      </c>
      <c r="H109" s="80">
        <v>9.34</v>
      </c>
      <c r="I109" s="81">
        <v>585</v>
      </c>
      <c r="J109" s="80">
        <v>18.260000000000002</v>
      </c>
    </row>
    <row r="110" spans="1:10" x14ac:dyDescent="0.2">
      <c r="A110" s="87" t="s">
        <v>420</v>
      </c>
      <c r="B110" s="90">
        <v>1502</v>
      </c>
      <c r="C110" s="83" t="s">
        <v>305</v>
      </c>
      <c r="D110" s="83" t="s">
        <v>300</v>
      </c>
      <c r="E110" s="74">
        <v>38055</v>
      </c>
      <c r="F110" s="79">
        <v>0.625</v>
      </c>
      <c r="G110" s="80">
        <v>8.02</v>
      </c>
      <c r="H110" s="80">
        <v>8.1300000000000008</v>
      </c>
      <c r="I110" s="81">
        <v>675</v>
      </c>
      <c r="J110" s="80">
        <v>12.22</v>
      </c>
    </row>
    <row r="111" spans="1:10" x14ac:dyDescent="0.2">
      <c r="A111" s="87" t="s">
        <v>421</v>
      </c>
      <c r="B111" s="90">
        <v>1331</v>
      </c>
      <c r="C111" s="83" t="s">
        <v>305</v>
      </c>
      <c r="D111" s="83" t="s">
        <v>300</v>
      </c>
      <c r="E111" s="74">
        <v>38070</v>
      </c>
      <c r="F111" s="79">
        <v>0.47222222222222227</v>
      </c>
      <c r="G111" s="76"/>
      <c r="H111" s="76"/>
      <c r="I111" s="77"/>
      <c r="J111" s="76"/>
    </row>
    <row r="112" spans="1:10" x14ac:dyDescent="0.2">
      <c r="A112" s="87" t="s">
        <v>422</v>
      </c>
      <c r="B112" s="90">
        <v>1670</v>
      </c>
      <c r="C112" s="83" t="s">
        <v>305</v>
      </c>
      <c r="D112" s="83" t="s">
        <v>300</v>
      </c>
      <c r="E112" s="74">
        <v>38069</v>
      </c>
      <c r="F112" s="79">
        <v>0.49305555555555558</v>
      </c>
      <c r="G112" s="76"/>
      <c r="H112" s="76"/>
      <c r="I112" s="77"/>
      <c r="J112" s="76"/>
    </row>
    <row r="113" spans="1:10" x14ac:dyDescent="0.2">
      <c r="A113" s="87" t="s">
        <v>423</v>
      </c>
      <c r="B113" s="90">
        <v>1361</v>
      </c>
      <c r="C113" s="83" t="s">
        <v>305</v>
      </c>
      <c r="D113" s="83" t="s">
        <v>300</v>
      </c>
      <c r="E113" s="74">
        <v>38069</v>
      </c>
      <c r="F113" s="79">
        <v>0.53125</v>
      </c>
      <c r="G113" s="76"/>
      <c r="H113" s="76"/>
      <c r="I113" s="77"/>
      <c r="J113" s="76"/>
    </row>
    <row r="114" spans="1:10" x14ac:dyDescent="0.2">
      <c r="A114" s="87" t="s">
        <v>424</v>
      </c>
      <c r="B114" s="90">
        <v>1332</v>
      </c>
      <c r="C114" s="83" t="s">
        <v>305</v>
      </c>
      <c r="D114" s="83" t="s">
        <v>300</v>
      </c>
      <c r="E114" s="74">
        <v>38069</v>
      </c>
      <c r="F114" s="79">
        <v>0.57291666666666663</v>
      </c>
      <c r="G114" s="76"/>
      <c r="H114" s="76"/>
      <c r="I114" s="77"/>
      <c r="J114" s="76"/>
    </row>
    <row r="115" spans="1:10" x14ac:dyDescent="0.2">
      <c r="A115" s="74" t="s">
        <v>425</v>
      </c>
      <c r="B115" s="92">
        <v>1591</v>
      </c>
      <c r="C115" s="74" t="s">
        <v>305</v>
      </c>
      <c r="D115" s="83" t="s">
        <v>300</v>
      </c>
      <c r="E115" s="74">
        <v>38061</v>
      </c>
      <c r="F115" s="79">
        <v>0.51041666666666663</v>
      </c>
      <c r="G115" s="80">
        <v>11.31</v>
      </c>
      <c r="H115" s="80">
        <v>8.94</v>
      </c>
      <c r="I115" s="81">
        <v>505</v>
      </c>
      <c r="J115" s="80">
        <v>16</v>
      </c>
    </row>
    <row r="116" spans="1:10" x14ac:dyDescent="0.2">
      <c r="A116" s="87" t="s">
        <v>426</v>
      </c>
      <c r="B116" s="90">
        <v>1697</v>
      </c>
      <c r="C116" s="83" t="s">
        <v>305</v>
      </c>
      <c r="D116" s="83" t="s">
        <v>300</v>
      </c>
      <c r="E116" s="74">
        <v>38061</v>
      </c>
      <c r="F116" s="79">
        <v>0.45833333333333331</v>
      </c>
      <c r="G116" s="80">
        <v>9.59</v>
      </c>
      <c r="H116" s="80">
        <v>8.1199999999999992</v>
      </c>
      <c r="I116" s="81">
        <v>711</v>
      </c>
      <c r="J116" s="80">
        <v>17.440000000000001</v>
      </c>
    </row>
    <row r="117" spans="1:10" x14ac:dyDescent="0.2">
      <c r="A117" s="87" t="s">
        <v>427</v>
      </c>
      <c r="B117" s="90">
        <v>1520</v>
      </c>
      <c r="C117" s="83" t="s">
        <v>305</v>
      </c>
      <c r="D117" s="83" t="s">
        <v>300</v>
      </c>
      <c r="E117" s="74">
        <v>38061</v>
      </c>
      <c r="F117" s="79">
        <v>0.49652777777777773</v>
      </c>
      <c r="G117" s="80">
        <v>11.1</v>
      </c>
      <c r="H117" s="80">
        <v>8.76</v>
      </c>
      <c r="I117" s="81">
        <v>696</v>
      </c>
      <c r="J117" s="80">
        <v>16.84</v>
      </c>
    </row>
    <row r="118" spans="1:10" x14ac:dyDescent="0.2">
      <c r="A118" s="87" t="s">
        <v>428</v>
      </c>
      <c r="B118" s="90">
        <v>1513</v>
      </c>
      <c r="C118" s="83" t="s">
        <v>307</v>
      </c>
      <c r="D118" s="83" t="s">
        <v>308</v>
      </c>
      <c r="E118" s="74">
        <v>38054</v>
      </c>
      <c r="F118" s="79">
        <v>0.57291666666666663</v>
      </c>
      <c r="G118" s="80">
        <v>8.59</v>
      </c>
      <c r="H118" s="80">
        <v>8.39</v>
      </c>
      <c r="I118" s="81">
        <v>633</v>
      </c>
      <c r="J118" s="76"/>
    </row>
    <row r="119" spans="1:10" x14ac:dyDescent="0.2">
      <c r="A119" s="87" t="s">
        <v>429</v>
      </c>
      <c r="B119" s="90">
        <v>1306</v>
      </c>
      <c r="C119" s="83" t="s">
        <v>307</v>
      </c>
      <c r="D119" s="83" t="s">
        <v>308</v>
      </c>
      <c r="E119" s="74">
        <v>38051</v>
      </c>
      <c r="F119" s="79">
        <v>0.47916666666666669</v>
      </c>
      <c r="G119" s="80">
        <v>8.4499999999999993</v>
      </c>
      <c r="H119" s="80">
        <v>8.44</v>
      </c>
      <c r="I119" s="81">
        <v>531</v>
      </c>
      <c r="J119" s="80">
        <v>10.68</v>
      </c>
    </row>
    <row r="120" spans="1:10" x14ac:dyDescent="0.2">
      <c r="A120" s="87" t="s">
        <v>430</v>
      </c>
      <c r="B120" s="90">
        <v>1630</v>
      </c>
      <c r="C120" s="83" t="s">
        <v>307</v>
      </c>
      <c r="D120" s="83" t="s">
        <v>300</v>
      </c>
      <c r="E120" s="74">
        <v>38054</v>
      </c>
      <c r="F120" s="79">
        <v>0.51041666666666663</v>
      </c>
      <c r="G120" s="80">
        <v>8.8699999999999992</v>
      </c>
      <c r="H120" s="80">
        <v>7.41</v>
      </c>
      <c r="I120" s="81">
        <v>476</v>
      </c>
      <c r="J120" s="76"/>
    </row>
    <row r="121" spans="1:10" x14ac:dyDescent="0.2">
      <c r="A121" s="87" t="s">
        <v>431</v>
      </c>
      <c r="B121" s="90">
        <v>1388</v>
      </c>
      <c r="C121" s="83" t="s">
        <v>307</v>
      </c>
      <c r="D121" s="83" t="s">
        <v>308</v>
      </c>
      <c r="E121" s="74">
        <v>38051</v>
      </c>
      <c r="F121" s="79">
        <v>0.5</v>
      </c>
      <c r="G121" s="80">
        <v>8.61</v>
      </c>
      <c r="H121" s="80">
        <v>8.2100000000000009</v>
      </c>
      <c r="I121" s="81">
        <v>523</v>
      </c>
      <c r="J121" s="80">
        <v>9.52</v>
      </c>
    </row>
    <row r="122" spans="1:10" x14ac:dyDescent="0.2">
      <c r="A122" s="87" t="s">
        <v>432</v>
      </c>
      <c r="B122" s="90">
        <v>1594</v>
      </c>
      <c r="C122" s="83" t="s">
        <v>307</v>
      </c>
      <c r="D122" s="83" t="s">
        <v>300</v>
      </c>
      <c r="E122" s="74">
        <v>38054</v>
      </c>
      <c r="F122" s="79">
        <v>0.53125</v>
      </c>
      <c r="G122" s="80">
        <v>9.74</v>
      </c>
      <c r="H122" s="80">
        <v>8.4</v>
      </c>
      <c r="I122" s="81">
        <v>475</v>
      </c>
      <c r="J122" s="76"/>
    </row>
    <row r="123" spans="1:10" x14ac:dyDescent="0.2">
      <c r="A123" s="87" t="s">
        <v>364</v>
      </c>
      <c r="B123" s="90">
        <v>1367</v>
      </c>
      <c r="C123" s="83" t="s">
        <v>307</v>
      </c>
      <c r="D123" s="83" t="s">
        <v>300</v>
      </c>
      <c r="E123" s="74">
        <v>38097</v>
      </c>
      <c r="F123" s="79">
        <v>0.44444444444444442</v>
      </c>
      <c r="G123" s="80">
        <v>15.35</v>
      </c>
      <c r="H123" s="80">
        <v>8.6199999999999992</v>
      </c>
      <c r="I123" s="81">
        <v>424</v>
      </c>
      <c r="J123" s="80">
        <v>14.41</v>
      </c>
    </row>
    <row r="124" spans="1:10" x14ac:dyDescent="0.2">
      <c r="A124" s="87" t="s">
        <v>365</v>
      </c>
      <c r="B124" s="90">
        <v>1392</v>
      </c>
      <c r="C124" s="83" t="s">
        <v>307</v>
      </c>
      <c r="D124" s="83" t="s">
        <v>308</v>
      </c>
      <c r="E124" s="74">
        <v>38097</v>
      </c>
      <c r="F124" s="79">
        <v>0.4284722222222222</v>
      </c>
      <c r="G124" s="80">
        <v>15.88</v>
      </c>
      <c r="H124" s="80">
        <v>8.01</v>
      </c>
      <c r="I124" s="81">
        <v>498</v>
      </c>
      <c r="J124" s="80">
        <v>12.88</v>
      </c>
    </row>
    <row r="125" spans="1:10" x14ac:dyDescent="0.2">
      <c r="A125" s="87" t="s">
        <v>366</v>
      </c>
      <c r="B125" s="90">
        <v>1659</v>
      </c>
      <c r="C125" s="83" t="s">
        <v>307</v>
      </c>
      <c r="D125" s="83" t="s">
        <v>300</v>
      </c>
      <c r="E125" s="74">
        <v>38097</v>
      </c>
      <c r="F125" s="75"/>
      <c r="G125" s="80">
        <v>16.600000000000001</v>
      </c>
      <c r="H125" s="80">
        <v>8.1199999999999992</v>
      </c>
      <c r="I125" s="81">
        <v>444</v>
      </c>
      <c r="J125" s="80">
        <v>12.47</v>
      </c>
    </row>
    <row r="126" spans="1:10" x14ac:dyDescent="0.2">
      <c r="A126" s="87" t="s">
        <v>367</v>
      </c>
      <c r="B126" s="90">
        <v>1634</v>
      </c>
      <c r="C126" s="83" t="s">
        <v>307</v>
      </c>
      <c r="D126" s="83" t="s">
        <v>300</v>
      </c>
      <c r="E126" s="74">
        <v>38106</v>
      </c>
      <c r="F126" s="75"/>
      <c r="G126" s="80">
        <v>12.86</v>
      </c>
      <c r="H126" s="80">
        <v>7.52</v>
      </c>
      <c r="I126" s="81">
        <v>430</v>
      </c>
      <c r="J126" s="80">
        <v>11</v>
      </c>
    </row>
    <row r="127" spans="1:10" x14ac:dyDescent="0.2">
      <c r="A127" s="87" t="s">
        <v>400</v>
      </c>
      <c r="B127" s="90">
        <v>1235</v>
      </c>
      <c r="C127" s="83" t="s">
        <v>311</v>
      </c>
      <c r="D127" s="83" t="s">
        <v>308</v>
      </c>
      <c r="E127" s="74">
        <v>38106</v>
      </c>
      <c r="F127" s="75"/>
      <c r="G127" s="76"/>
      <c r="H127" s="76"/>
      <c r="I127" s="77"/>
      <c r="J127" s="76"/>
    </row>
    <row r="128" spans="1:10" x14ac:dyDescent="0.2">
      <c r="A128" s="87" t="s">
        <v>401</v>
      </c>
      <c r="B128" s="90">
        <v>1231</v>
      </c>
      <c r="C128" s="83" t="s">
        <v>311</v>
      </c>
      <c r="D128" s="83" t="s">
        <v>308</v>
      </c>
      <c r="E128" s="74">
        <v>38107</v>
      </c>
      <c r="F128" s="75"/>
      <c r="G128" s="76"/>
      <c r="H128" s="76"/>
      <c r="I128" s="77"/>
      <c r="J128" s="76"/>
    </row>
    <row r="129" spans="1:10" x14ac:dyDescent="0.2">
      <c r="A129" s="87" t="s">
        <v>433</v>
      </c>
      <c r="B129" s="90">
        <v>1600</v>
      </c>
      <c r="C129" s="83" t="s">
        <v>305</v>
      </c>
      <c r="D129" s="83" t="s">
        <v>300</v>
      </c>
      <c r="E129" s="74">
        <v>38084</v>
      </c>
      <c r="F129" s="79">
        <v>0.57152777777777775</v>
      </c>
      <c r="G129" s="80">
        <v>15.55</v>
      </c>
      <c r="H129" s="80">
        <v>8.57</v>
      </c>
      <c r="I129" s="81">
        <v>528</v>
      </c>
      <c r="J129" s="80">
        <v>15.82</v>
      </c>
    </row>
    <row r="130" spans="1:10" x14ac:dyDescent="0.2">
      <c r="A130" s="87" t="s">
        <v>354</v>
      </c>
      <c r="B130" s="90">
        <v>403</v>
      </c>
      <c r="C130" s="83" t="s">
        <v>299</v>
      </c>
      <c r="D130" s="83" t="s">
        <v>300</v>
      </c>
      <c r="E130" s="74">
        <v>38098</v>
      </c>
      <c r="F130" s="79">
        <v>0.44236111111111115</v>
      </c>
      <c r="G130" s="80">
        <v>18.48</v>
      </c>
      <c r="H130" s="80">
        <v>8.44</v>
      </c>
      <c r="I130" s="81">
        <v>423</v>
      </c>
      <c r="J130" s="80">
        <v>11.47</v>
      </c>
    </row>
    <row r="131" spans="1:10" x14ac:dyDescent="0.2">
      <c r="A131" s="87" t="s">
        <v>434</v>
      </c>
      <c r="B131" s="90">
        <v>1112</v>
      </c>
      <c r="C131" s="83" t="s">
        <v>309</v>
      </c>
      <c r="D131" s="83" t="s">
        <v>300</v>
      </c>
      <c r="E131" s="74">
        <v>38096</v>
      </c>
      <c r="F131" s="79">
        <v>0.43055555555555558</v>
      </c>
      <c r="G131" s="80">
        <v>17.100000000000001</v>
      </c>
      <c r="H131" s="80">
        <v>8.2100000000000009</v>
      </c>
      <c r="I131" s="81">
        <v>511</v>
      </c>
      <c r="J131" s="80">
        <v>12.22</v>
      </c>
    </row>
    <row r="132" spans="1:10" x14ac:dyDescent="0.2">
      <c r="A132" s="87" t="s">
        <v>399</v>
      </c>
      <c r="B132" s="90">
        <v>250</v>
      </c>
      <c r="C132" s="83" t="s">
        <v>301</v>
      </c>
      <c r="D132" s="83" t="s">
        <v>300</v>
      </c>
      <c r="E132" s="74">
        <v>38098</v>
      </c>
      <c r="F132" s="75"/>
      <c r="G132" s="80">
        <v>19.600000000000001</v>
      </c>
      <c r="H132" s="80">
        <v>8.93</v>
      </c>
      <c r="I132" s="81">
        <v>891</v>
      </c>
      <c r="J132" s="80">
        <v>14.83</v>
      </c>
    </row>
    <row r="133" spans="1:10" x14ac:dyDescent="0.2">
      <c r="A133" s="87" t="s">
        <v>357</v>
      </c>
      <c r="B133" s="90">
        <v>625</v>
      </c>
      <c r="C133" s="83" t="s">
        <v>302</v>
      </c>
      <c r="D133" s="83" t="s">
        <v>300</v>
      </c>
      <c r="E133" s="74">
        <v>38098</v>
      </c>
      <c r="F133" s="79">
        <v>0.5625</v>
      </c>
      <c r="G133" s="80">
        <v>17.690000000000001</v>
      </c>
      <c r="H133" s="80">
        <v>8.32</v>
      </c>
      <c r="I133" s="81">
        <v>486</v>
      </c>
      <c r="J133" s="80">
        <v>13.76</v>
      </c>
    </row>
    <row r="134" spans="1:10" x14ac:dyDescent="0.2">
      <c r="A134" s="87" t="s">
        <v>360</v>
      </c>
      <c r="B134" s="90">
        <v>1053</v>
      </c>
      <c r="C134" s="83" t="s">
        <v>304</v>
      </c>
      <c r="D134" s="83" t="s">
        <v>300</v>
      </c>
      <c r="E134" s="74">
        <v>38096</v>
      </c>
      <c r="F134" s="79">
        <v>0.52083333333333337</v>
      </c>
      <c r="G134" s="80">
        <v>16.7</v>
      </c>
      <c r="H134" s="80">
        <v>8.26</v>
      </c>
      <c r="I134" s="81">
        <v>464</v>
      </c>
      <c r="J134" s="80">
        <v>13.72</v>
      </c>
    </row>
    <row r="135" spans="1:10" x14ac:dyDescent="0.2">
      <c r="A135" s="87" t="s">
        <v>363</v>
      </c>
      <c r="B135" s="90">
        <v>1583</v>
      </c>
      <c r="C135" s="83" t="s">
        <v>306</v>
      </c>
      <c r="D135" s="83" t="s">
        <v>300</v>
      </c>
      <c r="E135" s="74">
        <v>38096</v>
      </c>
      <c r="F135" s="79">
        <v>0.61111111111111105</v>
      </c>
      <c r="G135" s="80">
        <v>19.739999999999998</v>
      </c>
      <c r="H135" s="80">
        <v>7.15</v>
      </c>
      <c r="I135" s="81">
        <v>516</v>
      </c>
      <c r="J135" s="80">
        <v>10.66</v>
      </c>
    </row>
    <row r="136" spans="1:10" x14ac:dyDescent="0.2">
      <c r="A136" s="87" t="s">
        <v>435</v>
      </c>
      <c r="B136" s="90">
        <v>566</v>
      </c>
      <c r="C136" s="83" t="s">
        <v>310</v>
      </c>
      <c r="D136" s="83" t="s">
        <v>300</v>
      </c>
      <c r="E136" s="74">
        <v>38098</v>
      </c>
      <c r="F136" s="79">
        <v>0.3888888888888889</v>
      </c>
      <c r="G136" s="80">
        <v>15.83</v>
      </c>
      <c r="H136" s="80">
        <v>8.2799999999999994</v>
      </c>
      <c r="I136" s="81">
        <v>674</v>
      </c>
      <c r="J136" s="80">
        <v>14.32</v>
      </c>
    </row>
    <row r="137" spans="1:10" x14ac:dyDescent="0.2">
      <c r="A137" s="87" t="s">
        <v>436</v>
      </c>
      <c r="B137" s="90">
        <v>742</v>
      </c>
      <c r="C137" s="83" t="s">
        <v>303</v>
      </c>
      <c r="D137" s="83" t="s">
        <v>300</v>
      </c>
      <c r="E137" s="74">
        <v>38428</v>
      </c>
      <c r="F137" s="79">
        <v>0.51736111111111105</v>
      </c>
      <c r="G137" s="80">
        <v>6.56</v>
      </c>
      <c r="H137" s="80">
        <v>8.98</v>
      </c>
      <c r="I137" s="81">
        <v>1128</v>
      </c>
      <c r="J137" s="80">
        <v>17.29</v>
      </c>
    </row>
    <row r="138" spans="1:10" x14ac:dyDescent="0.2">
      <c r="A138" s="87" t="s">
        <v>437</v>
      </c>
      <c r="B138" s="90">
        <v>764</v>
      </c>
      <c r="C138" s="83" t="s">
        <v>303</v>
      </c>
      <c r="D138" s="83" t="s">
        <v>300</v>
      </c>
      <c r="E138" s="74">
        <v>38448</v>
      </c>
      <c r="F138" s="75"/>
      <c r="G138" s="80">
        <v>10.69</v>
      </c>
      <c r="H138" s="80">
        <v>7.59</v>
      </c>
      <c r="I138" s="81">
        <v>615</v>
      </c>
      <c r="J138" s="80">
        <v>12.24</v>
      </c>
    </row>
    <row r="139" spans="1:10" x14ac:dyDescent="0.2">
      <c r="A139" s="87" t="s">
        <v>438</v>
      </c>
      <c r="B139" s="90">
        <v>773</v>
      </c>
      <c r="C139" s="83" t="s">
        <v>303</v>
      </c>
      <c r="D139" s="83" t="s">
        <v>300</v>
      </c>
      <c r="E139" s="74">
        <v>38428</v>
      </c>
      <c r="F139" s="79">
        <v>0.54513888888888895</v>
      </c>
      <c r="G139" s="80">
        <v>7.2</v>
      </c>
      <c r="H139" s="80">
        <v>9.02</v>
      </c>
      <c r="I139" s="81">
        <v>1142</v>
      </c>
      <c r="J139" s="80">
        <v>18.579999999999998</v>
      </c>
    </row>
    <row r="140" spans="1:10" x14ac:dyDescent="0.2">
      <c r="A140" s="87" t="s">
        <v>439</v>
      </c>
      <c r="B140" s="90">
        <v>841</v>
      </c>
      <c r="C140" s="83" t="s">
        <v>303</v>
      </c>
      <c r="D140" s="83" t="s">
        <v>300</v>
      </c>
      <c r="E140" s="74">
        <v>38442</v>
      </c>
      <c r="F140" s="79">
        <v>0.52083333333333337</v>
      </c>
      <c r="G140" s="80">
        <v>9.99</v>
      </c>
      <c r="H140" s="80">
        <v>8.1199999999999992</v>
      </c>
      <c r="I140" s="81">
        <v>743</v>
      </c>
      <c r="J140" s="80">
        <v>13.33</v>
      </c>
    </row>
    <row r="141" spans="1:10" x14ac:dyDescent="0.2">
      <c r="A141" s="87" t="s">
        <v>440</v>
      </c>
      <c r="B141" s="90">
        <v>894</v>
      </c>
      <c r="C141" s="83" t="s">
        <v>303</v>
      </c>
      <c r="D141" s="83" t="s">
        <v>300</v>
      </c>
      <c r="E141" s="74">
        <v>38442</v>
      </c>
      <c r="F141" s="79">
        <v>0.5</v>
      </c>
      <c r="G141" s="80">
        <v>9.83</v>
      </c>
      <c r="H141" s="80">
        <v>8.19</v>
      </c>
      <c r="I141" s="81">
        <v>715</v>
      </c>
      <c r="J141" s="80">
        <v>13.88</v>
      </c>
    </row>
    <row r="142" spans="1:10" x14ac:dyDescent="0.2">
      <c r="A142" s="87" t="s">
        <v>441</v>
      </c>
      <c r="B142" s="90">
        <v>947</v>
      </c>
      <c r="C142" s="83" t="s">
        <v>303</v>
      </c>
      <c r="D142" s="83" t="s">
        <v>300</v>
      </c>
      <c r="E142" s="74">
        <v>38442</v>
      </c>
      <c r="F142" s="79">
        <v>0.41666666666666669</v>
      </c>
      <c r="G142" s="80">
        <v>10.62</v>
      </c>
      <c r="H142" s="80">
        <v>8.11</v>
      </c>
      <c r="I142" s="81">
        <v>378</v>
      </c>
      <c r="J142" s="80">
        <v>16.12</v>
      </c>
    </row>
    <row r="143" spans="1:10" x14ac:dyDescent="0.2">
      <c r="A143" s="87" t="s">
        <v>442</v>
      </c>
      <c r="B143" s="90">
        <v>972</v>
      </c>
      <c r="C143" s="83" t="s">
        <v>303</v>
      </c>
      <c r="D143" s="83" t="s">
        <v>300</v>
      </c>
      <c r="E143" s="74">
        <v>38448</v>
      </c>
      <c r="F143" s="75"/>
      <c r="G143" s="80">
        <v>11.07</v>
      </c>
      <c r="H143" s="80">
        <v>8.1199999999999992</v>
      </c>
      <c r="I143" s="81">
        <v>613</v>
      </c>
      <c r="J143" s="80">
        <v>12.29</v>
      </c>
    </row>
    <row r="144" spans="1:10" x14ac:dyDescent="0.2">
      <c r="A144" s="87" t="s">
        <v>443</v>
      </c>
      <c r="B144" s="90">
        <v>700</v>
      </c>
      <c r="C144" s="83" t="s">
        <v>304</v>
      </c>
      <c r="D144" s="83" t="s">
        <v>300</v>
      </c>
      <c r="E144" s="74">
        <v>38425</v>
      </c>
      <c r="F144" s="79">
        <v>0.47916666666666669</v>
      </c>
      <c r="G144" s="80">
        <v>5.4</v>
      </c>
      <c r="H144" s="80">
        <v>8.44</v>
      </c>
      <c r="I144" s="81">
        <v>843</v>
      </c>
      <c r="J144" s="80">
        <v>18.25</v>
      </c>
    </row>
    <row r="145" spans="1:10" x14ac:dyDescent="0.2">
      <c r="A145" s="87" t="s">
        <v>444</v>
      </c>
      <c r="B145" s="90">
        <v>701</v>
      </c>
      <c r="C145" s="83" t="s">
        <v>304</v>
      </c>
      <c r="D145" s="83" t="s">
        <v>300</v>
      </c>
      <c r="E145" s="74">
        <v>38425</v>
      </c>
      <c r="F145" s="79">
        <v>0.3840277777777778</v>
      </c>
      <c r="G145" s="80">
        <v>5.86</v>
      </c>
      <c r="H145" s="80">
        <v>6.95</v>
      </c>
      <c r="I145" s="81">
        <v>828</v>
      </c>
      <c r="J145" s="80">
        <v>15.94</v>
      </c>
    </row>
    <row r="146" spans="1:10" x14ac:dyDescent="0.2">
      <c r="A146" s="87" t="s">
        <v>445</v>
      </c>
      <c r="B146" s="90">
        <v>729</v>
      </c>
      <c r="C146" s="83" t="s">
        <v>304</v>
      </c>
      <c r="D146" s="83" t="s">
        <v>300</v>
      </c>
      <c r="E146" s="74">
        <v>38428</v>
      </c>
      <c r="F146" s="79">
        <v>0.46527777777777773</v>
      </c>
      <c r="G146" s="80">
        <v>5.26</v>
      </c>
      <c r="H146" s="80">
        <v>7.33</v>
      </c>
      <c r="I146" s="81">
        <v>415</v>
      </c>
      <c r="J146" s="80">
        <v>12.05</v>
      </c>
    </row>
    <row r="147" spans="1:10" x14ac:dyDescent="0.2">
      <c r="A147" s="87" t="s">
        <v>446</v>
      </c>
      <c r="B147" s="90">
        <v>753</v>
      </c>
      <c r="C147" s="83" t="s">
        <v>304</v>
      </c>
      <c r="D147" s="83" t="s">
        <v>300</v>
      </c>
      <c r="E147" s="74">
        <v>38448</v>
      </c>
      <c r="F147" s="79">
        <v>0.4375</v>
      </c>
      <c r="G147" s="80">
        <v>11.52</v>
      </c>
      <c r="H147" s="80">
        <v>7.46</v>
      </c>
      <c r="I147" s="81">
        <v>468</v>
      </c>
      <c r="J147" s="80">
        <v>11.7</v>
      </c>
    </row>
    <row r="148" spans="1:10" x14ac:dyDescent="0.2">
      <c r="A148" s="87" t="s">
        <v>447</v>
      </c>
      <c r="B148" s="90">
        <v>800</v>
      </c>
      <c r="C148" s="83" t="s">
        <v>304</v>
      </c>
      <c r="D148" s="83" t="s">
        <v>300</v>
      </c>
      <c r="E148" s="74">
        <v>38425</v>
      </c>
      <c r="F148" s="79">
        <v>0.56041666666666667</v>
      </c>
      <c r="G148" s="80">
        <v>7.72</v>
      </c>
      <c r="H148" s="80">
        <v>8.93</v>
      </c>
      <c r="I148" s="81">
        <v>811</v>
      </c>
      <c r="J148" s="80">
        <v>15.68</v>
      </c>
    </row>
    <row r="149" spans="1:10" x14ac:dyDescent="0.2">
      <c r="A149" s="87" t="s">
        <v>448</v>
      </c>
      <c r="B149" s="90">
        <v>801</v>
      </c>
      <c r="C149" s="83" t="s">
        <v>304</v>
      </c>
      <c r="D149" s="83" t="s">
        <v>300</v>
      </c>
      <c r="E149" s="74">
        <v>38425</v>
      </c>
      <c r="F149" s="79">
        <v>0.43541666666666662</v>
      </c>
      <c r="G149" s="80">
        <v>6.18</v>
      </c>
      <c r="H149" s="80">
        <v>8.8000000000000007</v>
      </c>
      <c r="I149" s="81">
        <v>825</v>
      </c>
      <c r="J149" s="80">
        <v>17.059999999999999</v>
      </c>
    </row>
    <row r="150" spans="1:10" x14ac:dyDescent="0.2">
      <c r="A150" s="87" t="s">
        <v>449</v>
      </c>
      <c r="B150" s="90">
        <v>856</v>
      </c>
      <c r="C150" s="83" t="s">
        <v>304</v>
      </c>
      <c r="D150" s="83" t="s">
        <v>300</v>
      </c>
      <c r="E150" s="74">
        <v>38418</v>
      </c>
      <c r="F150" s="79">
        <v>0.48958333333333331</v>
      </c>
      <c r="G150" s="80">
        <v>8.48</v>
      </c>
      <c r="H150" s="80">
        <v>7.67</v>
      </c>
      <c r="I150" s="81">
        <v>595</v>
      </c>
      <c r="J150" s="80">
        <v>11.81</v>
      </c>
    </row>
    <row r="151" spans="1:10" x14ac:dyDescent="0.2">
      <c r="A151" s="87" t="s">
        <v>450</v>
      </c>
      <c r="B151" s="90">
        <v>857</v>
      </c>
      <c r="C151" s="83" t="s">
        <v>304</v>
      </c>
      <c r="D151" s="83" t="s">
        <v>300</v>
      </c>
      <c r="E151" s="74">
        <v>38428</v>
      </c>
      <c r="F151" s="79">
        <v>0.44097222222222227</v>
      </c>
      <c r="G151" s="80">
        <v>5.43</v>
      </c>
      <c r="H151" s="80">
        <v>7.2</v>
      </c>
      <c r="I151" s="81">
        <v>432</v>
      </c>
      <c r="J151" s="80">
        <v>12.51</v>
      </c>
    </row>
    <row r="152" spans="1:10" x14ac:dyDescent="0.2">
      <c r="A152" s="87" t="s">
        <v>451</v>
      </c>
      <c r="B152" s="90">
        <v>886</v>
      </c>
      <c r="C152" s="83" t="s">
        <v>304</v>
      </c>
      <c r="D152" s="83" t="s">
        <v>300</v>
      </c>
      <c r="E152" s="74">
        <v>38448</v>
      </c>
      <c r="F152" s="79">
        <v>0.46875</v>
      </c>
      <c r="G152" s="80">
        <v>12.38</v>
      </c>
      <c r="H152" s="80">
        <v>7.56</v>
      </c>
      <c r="I152" s="81">
        <v>473</v>
      </c>
      <c r="J152" s="80">
        <v>11.55</v>
      </c>
    </row>
    <row r="153" spans="1:10" x14ac:dyDescent="0.2">
      <c r="A153" s="87" t="s">
        <v>452</v>
      </c>
      <c r="B153" s="90">
        <v>954</v>
      </c>
      <c r="C153" s="83" t="s">
        <v>304</v>
      </c>
      <c r="D153" s="83" t="s">
        <v>300</v>
      </c>
      <c r="E153" s="74">
        <v>38418</v>
      </c>
      <c r="F153" s="75"/>
      <c r="G153" s="80">
        <v>5.79</v>
      </c>
      <c r="H153" s="80">
        <v>7.42</v>
      </c>
      <c r="I153" s="81">
        <v>606</v>
      </c>
      <c r="J153" s="80">
        <v>11.9</v>
      </c>
    </row>
    <row r="154" spans="1:10" x14ac:dyDescent="0.2">
      <c r="A154" s="87" t="s">
        <v>453</v>
      </c>
      <c r="B154" s="90">
        <v>758</v>
      </c>
      <c r="C154" s="83" t="s">
        <v>309</v>
      </c>
      <c r="D154" s="83" t="s">
        <v>300</v>
      </c>
      <c r="E154" s="74">
        <v>38453</v>
      </c>
      <c r="F154" s="79">
        <v>0.36805555555555558</v>
      </c>
      <c r="G154" s="80">
        <v>14.46</v>
      </c>
      <c r="H154" s="80">
        <v>8.5399999999999991</v>
      </c>
      <c r="I154" s="81">
        <v>492</v>
      </c>
      <c r="J154" s="80">
        <v>14.18</v>
      </c>
    </row>
    <row r="155" spans="1:10" x14ac:dyDescent="0.2">
      <c r="A155" s="87" t="s">
        <v>454</v>
      </c>
      <c r="B155" s="90">
        <v>778</v>
      </c>
      <c r="C155" s="83" t="s">
        <v>309</v>
      </c>
      <c r="D155" s="83" t="s">
        <v>300</v>
      </c>
      <c r="E155" s="74">
        <v>38455</v>
      </c>
      <c r="F155" s="75"/>
      <c r="G155" s="76"/>
      <c r="H155" s="76"/>
      <c r="I155" s="77"/>
      <c r="J155" s="76"/>
    </row>
    <row r="156" spans="1:10" x14ac:dyDescent="0.2">
      <c r="A156" s="87" t="s">
        <v>455</v>
      </c>
      <c r="B156" s="90">
        <v>780</v>
      </c>
      <c r="C156" s="83" t="s">
        <v>309</v>
      </c>
      <c r="D156" s="83" t="s">
        <v>300</v>
      </c>
      <c r="E156" s="74">
        <v>38454</v>
      </c>
      <c r="F156" s="75"/>
      <c r="G156" s="76"/>
      <c r="H156" s="76"/>
      <c r="I156" s="77"/>
      <c r="J156" s="76"/>
    </row>
    <row r="157" spans="1:10" x14ac:dyDescent="0.2">
      <c r="A157" s="87" t="s">
        <v>456</v>
      </c>
      <c r="B157" s="90">
        <v>902</v>
      </c>
      <c r="C157" s="83" t="s">
        <v>309</v>
      </c>
      <c r="D157" s="83" t="s">
        <v>300</v>
      </c>
      <c r="E157" s="74">
        <v>38453</v>
      </c>
      <c r="F157" s="79">
        <v>0.47916666666666669</v>
      </c>
      <c r="G157" s="80">
        <v>16.38</v>
      </c>
      <c r="H157" s="80">
        <v>8.8699999999999992</v>
      </c>
      <c r="I157" s="81">
        <v>478</v>
      </c>
      <c r="J157" s="80">
        <v>15.9</v>
      </c>
    </row>
    <row r="158" spans="1:10" x14ac:dyDescent="0.2">
      <c r="A158" s="87" t="s">
        <v>457</v>
      </c>
      <c r="B158" s="90">
        <v>909</v>
      </c>
      <c r="C158" s="83" t="s">
        <v>309</v>
      </c>
      <c r="D158" s="83" t="s">
        <v>300</v>
      </c>
      <c r="E158" s="74">
        <v>38454</v>
      </c>
      <c r="F158" s="75"/>
      <c r="G158" s="76"/>
      <c r="H158" s="76"/>
      <c r="I158" s="77"/>
      <c r="J158" s="76"/>
    </row>
    <row r="159" spans="1:10" x14ac:dyDescent="0.2">
      <c r="A159" s="87" t="s">
        <v>458</v>
      </c>
      <c r="B159" s="90">
        <v>940</v>
      </c>
      <c r="C159" s="83" t="s">
        <v>309</v>
      </c>
      <c r="D159" s="83" t="s">
        <v>300</v>
      </c>
      <c r="E159" s="74">
        <v>38455</v>
      </c>
      <c r="F159" s="79">
        <v>0.37847222222222227</v>
      </c>
      <c r="G159" s="76"/>
      <c r="H159" s="76"/>
      <c r="I159" s="77"/>
      <c r="J159" s="76"/>
    </row>
    <row r="160" spans="1:10" x14ac:dyDescent="0.2">
      <c r="A160" s="87" t="s">
        <v>459</v>
      </c>
      <c r="B160" s="90">
        <v>956</v>
      </c>
      <c r="C160" s="83" t="s">
        <v>309</v>
      </c>
      <c r="D160" s="83" t="s">
        <v>300</v>
      </c>
      <c r="E160" s="74">
        <v>38454</v>
      </c>
      <c r="F160" s="79">
        <v>0.38194444444444442</v>
      </c>
      <c r="G160" s="76">
        <v>12.85</v>
      </c>
      <c r="H160" s="76">
        <v>8.35</v>
      </c>
      <c r="I160" s="77">
        <v>498</v>
      </c>
      <c r="J160" s="76">
        <v>10.23</v>
      </c>
    </row>
    <row r="161" spans="1:10" x14ac:dyDescent="0.2">
      <c r="A161" s="87" t="s">
        <v>460</v>
      </c>
      <c r="B161" s="90">
        <v>985</v>
      </c>
      <c r="C161" s="83" t="s">
        <v>309</v>
      </c>
      <c r="D161" s="83" t="s">
        <v>300</v>
      </c>
      <c r="E161" s="74">
        <v>38455</v>
      </c>
      <c r="F161" s="79">
        <v>0.42291666666666666</v>
      </c>
      <c r="G161" s="76"/>
      <c r="H161" s="76"/>
      <c r="I161" s="77"/>
      <c r="J161" s="76"/>
    </row>
    <row r="162" spans="1:10" x14ac:dyDescent="0.2">
      <c r="A162" s="87" t="s">
        <v>461</v>
      </c>
      <c r="B162" s="90">
        <v>1018</v>
      </c>
      <c r="C162" s="83" t="s">
        <v>309</v>
      </c>
      <c r="D162" s="83" t="s">
        <v>300</v>
      </c>
      <c r="E162" s="74">
        <v>38455</v>
      </c>
      <c r="F162" s="79">
        <v>0.36458333333333331</v>
      </c>
      <c r="G162" s="80">
        <v>11.69</v>
      </c>
      <c r="H162" s="80">
        <v>7.88</v>
      </c>
      <c r="I162" s="81">
        <v>500</v>
      </c>
      <c r="J162" s="80">
        <v>11.46</v>
      </c>
    </row>
    <row r="163" spans="1:10" x14ac:dyDescent="0.2">
      <c r="A163" s="87" t="s">
        <v>462</v>
      </c>
      <c r="B163" s="90">
        <v>1059</v>
      </c>
      <c r="C163" s="83" t="s">
        <v>309</v>
      </c>
      <c r="D163" s="83" t="s">
        <v>300</v>
      </c>
      <c r="E163" s="74">
        <v>38453</v>
      </c>
      <c r="F163" s="79">
        <v>0.3923611111111111</v>
      </c>
      <c r="G163" s="80">
        <v>14.32</v>
      </c>
      <c r="H163" s="80">
        <v>8.5299999999999994</v>
      </c>
      <c r="I163" s="81">
        <v>482</v>
      </c>
      <c r="J163" s="80">
        <v>13.72</v>
      </c>
    </row>
    <row r="164" spans="1:10" x14ac:dyDescent="0.2">
      <c r="A164" s="87" t="s">
        <v>463</v>
      </c>
      <c r="B164" s="90">
        <v>1084</v>
      </c>
      <c r="C164" s="83" t="s">
        <v>309</v>
      </c>
      <c r="D164" s="83" t="s">
        <v>300</v>
      </c>
      <c r="E164" s="74">
        <v>38455</v>
      </c>
      <c r="F164" s="79">
        <v>0.40972222222222227</v>
      </c>
      <c r="G164" s="80">
        <v>14.65</v>
      </c>
      <c r="H164" s="80">
        <v>8.1999999999999993</v>
      </c>
      <c r="I164" s="81">
        <v>466</v>
      </c>
      <c r="J164" s="80">
        <v>10.96</v>
      </c>
    </row>
    <row r="165" spans="1:10" x14ac:dyDescent="0.2">
      <c r="A165" s="87" t="s">
        <v>464</v>
      </c>
      <c r="B165" s="90">
        <v>1087</v>
      </c>
      <c r="C165" s="83" t="s">
        <v>309</v>
      </c>
      <c r="D165" s="83" t="s">
        <v>300</v>
      </c>
      <c r="E165" s="74">
        <v>38455</v>
      </c>
      <c r="F165" s="79">
        <v>0.5</v>
      </c>
      <c r="G165" s="80">
        <v>15.43</v>
      </c>
      <c r="H165" s="80">
        <v>8.6199999999999992</v>
      </c>
      <c r="I165" s="81">
        <v>487</v>
      </c>
      <c r="J165" s="80">
        <v>13.9</v>
      </c>
    </row>
    <row r="166" spans="1:10" x14ac:dyDescent="0.2">
      <c r="A166" s="87" t="s">
        <v>465</v>
      </c>
      <c r="B166" s="90">
        <v>1103</v>
      </c>
      <c r="C166" s="83" t="s">
        <v>309</v>
      </c>
      <c r="D166" s="83" t="s">
        <v>300</v>
      </c>
      <c r="E166" s="74">
        <v>38454</v>
      </c>
      <c r="F166" s="79">
        <v>0.43055555555555558</v>
      </c>
      <c r="G166" s="80">
        <v>12.41</v>
      </c>
      <c r="H166" s="80">
        <v>8.2899999999999991</v>
      </c>
      <c r="I166" s="81">
        <v>498</v>
      </c>
      <c r="J166" s="80">
        <v>11.81</v>
      </c>
    </row>
    <row r="167" spans="1:10" x14ac:dyDescent="0.2">
      <c r="A167" s="87" t="s">
        <v>435</v>
      </c>
      <c r="B167" s="90">
        <v>566</v>
      </c>
      <c r="C167" s="83" t="s">
        <v>310</v>
      </c>
      <c r="D167" s="83" t="s">
        <v>300</v>
      </c>
      <c r="E167" s="74">
        <v>38470</v>
      </c>
      <c r="F167" s="79">
        <v>0.375</v>
      </c>
      <c r="G167" s="80">
        <v>11.89</v>
      </c>
      <c r="H167" s="80">
        <v>7.81</v>
      </c>
      <c r="I167" s="81">
        <v>722</v>
      </c>
      <c r="J167" s="80">
        <v>11.91</v>
      </c>
    </row>
    <row r="168" spans="1:10" x14ac:dyDescent="0.2">
      <c r="A168" s="87" t="s">
        <v>399</v>
      </c>
      <c r="B168" s="90">
        <v>250</v>
      </c>
      <c r="C168" s="83" t="s">
        <v>301</v>
      </c>
      <c r="D168" s="83" t="s">
        <v>300</v>
      </c>
      <c r="E168" s="74">
        <v>38470</v>
      </c>
      <c r="F168" s="79">
        <v>0.44444444444444442</v>
      </c>
      <c r="G168" s="80">
        <v>14.48</v>
      </c>
      <c r="H168" s="80">
        <v>8.52</v>
      </c>
      <c r="I168" s="81">
        <v>949</v>
      </c>
      <c r="J168" s="80">
        <v>12.64</v>
      </c>
    </row>
    <row r="169" spans="1:10" x14ac:dyDescent="0.2">
      <c r="A169" s="87" t="s">
        <v>434</v>
      </c>
      <c r="B169" s="90">
        <v>1112</v>
      </c>
      <c r="C169" s="83" t="s">
        <v>309</v>
      </c>
      <c r="D169" s="83" t="s">
        <v>300</v>
      </c>
      <c r="E169" s="74">
        <v>38453</v>
      </c>
      <c r="F169" s="79">
        <v>0.4375</v>
      </c>
      <c r="G169" s="80">
        <v>15.07</v>
      </c>
      <c r="H169" s="80">
        <v>8.51</v>
      </c>
      <c r="I169" s="81">
        <v>488</v>
      </c>
      <c r="J169" s="80">
        <v>13.47</v>
      </c>
    </row>
    <row r="170" spans="1:10" x14ac:dyDescent="0.2">
      <c r="A170" s="87" t="s">
        <v>433</v>
      </c>
      <c r="B170" s="90">
        <v>1600</v>
      </c>
      <c r="C170" s="83" t="s">
        <v>305</v>
      </c>
      <c r="D170" s="83" t="s">
        <v>300</v>
      </c>
      <c r="E170" s="74">
        <v>38463</v>
      </c>
      <c r="F170" s="79">
        <v>0.4236111111111111</v>
      </c>
      <c r="G170" s="80">
        <v>15.24</v>
      </c>
      <c r="H170" s="80">
        <v>8</v>
      </c>
      <c r="I170" s="81">
        <v>521</v>
      </c>
      <c r="J170" s="80">
        <v>11.77</v>
      </c>
    </row>
    <row r="171" spans="1:10" x14ac:dyDescent="0.2">
      <c r="A171" s="87" t="s">
        <v>354</v>
      </c>
      <c r="B171" s="90">
        <v>403</v>
      </c>
      <c r="C171" s="83" t="s">
        <v>299</v>
      </c>
      <c r="D171" s="83" t="s">
        <v>300</v>
      </c>
      <c r="E171" s="74">
        <v>38470</v>
      </c>
      <c r="F171" s="79">
        <v>0.40277777777777773</v>
      </c>
      <c r="G171" s="80">
        <v>14.28</v>
      </c>
      <c r="H171" s="80">
        <v>8.3699999999999992</v>
      </c>
      <c r="I171" s="81">
        <v>437</v>
      </c>
      <c r="J171" s="80">
        <v>11.44</v>
      </c>
    </row>
    <row r="172" spans="1:10" x14ac:dyDescent="0.2">
      <c r="A172" s="87" t="s">
        <v>357</v>
      </c>
      <c r="B172" s="90">
        <v>625</v>
      </c>
      <c r="C172" s="83" t="s">
        <v>302</v>
      </c>
      <c r="D172" s="83" t="s">
        <v>300</v>
      </c>
      <c r="E172" s="74">
        <v>38474</v>
      </c>
      <c r="F172" s="79">
        <v>0.40972222222222227</v>
      </c>
      <c r="G172" s="80">
        <v>12.24</v>
      </c>
      <c r="H172" s="80">
        <v>7.57</v>
      </c>
      <c r="I172" s="81">
        <v>538</v>
      </c>
      <c r="J172" s="80">
        <v>14.2</v>
      </c>
    </row>
    <row r="173" spans="1:10" x14ac:dyDescent="0.2">
      <c r="A173" s="87" t="s">
        <v>358</v>
      </c>
      <c r="B173" s="90">
        <v>964</v>
      </c>
      <c r="C173" s="83" t="s">
        <v>303</v>
      </c>
      <c r="D173" s="83" t="s">
        <v>300</v>
      </c>
      <c r="E173" s="74">
        <v>38442</v>
      </c>
      <c r="F173" s="79">
        <v>0.44791666666666669</v>
      </c>
      <c r="G173" s="80">
        <v>9.6199999999999992</v>
      </c>
      <c r="H173" s="80">
        <v>8.16</v>
      </c>
      <c r="I173" s="81">
        <v>700</v>
      </c>
      <c r="J173" s="80">
        <v>15.91</v>
      </c>
    </row>
    <row r="174" spans="1:10" x14ac:dyDescent="0.2">
      <c r="A174" s="87" t="s">
        <v>360</v>
      </c>
      <c r="B174" s="90">
        <v>1053</v>
      </c>
      <c r="C174" s="83" t="s">
        <v>304</v>
      </c>
      <c r="D174" s="83" t="s">
        <v>300</v>
      </c>
      <c r="E174" s="74">
        <v>38418</v>
      </c>
      <c r="F174" s="79">
        <v>0.44930555555555557</v>
      </c>
      <c r="G174" s="80">
        <v>5.75</v>
      </c>
      <c r="H174" s="80">
        <v>7.36</v>
      </c>
      <c r="I174" s="81">
        <v>606</v>
      </c>
      <c r="J174" s="80">
        <v>12.06</v>
      </c>
    </row>
    <row r="175" spans="1:10" x14ac:dyDescent="0.2">
      <c r="A175" s="87" t="s">
        <v>364</v>
      </c>
      <c r="B175" s="90">
        <v>1367</v>
      </c>
      <c r="C175" s="83" t="s">
        <v>307</v>
      </c>
      <c r="D175" s="83" t="s">
        <v>300</v>
      </c>
      <c r="E175" s="74">
        <v>38463</v>
      </c>
      <c r="F175" s="79">
        <v>0.375</v>
      </c>
      <c r="G175" s="80">
        <v>14.08</v>
      </c>
      <c r="H175" s="80">
        <v>8.41</v>
      </c>
      <c r="I175" s="81">
        <v>385</v>
      </c>
      <c r="J175" s="80">
        <v>12.13</v>
      </c>
    </row>
    <row r="176" spans="1:10" x14ac:dyDescent="0.2">
      <c r="A176" s="87" t="s">
        <v>365</v>
      </c>
      <c r="B176" s="90">
        <v>1392</v>
      </c>
      <c r="C176" s="83" t="s">
        <v>307</v>
      </c>
      <c r="D176" s="83" t="s">
        <v>308</v>
      </c>
      <c r="E176" s="74">
        <v>38457</v>
      </c>
      <c r="F176" s="79">
        <v>0.45833333333333331</v>
      </c>
      <c r="G176" s="80">
        <v>10.47</v>
      </c>
      <c r="H176" s="80">
        <v>7.56</v>
      </c>
      <c r="I176" s="81">
        <v>443</v>
      </c>
      <c r="J176" s="80">
        <v>13.94</v>
      </c>
    </row>
    <row r="177" spans="1:10" x14ac:dyDescent="0.2">
      <c r="A177" s="87" t="s">
        <v>366</v>
      </c>
      <c r="B177" s="90">
        <v>1659</v>
      </c>
      <c r="C177" s="83" t="s">
        <v>307</v>
      </c>
      <c r="D177" s="83" t="s">
        <v>300</v>
      </c>
      <c r="E177" s="74">
        <v>38457</v>
      </c>
      <c r="F177" s="79">
        <v>0.51041666666666663</v>
      </c>
      <c r="G177" s="80">
        <v>13.13</v>
      </c>
      <c r="H177" s="80">
        <v>8.09</v>
      </c>
      <c r="I177" s="81">
        <v>483</v>
      </c>
      <c r="J177" s="80">
        <v>12.77</v>
      </c>
    </row>
    <row r="178" spans="1:10" x14ac:dyDescent="0.2">
      <c r="A178" s="87" t="s">
        <v>367</v>
      </c>
      <c r="B178" s="90">
        <v>1634</v>
      </c>
      <c r="C178" s="83" t="s">
        <v>307</v>
      </c>
      <c r="D178" s="83" t="s">
        <v>300</v>
      </c>
      <c r="E178" s="74">
        <v>38457</v>
      </c>
      <c r="F178" s="79">
        <v>0.55208333333333337</v>
      </c>
      <c r="G178" s="80">
        <v>12.47</v>
      </c>
      <c r="H178" s="80">
        <v>7.68</v>
      </c>
      <c r="I178" s="81">
        <v>409</v>
      </c>
      <c r="J178" s="80">
        <v>13.35</v>
      </c>
    </row>
    <row r="179" spans="1:10" x14ac:dyDescent="0.2">
      <c r="A179" s="87" t="s">
        <v>400</v>
      </c>
      <c r="B179" s="90">
        <v>1235</v>
      </c>
      <c r="C179" s="83" t="s">
        <v>311</v>
      </c>
      <c r="D179" s="83" t="s">
        <v>308</v>
      </c>
      <c r="E179" s="74">
        <v>38481</v>
      </c>
      <c r="F179" s="79">
        <v>0.38541666666666669</v>
      </c>
      <c r="G179" s="80">
        <v>12.91</v>
      </c>
      <c r="H179" s="80">
        <v>7.61</v>
      </c>
      <c r="I179" s="81">
        <v>441</v>
      </c>
      <c r="J179" s="80">
        <v>13.87</v>
      </c>
    </row>
    <row r="180" spans="1:10" x14ac:dyDescent="0.2">
      <c r="A180" s="87" t="s">
        <v>401</v>
      </c>
      <c r="B180" s="90">
        <v>1231</v>
      </c>
      <c r="C180" s="83" t="s">
        <v>311</v>
      </c>
      <c r="D180" s="83" t="s">
        <v>308</v>
      </c>
      <c r="E180" s="74">
        <v>38481</v>
      </c>
      <c r="F180" s="79">
        <v>0.4375</v>
      </c>
      <c r="G180" s="80">
        <v>14.55</v>
      </c>
      <c r="H180" s="80">
        <v>7.59</v>
      </c>
      <c r="I180" s="81">
        <v>565</v>
      </c>
      <c r="J180" s="80">
        <v>14.25</v>
      </c>
    </row>
    <row r="181" spans="1:10" x14ac:dyDescent="0.2">
      <c r="A181" s="87" t="s">
        <v>466</v>
      </c>
      <c r="B181" s="90">
        <v>61</v>
      </c>
      <c r="C181" s="83" t="s">
        <v>301</v>
      </c>
      <c r="D181" s="83" t="s">
        <v>300</v>
      </c>
      <c r="E181" s="74">
        <v>38785</v>
      </c>
      <c r="F181" s="79">
        <v>0.44930555555555557</v>
      </c>
      <c r="G181" s="76"/>
      <c r="H181" s="76"/>
      <c r="I181" s="77"/>
      <c r="J181" s="76"/>
    </row>
    <row r="182" spans="1:10" x14ac:dyDescent="0.2">
      <c r="A182" s="87" t="s">
        <v>467</v>
      </c>
      <c r="B182" s="90">
        <v>129</v>
      </c>
      <c r="C182" s="83" t="s">
        <v>301</v>
      </c>
      <c r="D182" s="83" t="s">
        <v>300</v>
      </c>
      <c r="E182" s="74">
        <v>38785</v>
      </c>
      <c r="F182" s="79">
        <v>0.49513888888888885</v>
      </c>
      <c r="G182" s="76"/>
      <c r="H182" s="76"/>
      <c r="I182" s="77"/>
      <c r="J182" s="76"/>
    </row>
    <row r="183" spans="1:10" x14ac:dyDescent="0.2">
      <c r="A183" s="87" t="s">
        <v>468</v>
      </c>
      <c r="B183" s="90">
        <v>155</v>
      </c>
      <c r="C183" s="83" t="s">
        <v>301</v>
      </c>
      <c r="D183" s="83" t="s">
        <v>300</v>
      </c>
      <c r="E183" s="74">
        <v>38785</v>
      </c>
      <c r="F183" s="79">
        <v>0.54374999999999996</v>
      </c>
      <c r="G183" s="76"/>
      <c r="H183" s="76"/>
      <c r="I183" s="77"/>
      <c r="J183" s="76"/>
    </row>
    <row r="184" spans="1:10" x14ac:dyDescent="0.2">
      <c r="A184" s="87" t="s">
        <v>469</v>
      </c>
      <c r="B184" s="90">
        <v>166</v>
      </c>
      <c r="C184" s="83" t="s">
        <v>301</v>
      </c>
      <c r="D184" s="83" t="s">
        <v>300</v>
      </c>
      <c r="E184" s="74">
        <v>38785</v>
      </c>
      <c r="F184" s="79">
        <v>0.55902777777777779</v>
      </c>
      <c r="G184" s="76"/>
      <c r="H184" s="76"/>
      <c r="I184" s="77"/>
      <c r="J184" s="76"/>
    </row>
    <row r="185" spans="1:10" x14ac:dyDescent="0.2">
      <c r="A185" s="87" t="s">
        <v>470</v>
      </c>
      <c r="B185" s="90">
        <v>81</v>
      </c>
      <c r="C185" s="83" t="s">
        <v>302</v>
      </c>
      <c r="D185" s="83" t="s">
        <v>300</v>
      </c>
      <c r="E185" s="74">
        <v>38841</v>
      </c>
      <c r="F185" s="79">
        <v>0.43263888888888885</v>
      </c>
      <c r="G185" s="76">
        <v>13.91</v>
      </c>
      <c r="H185" s="76">
        <v>7.17</v>
      </c>
      <c r="I185" s="77">
        <v>617</v>
      </c>
      <c r="J185" s="76">
        <v>9.68</v>
      </c>
    </row>
    <row r="186" spans="1:10" x14ac:dyDescent="0.2">
      <c r="A186" s="87" t="s">
        <v>471</v>
      </c>
      <c r="B186" s="90">
        <v>140</v>
      </c>
      <c r="C186" s="83" t="s">
        <v>302</v>
      </c>
      <c r="D186" s="83" t="s">
        <v>300</v>
      </c>
      <c r="E186" s="74">
        <v>38841</v>
      </c>
      <c r="F186" s="79">
        <v>0.54861111111111105</v>
      </c>
      <c r="G186" s="76">
        <v>17.309999999999999</v>
      </c>
      <c r="H186" s="76">
        <v>7.59</v>
      </c>
      <c r="I186" s="77">
        <v>583</v>
      </c>
      <c r="J186" s="76">
        <v>9.08</v>
      </c>
    </row>
    <row r="187" spans="1:10" x14ac:dyDescent="0.2">
      <c r="A187" s="87" t="s">
        <v>472</v>
      </c>
      <c r="B187" s="90">
        <v>199</v>
      </c>
      <c r="C187" s="83" t="s">
        <v>302</v>
      </c>
      <c r="D187" s="83" t="s">
        <v>300</v>
      </c>
      <c r="E187" s="74">
        <v>38841</v>
      </c>
      <c r="F187" s="79">
        <v>0.4861111111111111</v>
      </c>
      <c r="G187" s="76">
        <v>16.670000000000002</v>
      </c>
      <c r="H187" s="76">
        <v>7.37</v>
      </c>
      <c r="I187" s="77">
        <v>662</v>
      </c>
      <c r="J187" s="76">
        <v>9.92</v>
      </c>
    </row>
    <row r="188" spans="1:10" x14ac:dyDescent="0.2">
      <c r="A188" s="87" t="s">
        <v>473</v>
      </c>
      <c r="B188" s="90">
        <v>201</v>
      </c>
      <c r="C188" s="83" t="s">
        <v>302</v>
      </c>
      <c r="D188" s="83" t="s">
        <v>300</v>
      </c>
      <c r="E188" s="74">
        <v>38841</v>
      </c>
      <c r="F188" s="79">
        <v>0.52430555555555558</v>
      </c>
      <c r="G188" s="76">
        <v>17.329999999999998</v>
      </c>
      <c r="H188" s="76">
        <v>7.39</v>
      </c>
      <c r="I188" s="77">
        <v>586</v>
      </c>
      <c r="J188" s="76">
        <v>8.48</v>
      </c>
    </row>
    <row r="189" spans="1:10" x14ac:dyDescent="0.2">
      <c r="A189" s="87" t="s">
        <v>474</v>
      </c>
      <c r="B189" s="90">
        <v>254</v>
      </c>
      <c r="C189" s="83" t="s">
        <v>302</v>
      </c>
      <c r="D189" s="83" t="s">
        <v>300</v>
      </c>
      <c r="E189" s="74">
        <v>38841</v>
      </c>
      <c r="F189" s="79">
        <v>0.46875</v>
      </c>
      <c r="G189" s="76">
        <v>16.670000000000002</v>
      </c>
      <c r="H189" s="76">
        <v>7.37</v>
      </c>
      <c r="I189" s="77">
        <v>662</v>
      </c>
      <c r="J189" s="76">
        <v>9.92</v>
      </c>
    </row>
    <row r="190" spans="1:10" x14ac:dyDescent="0.2">
      <c r="A190" s="87" t="s">
        <v>475</v>
      </c>
      <c r="B190" s="90">
        <v>154</v>
      </c>
      <c r="C190" s="83" t="s">
        <v>299</v>
      </c>
      <c r="D190" s="83" t="s">
        <v>300</v>
      </c>
      <c r="E190" s="74">
        <v>38834</v>
      </c>
      <c r="F190" s="79">
        <v>0.5</v>
      </c>
      <c r="G190" s="76"/>
      <c r="H190" s="76"/>
      <c r="I190" s="77"/>
      <c r="J190" s="76"/>
    </row>
    <row r="191" spans="1:10" x14ac:dyDescent="0.2">
      <c r="A191" s="87" t="s">
        <v>476</v>
      </c>
      <c r="B191" s="90">
        <v>160</v>
      </c>
      <c r="C191" s="83" t="s">
        <v>299</v>
      </c>
      <c r="D191" s="83" t="s">
        <v>300</v>
      </c>
      <c r="E191" s="74">
        <v>38834</v>
      </c>
      <c r="F191" s="79">
        <v>0.41666666666666669</v>
      </c>
      <c r="G191" s="76"/>
      <c r="H191" s="76"/>
      <c r="I191" s="77"/>
      <c r="J191" s="76"/>
    </row>
    <row r="192" spans="1:10" x14ac:dyDescent="0.2">
      <c r="A192" s="87" t="s">
        <v>477</v>
      </c>
      <c r="B192" s="90">
        <v>517</v>
      </c>
      <c r="C192" s="83" t="s">
        <v>299</v>
      </c>
      <c r="D192" s="83" t="s">
        <v>300</v>
      </c>
      <c r="E192" s="74">
        <v>38834</v>
      </c>
      <c r="F192" s="79">
        <v>0.45833333333333331</v>
      </c>
      <c r="G192" s="76"/>
      <c r="H192" s="76"/>
      <c r="I192" s="77"/>
      <c r="J192" s="76"/>
    </row>
    <row r="193" spans="1:10" x14ac:dyDescent="0.2">
      <c r="A193" s="87" t="s">
        <v>399</v>
      </c>
      <c r="B193" s="90">
        <v>250</v>
      </c>
      <c r="C193" s="83" t="s">
        <v>301</v>
      </c>
      <c r="D193" s="83" t="s">
        <v>300</v>
      </c>
      <c r="E193" s="74">
        <v>38784</v>
      </c>
      <c r="F193" s="79">
        <v>0.45833333333333331</v>
      </c>
      <c r="G193" s="76"/>
      <c r="H193" s="76"/>
      <c r="I193" s="77"/>
      <c r="J193" s="76"/>
    </row>
    <row r="194" spans="1:10" x14ac:dyDescent="0.2">
      <c r="A194" s="87" t="s">
        <v>364</v>
      </c>
      <c r="B194" s="90">
        <v>1367</v>
      </c>
      <c r="C194" s="83" t="s">
        <v>307</v>
      </c>
      <c r="D194" s="83" t="s">
        <v>300</v>
      </c>
      <c r="E194" s="74">
        <v>38806</v>
      </c>
      <c r="F194" s="79">
        <v>0.52083333333333337</v>
      </c>
      <c r="G194" s="80">
        <v>14.28</v>
      </c>
      <c r="H194" s="80">
        <v>7.61</v>
      </c>
      <c r="I194" s="81">
        <v>527</v>
      </c>
      <c r="J194" s="80">
        <v>18.21</v>
      </c>
    </row>
    <row r="195" spans="1:10" x14ac:dyDescent="0.2">
      <c r="A195" s="87" t="s">
        <v>365</v>
      </c>
      <c r="B195" s="90">
        <v>1392</v>
      </c>
      <c r="C195" s="83" t="s">
        <v>307</v>
      </c>
      <c r="D195" s="83" t="s">
        <v>308</v>
      </c>
      <c r="E195" s="74">
        <v>38806</v>
      </c>
      <c r="F195" s="79">
        <v>0.58333333333333337</v>
      </c>
      <c r="G195" s="80">
        <v>14.32</v>
      </c>
      <c r="H195" s="80">
        <v>8.69</v>
      </c>
      <c r="I195" s="81">
        <v>545</v>
      </c>
      <c r="J195" s="80">
        <v>18.55</v>
      </c>
    </row>
    <row r="196" spans="1:10" x14ac:dyDescent="0.2">
      <c r="A196" s="87" t="s">
        <v>366</v>
      </c>
      <c r="B196" s="90">
        <v>1659</v>
      </c>
      <c r="C196" s="83" t="s">
        <v>307</v>
      </c>
      <c r="D196" s="83" t="s">
        <v>300</v>
      </c>
      <c r="E196" s="74">
        <v>38806</v>
      </c>
      <c r="F196" s="79">
        <v>0.55555555555555558</v>
      </c>
      <c r="G196" s="80">
        <v>16.14</v>
      </c>
      <c r="H196" s="80">
        <v>7.58</v>
      </c>
      <c r="I196" s="81">
        <v>229</v>
      </c>
      <c r="J196" s="80">
        <v>11.27</v>
      </c>
    </row>
    <row r="197" spans="1:10" x14ac:dyDescent="0.2">
      <c r="A197" s="87" t="s">
        <v>400</v>
      </c>
      <c r="B197" s="90">
        <v>1235</v>
      </c>
      <c r="C197" s="83" t="s">
        <v>311</v>
      </c>
      <c r="D197" s="83" t="s">
        <v>308</v>
      </c>
      <c r="E197" s="74">
        <v>38831</v>
      </c>
      <c r="F197" s="75"/>
      <c r="G197" s="76"/>
      <c r="H197" s="76"/>
      <c r="I197" s="77"/>
      <c r="J197" s="76"/>
    </row>
    <row r="198" spans="1:10" x14ac:dyDescent="0.2">
      <c r="A198" s="87" t="s">
        <v>401</v>
      </c>
      <c r="B198" s="90">
        <v>1231</v>
      </c>
      <c r="C198" s="83" t="s">
        <v>311</v>
      </c>
      <c r="D198" s="83" t="s">
        <v>308</v>
      </c>
      <c r="E198" s="74">
        <v>38831</v>
      </c>
      <c r="F198" s="75"/>
      <c r="G198" s="76"/>
      <c r="H198" s="76"/>
      <c r="I198" s="77"/>
      <c r="J198" s="76"/>
    </row>
    <row r="199" spans="1:10" x14ac:dyDescent="0.2">
      <c r="A199" s="81">
        <v>1181</v>
      </c>
      <c r="B199" s="90">
        <v>1181</v>
      </c>
      <c r="C199" s="93" t="s">
        <v>313</v>
      </c>
      <c r="D199" s="83" t="s">
        <v>300</v>
      </c>
      <c r="E199" s="74">
        <v>39161</v>
      </c>
      <c r="F199" s="75">
        <v>0.4375</v>
      </c>
      <c r="G199" s="76">
        <v>9.76</v>
      </c>
      <c r="H199" s="76">
        <v>6.86</v>
      </c>
      <c r="I199" s="77">
        <v>321</v>
      </c>
      <c r="J199" s="76">
        <v>8.92</v>
      </c>
    </row>
    <row r="200" spans="1:10" x14ac:dyDescent="0.2">
      <c r="A200" s="81">
        <v>1202</v>
      </c>
      <c r="B200" s="90">
        <v>1202</v>
      </c>
      <c r="C200" s="93" t="s">
        <v>312</v>
      </c>
      <c r="D200" s="83" t="s">
        <v>308</v>
      </c>
      <c r="E200" s="74">
        <v>39162</v>
      </c>
      <c r="F200" s="75">
        <v>0.4375</v>
      </c>
      <c r="G200" s="76">
        <v>6.8</v>
      </c>
      <c r="H200" s="76">
        <v>6.89</v>
      </c>
      <c r="I200" s="77">
        <v>904</v>
      </c>
      <c r="J200" s="76">
        <v>10.4</v>
      </c>
    </row>
    <row r="201" spans="1:10" x14ac:dyDescent="0.2">
      <c r="A201" s="81">
        <v>1203</v>
      </c>
      <c r="B201" s="90">
        <v>1203</v>
      </c>
      <c r="C201" s="93" t="s">
        <v>312</v>
      </c>
      <c r="D201" s="83" t="s">
        <v>308</v>
      </c>
      <c r="E201" s="74">
        <v>39162</v>
      </c>
      <c r="F201" s="75">
        <v>0.52083333333333337</v>
      </c>
      <c r="G201" s="76"/>
      <c r="H201" s="76"/>
      <c r="I201" s="77"/>
      <c r="J201" s="76"/>
    </row>
    <row r="202" spans="1:10" x14ac:dyDescent="0.2">
      <c r="A202" s="81">
        <v>1231</v>
      </c>
      <c r="B202" s="90">
        <v>1231</v>
      </c>
      <c r="C202" s="83" t="s">
        <v>311</v>
      </c>
      <c r="D202" s="83" t="s">
        <v>308</v>
      </c>
      <c r="E202" s="74">
        <v>39202</v>
      </c>
      <c r="F202" s="79">
        <v>0.41666666666666669</v>
      </c>
      <c r="G202" s="80">
        <v>17.920000000000002</v>
      </c>
      <c r="H202" s="80">
        <v>7.06</v>
      </c>
      <c r="I202" s="81">
        <v>544</v>
      </c>
      <c r="J202" s="80">
        <v>9.99</v>
      </c>
    </row>
    <row r="203" spans="1:10" x14ac:dyDescent="0.2">
      <c r="A203" s="81">
        <v>1308</v>
      </c>
      <c r="B203" s="90">
        <v>1308</v>
      </c>
      <c r="C203" s="93" t="s">
        <v>306</v>
      </c>
      <c r="D203" s="83" t="s">
        <v>300</v>
      </c>
      <c r="E203" s="74">
        <v>39161</v>
      </c>
      <c r="F203" s="79">
        <v>0.54166666666666663</v>
      </c>
      <c r="G203" s="80">
        <v>12.09</v>
      </c>
      <c r="H203" s="80">
        <v>7.26</v>
      </c>
      <c r="I203" s="81">
        <v>497</v>
      </c>
      <c r="J203" s="80">
        <v>10.56</v>
      </c>
    </row>
    <row r="204" spans="1:10" x14ac:dyDescent="0.2">
      <c r="A204" s="81">
        <v>1338</v>
      </c>
      <c r="B204" s="90">
        <v>1338</v>
      </c>
      <c r="C204" s="93" t="s">
        <v>306</v>
      </c>
      <c r="D204" s="83" t="s">
        <v>300</v>
      </c>
      <c r="E204" s="74">
        <v>39195</v>
      </c>
      <c r="F204" s="79">
        <v>0.44444444444444442</v>
      </c>
      <c r="G204" s="80">
        <v>16.05</v>
      </c>
      <c r="H204" s="80">
        <v>7.71</v>
      </c>
      <c r="I204" s="81">
        <v>557</v>
      </c>
      <c r="J204" s="80">
        <v>12.62</v>
      </c>
    </row>
    <row r="205" spans="1:10" x14ac:dyDescent="0.2">
      <c r="A205" s="81">
        <v>1375</v>
      </c>
      <c r="B205" s="90">
        <v>1375</v>
      </c>
      <c r="C205" s="93" t="s">
        <v>306</v>
      </c>
      <c r="D205" s="83" t="s">
        <v>300</v>
      </c>
      <c r="E205" s="74">
        <v>39169</v>
      </c>
      <c r="F205" s="79">
        <v>0.5</v>
      </c>
      <c r="G205" s="80">
        <v>14.09</v>
      </c>
      <c r="H205" s="80">
        <v>8.1199999999999992</v>
      </c>
      <c r="I205" s="81">
        <v>600</v>
      </c>
      <c r="J205" s="80">
        <v>11.26</v>
      </c>
    </row>
    <row r="206" spans="1:10" x14ac:dyDescent="0.2">
      <c r="A206" s="81">
        <v>1403</v>
      </c>
      <c r="B206" s="90">
        <v>1403</v>
      </c>
      <c r="C206" s="93" t="s">
        <v>306</v>
      </c>
      <c r="D206" s="83" t="s">
        <v>300</v>
      </c>
      <c r="E206" s="74">
        <v>39195</v>
      </c>
      <c r="F206" s="79">
        <v>0.52083333333333337</v>
      </c>
      <c r="G206" s="80">
        <v>16.670000000000002</v>
      </c>
      <c r="H206" s="80">
        <v>7.68</v>
      </c>
      <c r="I206" s="81">
        <v>555</v>
      </c>
      <c r="J206" s="80">
        <v>10.94</v>
      </c>
    </row>
    <row r="207" spans="1:10" x14ac:dyDescent="0.2">
      <c r="A207" s="81">
        <v>1502</v>
      </c>
      <c r="B207" s="90">
        <v>1502</v>
      </c>
      <c r="C207" s="93" t="s">
        <v>305</v>
      </c>
      <c r="D207" s="83" t="s">
        <v>300</v>
      </c>
      <c r="E207" s="74">
        <v>39205</v>
      </c>
      <c r="F207" s="75"/>
      <c r="G207" s="76">
        <v>18.670000000000002</v>
      </c>
      <c r="H207" s="76">
        <v>8.6</v>
      </c>
      <c r="I207" s="77">
        <v>585</v>
      </c>
      <c r="J207" s="76">
        <v>11.18</v>
      </c>
    </row>
    <row r="208" spans="1:10" x14ac:dyDescent="0.2">
      <c r="A208" s="81">
        <v>1519</v>
      </c>
      <c r="B208" s="90">
        <v>1519</v>
      </c>
      <c r="C208" s="93" t="s">
        <v>305</v>
      </c>
      <c r="D208" s="83" t="s">
        <v>300</v>
      </c>
      <c r="E208" s="74">
        <v>39202</v>
      </c>
      <c r="F208" s="75"/>
      <c r="G208" s="76">
        <v>19.54</v>
      </c>
      <c r="H208" s="76">
        <v>8.7100000000000009</v>
      </c>
      <c r="I208" s="77">
        <v>571</v>
      </c>
      <c r="J208" s="76">
        <v>13.68</v>
      </c>
    </row>
    <row r="209" spans="1:10" x14ac:dyDescent="0.2">
      <c r="A209" s="81">
        <v>1565</v>
      </c>
      <c r="B209" s="90">
        <v>1565</v>
      </c>
      <c r="C209" s="93" t="s">
        <v>305</v>
      </c>
      <c r="D209" s="83" t="s">
        <v>300</v>
      </c>
      <c r="E209" s="74">
        <v>39205</v>
      </c>
      <c r="F209" s="75"/>
      <c r="G209" s="76">
        <v>17.829999999999998</v>
      </c>
      <c r="H209" s="76">
        <v>8.9499999999999993</v>
      </c>
      <c r="I209" s="77">
        <v>580</v>
      </c>
      <c r="J209" s="76">
        <v>13.32</v>
      </c>
    </row>
    <row r="210" spans="1:10" x14ac:dyDescent="0.2">
      <c r="A210" s="81">
        <v>1567</v>
      </c>
      <c r="B210" s="90">
        <v>1567</v>
      </c>
      <c r="C210" s="93" t="s">
        <v>305</v>
      </c>
      <c r="D210" s="83" t="s">
        <v>300</v>
      </c>
      <c r="E210" s="74">
        <v>39205</v>
      </c>
      <c r="F210" s="75"/>
      <c r="G210" s="76">
        <v>16.600000000000001</v>
      </c>
      <c r="H210" s="76">
        <v>8.19</v>
      </c>
      <c r="I210" s="77">
        <v>660</v>
      </c>
      <c r="J210" s="76">
        <v>12.6</v>
      </c>
    </row>
    <row r="211" spans="1:10" x14ac:dyDescent="0.2">
      <c r="A211" s="81">
        <v>1596</v>
      </c>
      <c r="B211" s="90">
        <v>1596</v>
      </c>
      <c r="C211" s="93" t="s">
        <v>305</v>
      </c>
      <c r="D211" s="83" t="s">
        <v>300</v>
      </c>
      <c r="E211" s="74">
        <v>39205</v>
      </c>
      <c r="F211" s="75">
        <v>0.39583333333333331</v>
      </c>
      <c r="G211" s="76">
        <v>15.16</v>
      </c>
      <c r="H211" s="76">
        <v>7.21</v>
      </c>
      <c r="I211" s="77">
        <v>714</v>
      </c>
      <c r="J211" s="76">
        <v>11.21</v>
      </c>
    </row>
    <row r="212" spans="1:10" x14ac:dyDescent="0.2">
      <c r="A212" s="81">
        <v>1337</v>
      </c>
      <c r="B212" s="90">
        <v>1337</v>
      </c>
      <c r="C212" s="93" t="s">
        <v>307</v>
      </c>
      <c r="D212" s="83" t="s">
        <v>308</v>
      </c>
      <c r="E212" s="74">
        <v>39169</v>
      </c>
      <c r="F212" s="75">
        <v>0.4375</v>
      </c>
      <c r="G212" s="76">
        <v>13.49</v>
      </c>
      <c r="H212" s="76">
        <v>7.7</v>
      </c>
      <c r="I212" s="77">
        <v>613</v>
      </c>
      <c r="J212" s="76">
        <v>11.84</v>
      </c>
    </row>
    <row r="213" spans="1:10" x14ac:dyDescent="0.2">
      <c r="A213" s="81">
        <v>1469</v>
      </c>
      <c r="B213" s="90">
        <v>1469</v>
      </c>
      <c r="C213" s="93" t="s">
        <v>307</v>
      </c>
      <c r="D213" s="83" t="s">
        <v>300</v>
      </c>
      <c r="E213" s="74">
        <v>39198</v>
      </c>
      <c r="F213" s="75">
        <v>0.41666666666666669</v>
      </c>
      <c r="G213" s="76">
        <v>12.64</v>
      </c>
      <c r="H213" s="76">
        <v>7.58</v>
      </c>
      <c r="I213" s="77">
        <v>488</v>
      </c>
      <c r="J213" s="76">
        <v>11.2</v>
      </c>
    </row>
    <row r="214" spans="1:10" x14ac:dyDescent="0.2">
      <c r="A214" s="81">
        <v>1492</v>
      </c>
      <c r="B214" s="90">
        <v>1492</v>
      </c>
      <c r="C214" s="93" t="s">
        <v>314</v>
      </c>
      <c r="D214" s="83" t="s">
        <v>300</v>
      </c>
      <c r="E214" s="74">
        <v>39198</v>
      </c>
      <c r="F214" s="75">
        <v>0.47430555555555554</v>
      </c>
      <c r="G214" s="76">
        <v>13.35</v>
      </c>
      <c r="H214" s="76">
        <v>8.1300000000000008</v>
      </c>
      <c r="I214" s="77">
        <v>546</v>
      </c>
      <c r="J214" s="76">
        <v>12.78</v>
      </c>
    </row>
    <row r="215" spans="1:10" x14ac:dyDescent="0.2">
      <c r="A215" s="87" t="s">
        <v>360</v>
      </c>
      <c r="B215" s="90">
        <v>1053</v>
      </c>
      <c r="C215" s="83" t="s">
        <v>304</v>
      </c>
      <c r="D215" s="83" t="s">
        <v>300</v>
      </c>
      <c r="E215" s="74">
        <v>39153</v>
      </c>
      <c r="F215" s="75">
        <v>0.53472222222222221</v>
      </c>
      <c r="G215" s="76">
        <v>7.61</v>
      </c>
      <c r="H215" s="76">
        <v>7.01</v>
      </c>
      <c r="I215" s="77">
        <v>543</v>
      </c>
      <c r="J215" s="76">
        <v>9.9700000000000006</v>
      </c>
    </row>
    <row r="216" spans="1:10" x14ac:dyDescent="0.2">
      <c r="A216" s="87" t="s">
        <v>364</v>
      </c>
      <c r="B216" s="90">
        <v>1367</v>
      </c>
      <c r="C216" s="83" t="s">
        <v>307</v>
      </c>
      <c r="D216" s="83" t="s">
        <v>300</v>
      </c>
      <c r="E216" s="74">
        <v>39153</v>
      </c>
      <c r="F216" s="75">
        <v>0.46875</v>
      </c>
      <c r="G216" s="76">
        <v>6.8</v>
      </c>
      <c r="H216" s="76">
        <v>7.06</v>
      </c>
      <c r="I216" s="77">
        <v>904</v>
      </c>
      <c r="J216" s="76">
        <v>10.8</v>
      </c>
    </row>
    <row r="217" spans="1:10" x14ac:dyDescent="0.2">
      <c r="A217" s="87" t="s">
        <v>365</v>
      </c>
      <c r="B217" s="90">
        <v>1392</v>
      </c>
      <c r="C217" s="83" t="s">
        <v>307</v>
      </c>
      <c r="D217" s="83" t="s">
        <v>308</v>
      </c>
      <c r="E217" s="74">
        <v>39153</v>
      </c>
      <c r="F217" s="75">
        <v>0.48958333333333331</v>
      </c>
      <c r="G217" s="76">
        <v>6.91</v>
      </c>
      <c r="H217" s="76">
        <v>7.03</v>
      </c>
      <c r="I217" s="77">
        <v>1258</v>
      </c>
      <c r="J217" s="76">
        <v>10.1</v>
      </c>
    </row>
    <row r="218" spans="1:10" x14ac:dyDescent="0.2">
      <c r="A218" s="87" t="s">
        <v>366</v>
      </c>
      <c r="B218" s="90">
        <v>1659</v>
      </c>
      <c r="C218" s="83" t="s">
        <v>307</v>
      </c>
      <c r="D218" s="83" t="s">
        <v>300</v>
      </c>
      <c r="E218" s="74">
        <v>39153</v>
      </c>
      <c r="F218" s="75">
        <v>0.39583333333333331</v>
      </c>
      <c r="G218" s="76">
        <v>8.84</v>
      </c>
      <c r="H218" s="76">
        <v>6.94</v>
      </c>
      <c r="I218" s="77">
        <v>482</v>
      </c>
      <c r="J218" s="76">
        <v>9.2200000000000006</v>
      </c>
    </row>
    <row r="219" spans="1:10" x14ac:dyDescent="0.2">
      <c r="A219" s="87" t="s">
        <v>367</v>
      </c>
      <c r="B219" s="90">
        <v>1634</v>
      </c>
      <c r="C219" s="83" t="s">
        <v>307</v>
      </c>
      <c r="D219" s="83" t="s">
        <v>300</v>
      </c>
      <c r="E219" s="74">
        <v>39198</v>
      </c>
      <c r="F219" s="75">
        <v>0.57291666666666663</v>
      </c>
      <c r="G219" s="76">
        <v>12.51</v>
      </c>
      <c r="H219" s="76">
        <v>7.73</v>
      </c>
      <c r="I219" s="77">
        <v>439</v>
      </c>
      <c r="J219" s="76">
        <v>11.32</v>
      </c>
    </row>
    <row r="220" spans="1:10" x14ac:dyDescent="0.2">
      <c r="A220" s="87" t="s">
        <v>400</v>
      </c>
      <c r="B220" s="90">
        <v>1235</v>
      </c>
      <c r="C220" s="83" t="s">
        <v>311</v>
      </c>
      <c r="D220" s="83" t="s">
        <v>308</v>
      </c>
      <c r="E220" s="74">
        <v>39202</v>
      </c>
      <c r="F220" s="75">
        <v>0.51041666666666663</v>
      </c>
      <c r="G220" s="76"/>
      <c r="H220" s="76"/>
      <c r="I220" s="77"/>
      <c r="J220" s="76"/>
    </row>
    <row r="221" spans="1:10" x14ac:dyDescent="0.2">
      <c r="A221" s="87" t="s">
        <v>401</v>
      </c>
      <c r="B221" s="90">
        <v>1231</v>
      </c>
      <c r="C221" s="83" t="s">
        <v>311</v>
      </c>
      <c r="D221" s="83" t="s">
        <v>308</v>
      </c>
      <c r="E221" s="74">
        <v>39202</v>
      </c>
      <c r="F221" s="75">
        <v>0.45833333333333331</v>
      </c>
      <c r="G221" s="76"/>
      <c r="H221" s="76"/>
      <c r="I221" s="77"/>
      <c r="J221" s="76"/>
    </row>
    <row r="222" spans="1:10" x14ac:dyDescent="0.2">
      <c r="A222" s="93">
        <v>651</v>
      </c>
      <c r="B222" s="92">
        <v>651</v>
      </c>
      <c r="C222" s="93" t="s">
        <v>326</v>
      </c>
      <c r="D222" s="83" t="s">
        <v>300</v>
      </c>
      <c r="E222" s="74">
        <v>39520</v>
      </c>
      <c r="F222" s="75"/>
      <c r="G222" s="76">
        <v>6.67</v>
      </c>
      <c r="H222" s="76">
        <v>8.16</v>
      </c>
      <c r="I222" s="77">
        <v>717</v>
      </c>
      <c r="J222" s="76">
        <v>19.59</v>
      </c>
    </row>
    <row r="223" spans="1:10" x14ac:dyDescent="0.2">
      <c r="A223" s="93">
        <v>674</v>
      </c>
      <c r="B223" s="92">
        <v>674</v>
      </c>
      <c r="C223" s="93" t="s">
        <v>327</v>
      </c>
      <c r="D223" s="83" t="s">
        <v>300</v>
      </c>
      <c r="E223" s="74">
        <v>39520</v>
      </c>
      <c r="F223" s="75"/>
      <c r="G223" s="76">
        <v>7.78</v>
      </c>
      <c r="H223" s="76">
        <v>7.46</v>
      </c>
      <c r="I223" s="77">
        <v>1766</v>
      </c>
      <c r="J223" s="76">
        <v>18.010000000000002</v>
      </c>
    </row>
    <row r="224" spans="1:10" x14ac:dyDescent="0.2">
      <c r="A224" s="93">
        <v>780</v>
      </c>
      <c r="B224" s="92">
        <v>780</v>
      </c>
      <c r="C224" s="93" t="s">
        <v>309</v>
      </c>
      <c r="D224" s="83" t="s">
        <v>300</v>
      </c>
      <c r="E224" s="74">
        <v>39569</v>
      </c>
      <c r="F224" s="75"/>
      <c r="G224" s="76">
        <v>13.11</v>
      </c>
      <c r="H224" s="76">
        <v>8.1199999999999992</v>
      </c>
      <c r="I224" s="77">
        <v>636</v>
      </c>
      <c r="J224" s="76">
        <v>10.29</v>
      </c>
    </row>
    <row r="225" spans="1:10" x14ac:dyDescent="0.2">
      <c r="A225" s="93">
        <v>700</v>
      </c>
      <c r="B225" s="92">
        <v>700</v>
      </c>
      <c r="C225" s="83" t="s">
        <v>304</v>
      </c>
      <c r="D225" s="83" t="s">
        <v>300</v>
      </c>
      <c r="E225" s="74">
        <v>39554</v>
      </c>
      <c r="F225" s="75">
        <v>0.53125</v>
      </c>
      <c r="G225" s="76">
        <v>16.52</v>
      </c>
      <c r="H225" s="76">
        <v>8.6300000000000008</v>
      </c>
      <c r="I225" s="77">
        <v>961</v>
      </c>
      <c r="J225" s="76">
        <v>16.760000000000002</v>
      </c>
    </row>
    <row r="226" spans="1:10" x14ac:dyDescent="0.2">
      <c r="A226" s="93">
        <v>701</v>
      </c>
      <c r="B226" s="92">
        <v>701</v>
      </c>
      <c r="C226" s="83" t="s">
        <v>304</v>
      </c>
      <c r="D226" s="83" t="s">
        <v>300</v>
      </c>
      <c r="E226" s="74">
        <v>39554</v>
      </c>
      <c r="F226" s="75">
        <v>0.55902777777777779</v>
      </c>
      <c r="G226" s="76">
        <v>17.399999999999999</v>
      </c>
      <c r="H226" s="76">
        <v>8.94</v>
      </c>
      <c r="I226" s="77">
        <v>955</v>
      </c>
      <c r="J226" s="76">
        <v>13.16</v>
      </c>
    </row>
    <row r="227" spans="1:10" x14ac:dyDescent="0.2">
      <c r="A227" s="93">
        <v>729</v>
      </c>
      <c r="B227" s="92">
        <v>729</v>
      </c>
      <c r="C227" s="83" t="s">
        <v>304</v>
      </c>
      <c r="D227" s="83" t="s">
        <v>300</v>
      </c>
      <c r="E227" s="74">
        <v>39550</v>
      </c>
      <c r="F227" s="75">
        <v>0.38541666666666669</v>
      </c>
      <c r="G227" s="76">
        <v>9.94</v>
      </c>
      <c r="H227" s="76">
        <v>7.96</v>
      </c>
      <c r="I227" s="77">
        <v>881</v>
      </c>
      <c r="J227" s="76">
        <v>13.97</v>
      </c>
    </row>
    <row r="228" spans="1:10" x14ac:dyDescent="0.2">
      <c r="A228" s="93">
        <v>753</v>
      </c>
      <c r="B228" s="92">
        <v>753</v>
      </c>
      <c r="C228" s="83" t="s">
        <v>304</v>
      </c>
      <c r="D228" s="83" t="s">
        <v>300</v>
      </c>
      <c r="E228" s="74">
        <v>39520</v>
      </c>
      <c r="F228" s="75"/>
      <c r="G228" s="76">
        <v>10.210000000000001</v>
      </c>
      <c r="H228" s="76">
        <v>8.23</v>
      </c>
      <c r="I228" s="77">
        <v>954</v>
      </c>
      <c r="J228" s="76">
        <v>18.27</v>
      </c>
    </row>
    <row r="229" spans="1:10" x14ac:dyDescent="0.2">
      <c r="A229" s="93">
        <v>800</v>
      </c>
      <c r="B229" s="92">
        <v>800</v>
      </c>
      <c r="C229" s="83" t="s">
        <v>304</v>
      </c>
      <c r="D229" s="83" t="s">
        <v>300</v>
      </c>
      <c r="E229" s="74">
        <v>39554</v>
      </c>
      <c r="F229" s="75">
        <v>0.4236111111111111</v>
      </c>
      <c r="G229" s="76">
        <v>11.7</v>
      </c>
      <c r="H229" s="76">
        <v>8.36</v>
      </c>
      <c r="I229" s="77">
        <v>880</v>
      </c>
      <c r="J229" s="76">
        <v>15.53</v>
      </c>
    </row>
    <row r="230" spans="1:10" x14ac:dyDescent="0.2">
      <c r="A230" s="93">
        <v>801</v>
      </c>
      <c r="B230" s="92">
        <v>801</v>
      </c>
      <c r="C230" s="83" t="s">
        <v>304</v>
      </c>
      <c r="D230" s="83" t="s">
        <v>300</v>
      </c>
      <c r="E230" s="74">
        <v>39554</v>
      </c>
      <c r="F230" s="75">
        <v>0.4861111111111111</v>
      </c>
      <c r="G230" s="76">
        <v>14.89</v>
      </c>
      <c r="H230" s="76">
        <v>8.5399999999999991</v>
      </c>
      <c r="I230" s="77">
        <v>936</v>
      </c>
      <c r="J230" s="76">
        <v>14.89</v>
      </c>
    </row>
    <row r="231" spans="1:10" x14ac:dyDescent="0.2">
      <c r="A231" s="93">
        <v>856</v>
      </c>
      <c r="B231" s="92">
        <v>856</v>
      </c>
      <c r="C231" s="83" t="s">
        <v>304</v>
      </c>
      <c r="D231" s="83" t="s">
        <v>300</v>
      </c>
      <c r="E231" s="74">
        <v>39569</v>
      </c>
      <c r="F231" s="75">
        <v>0.40625</v>
      </c>
      <c r="G231" s="76">
        <v>13.23</v>
      </c>
      <c r="H231" s="76">
        <v>7.96</v>
      </c>
      <c r="I231" s="77">
        <v>882</v>
      </c>
      <c r="J231" s="76">
        <v>9.2899999999999991</v>
      </c>
    </row>
    <row r="232" spans="1:10" x14ac:dyDescent="0.2">
      <c r="A232" s="93">
        <v>857</v>
      </c>
      <c r="B232" s="92">
        <v>857</v>
      </c>
      <c r="C232" s="83" t="s">
        <v>304</v>
      </c>
      <c r="D232" s="83" t="s">
        <v>300</v>
      </c>
      <c r="E232" s="74">
        <v>39569</v>
      </c>
      <c r="F232" s="75"/>
      <c r="G232" s="76">
        <v>12.11</v>
      </c>
      <c r="H232" s="76">
        <v>8.07</v>
      </c>
      <c r="I232" s="77">
        <v>882</v>
      </c>
      <c r="J232" s="76">
        <v>10.86</v>
      </c>
    </row>
    <row r="233" spans="1:10" x14ac:dyDescent="0.2">
      <c r="A233" s="93">
        <v>816</v>
      </c>
      <c r="B233" s="92">
        <v>816</v>
      </c>
      <c r="C233" s="93" t="s">
        <v>328</v>
      </c>
      <c r="D233" s="83" t="s">
        <v>300</v>
      </c>
      <c r="E233" s="74">
        <v>39568</v>
      </c>
      <c r="F233" s="75">
        <v>0.44444444444444442</v>
      </c>
      <c r="G233" s="76"/>
      <c r="H233" s="76"/>
      <c r="I233" s="77"/>
      <c r="J233" s="76"/>
    </row>
    <row r="234" spans="1:10" x14ac:dyDescent="0.2">
      <c r="A234" s="94">
        <v>870</v>
      </c>
      <c r="B234" s="95">
        <v>870</v>
      </c>
      <c r="C234" s="94" t="s">
        <v>328</v>
      </c>
      <c r="D234" s="83" t="s">
        <v>300</v>
      </c>
      <c r="E234" s="74">
        <v>39575</v>
      </c>
      <c r="F234" s="75">
        <v>0.38541666666666669</v>
      </c>
      <c r="G234" s="76">
        <v>13.48</v>
      </c>
      <c r="H234" s="76">
        <v>7.47</v>
      </c>
      <c r="I234" s="77"/>
      <c r="J234" s="76"/>
    </row>
    <row r="235" spans="1:10" x14ac:dyDescent="0.2">
      <c r="A235" s="93">
        <v>794</v>
      </c>
      <c r="B235" s="92">
        <v>794</v>
      </c>
      <c r="C235" s="93" t="s">
        <v>329</v>
      </c>
      <c r="D235" s="83" t="s">
        <v>300</v>
      </c>
      <c r="E235" s="74">
        <v>39555</v>
      </c>
      <c r="F235" s="75">
        <v>0.3888888888888889</v>
      </c>
      <c r="G235" s="76">
        <v>11.3</v>
      </c>
      <c r="H235" s="76">
        <v>8.3800000000000008</v>
      </c>
      <c r="I235" s="77">
        <v>695</v>
      </c>
      <c r="J235" s="76">
        <v>14.52</v>
      </c>
    </row>
    <row r="236" spans="1:10" x14ac:dyDescent="0.2">
      <c r="A236" s="93">
        <v>871</v>
      </c>
      <c r="B236" s="92">
        <v>871</v>
      </c>
      <c r="C236" s="93" t="s">
        <v>329</v>
      </c>
      <c r="D236" s="83" t="s">
        <v>300</v>
      </c>
      <c r="E236" s="74">
        <v>39575</v>
      </c>
      <c r="F236" s="75">
        <v>0.48958333333333331</v>
      </c>
      <c r="G236" s="76">
        <v>15.53</v>
      </c>
      <c r="H236" s="76">
        <v>7.99</v>
      </c>
      <c r="I236" s="77">
        <v>842</v>
      </c>
      <c r="J236" s="76">
        <v>10.050000000000001</v>
      </c>
    </row>
    <row r="237" spans="1:10" x14ac:dyDescent="0.2">
      <c r="A237" s="93">
        <v>742</v>
      </c>
      <c r="B237" s="92">
        <v>742</v>
      </c>
      <c r="C237" s="83" t="s">
        <v>303</v>
      </c>
      <c r="D237" s="83" t="s">
        <v>300</v>
      </c>
      <c r="E237" s="74">
        <v>39555</v>
      </c>
      <c r="F237" s="75">
        <v>0.54166666666666663</v>
      </c>
      <c r="G237" s="76">
        <v>16.829999999999998</v>
      </c>
      <c r="H237" s="76">
        <v>9.3800000000000008</v>
      </c>
      <c r="I237" s="77">
        <v>920</v>
      </c>
      <c r="J237" s="76">
        <v>17.12</v>
      </c>
    </row>
    <row r="238" spans="1:10" x14ac:dyDescent="0.2">
      <c r="A238" s="93">
        <v>764</v>
      </c>
      <c r="B238" s="92">
        <v>764</v>
      </c>
      <c r="C238" s="83" t="s">
        <v>303</v>
      </c>
      <c r="D238" s="83" t="s">
        <v>300</v>
      </c>
      <c r="E238" s="74">
        <v>39555</v>
      </c>
      <c r="F238" s="75">
        <v>0.50555555555555554</v>
      </c>
      <c r="G238" s="76">
        <v>15.36</v>
      </c>
      <c r="H238" s="76">
        <v>8.57</v>
      </c>
      <c r="I238" s="77">
        <v>1071</v>
      </c>
      <c r="J238" s="76">
        <v>17.25</v>
      </c>
    </row>
    <row r="239" spans="1:10" x14ac:dyDescent="0.2">
      <c r="A239" s="93">
        <v>773</v>
      </c>
      <c r="B239" s="92">
        <v>773</v>
      </c>
      <c r="C239" s="83" t="s">
        <v>303</v>
      </c>
      <c r="D239" s="83" t="s">
        <v>300</v>
      </c>
      <c r="E239" s="74">
        <v>39555</v>
      </c>
      <c r="F239" s="75">
        <v>0.55555555555555558</v>
      </c>
      <c r="G239" s="76">
        <v>19.25</v>
      </c>
      <c r="H239" s="76">
        <v>9.81</v>
      </c>
      <c r="I239" s="77">
        <v>875</v>
      </c>
      <c r="J239" s="76">
        <v>21.79</v>
      </c>
    </row>
    <row r="240" spans="1:10" x14ac:dyDescent="0.2">
      <c r="A240" s="93">
        <v>791</v>
      </c>
      <c r="B240" s="92">
        <v>791</v>
      </c>
      <c r="C240" s="83" t="s">
        <v>303</v>
      </c>
      <c r="D240" s="83" t="s">
        <v>300</v>
      </c>
      <c r="E240" s="74">
        <v>39575</v>
      </c>
      <c r="F240" s="75">
        <v>0.4375</v>
      </c>
      <c r="G240" s="76">
        <v>15.92</v>
      </c>
      <c r="H240" s="76">
        <v>8.0399999999999991</v>
      </c>
      <c r="I240" s="77">
        <v>1025</v>
      </c>
      <c r="J240" s="76">
        <v>11.87</v>
      </c>
    </row>
    <row r="241" spans="1:10" x14ac:dyDescent="0.2">
      <c r="A241" s="93">
        <v>841</v>
      </c>
      <c r="B241" s="92">
        <v>841</v>
      </c>
      <c r="C241" s="83" t="s">
        <v>303</v>
      </c>
      <c r="D241" s="83" t="s">
        <v>300</v>
      </c>
      <c r="E241" s="74">
        <v>39555</v>
      </c>
      <c r="F241" s="75">
        <v>0.44444444444444442</v>
      </c>
      <c r="G241" s="76">
        <v>11.96</v>
      </c>
      <c r="H241" s="76">
        <v>8.43</v>
      </c>
      <c r="I241" s="77">
        <v>1099</v>
      </c>
      <c r="J241" s="76">
        <v>15.9</v>
      </c>
    </row>
    <row r="242" spans="1:10" x14ac:dyDescent="0.2">
      <c r="A242" s="87" t="s">
        <v>360</v>
      </c>
      <c r="B242" s="90">
        <v>1053</v>
      </c>
      <c r="C242" s="83" t="s">
        <v>304</v>
      </c>
      <c r="D242" s="83" t="s">
        <v>300</v>
      </c>
      <c r="E242" s="74">
        <v>39520</v>
      </c>
      <c r="F242" s="75"/>
      <c r="G242" s="76">
        <v>9.25</v>
      </c>
      <c r="H242" s="76">
        <v>8.4</v>
      </c>
      <c r="I242" s="77">
        <v>945</v>
      </c>
      <c r="J242" s="76">
        <v>19.100000000000001</v>
      </c>
    </row>
    <row r="243" spans="1:10" x14ac:dyDescent="0.2">
      <c r="A243" s="87" t="s">
        <v>365</v>
      </c>
      <c r="B243" s="90">
        <v>1392</v>
      </c>
      <c r="C243" s="83" t="s">
        <v>307</v>
      </c>
      <c r="D243" s="83" t="s">
        <v>308</v>
      </c>
      <c r="E243" s="74">
        <v>39568</v>
      </c>
      <c r="F243" s="75">
        <v>0.52083333333333337</v>
      </c>
      <c r="G243" s="76"/>
      <c r="H243" s="76"/>
      <c r="I243" s="77"/>
      <c r="J243" s="76"/>
    </row>
    <row r="244" spans="1:10" x14ac:dyDescent="0.2">
      <c r="A244" s="87" t="s">
        <v>366</v>
      </c>
      <c r="B244" s="90">
        <v>1659</v>
      </c>
      <c r="C244" s="83" t="s">
        <v>307</v>
      </c>
      <c r="D244" s="83" t="s">
        <v>300</v>
      </c>
      <c r="E244" s="74">
        <v>39568</v>
      </c>
      <c r="F244" s="75">
        <v>0.5625</v>
      </c>
      <c r="G244" s="76"/>
      <c r="H244" s="76"/>
      <c r="I244" s="77"/>
      <c r="J244" s="76"/>
    </row>
    <row r="245" spans="1:10" x14ac:dyDescent="0.2">
      <c r="A245" s="87" t="s">
        <v>400</v>
      </c>
      <c r="B245" s="90">
        <v>1235</v>
      </c>
      <c r="C245" s="83" t="s">
        <v>311</v>
      </c>
      <c r="D245" s="83" t="s">
        <v>308</v>
      </c>
      <c r="E245" s="74">
        <v>39575</v>
      </c>
      <c r="F245" s="79">
        <v>0.54166666666666663</v>
      </c>
      <c r="G245" s="80">
        <v>24.14</v>
      </c>
      <c r="H245" s="80">
        <v>8.8800000000000008</v>
      </c>
      <c r="I245" s="81">
        <v>754</v>
      </c>
      <c r="J245" s="80">
        <v>15.88</v>
      </c>
    </row>
    <row r="246" spans="1:10" x14ac:dyDescent="0.2">
      <c r="A246" s="87" t="s">
        <v>401</v>
      </c>
      <c r="B246" s="90">
        <v>1231</v>
      </c>
      <c r="C246" s="83" t="s">
        <v>311</v>
      </c>
      <c r="D246" s="83" t="s">
        <v>308</v>
      </c>
      <c r="E246" s="74">
        <v>39575</v>
      </c>
      <c r="F246" s="79">
        <v>0.5625</v>
      </c>
      <c r="G246" s="80">
        <v>24.87</v>
      </c>
      <c r="H246" s="80">
        <v>8.6300000000000008</v>
      </c>
      <c r="I246" s="81">
        <v>693</v>
      </c>
      <c r="J246" s="80">
        <v>12.61</v>
      </c>
    </row>
    <row r="247" spans="1:10" x14ac:dyDescent="0.2">
      <c r="A247" s="87">
        <v>31</v>
      </c>
      <c r="B247" s="90">
        <v>31</v>
      </c>
      <c r="C247" s="93" t="s">
        <v>341</v>
      </c>
      <c r="D247" s="83" t="s">
        <v>300</v>
      </c>
      <c r="E247" s="74">
        <v>39890</v>
      </c>
      <c r="F247" s="79">
        <v>0.41666666666666669</v>
      </c>
      <c r="G247" s="80">
        <v>8.9600000000000009</v>
      </c>
      <c r="H247" s="80">
        <v>7.52</v>
      </c>
      <c r="I247" s="81">
        <v>1169</v>
      </c>
      <c r="J247" s="80">
        <v>15.04</v>
      </c>
    </row>
    <row r="248" spans="1:10" x14ac:dyDescent="0.2">
      <c r="A248" s="87">
        <v>36</v>
      </c>
      <c r="B248" s="90">
        <v>36</v>
      </c>
      <c r="C248" s="93" t="s">
        <v>341</v>
      </c>
      <c r="D248" s="83" t="s">
        <v>300</v>
      </c>
      <c r="E248" s="74">
        <v>39890</v>
      </c>
      <c r="F248" s="79">
        <v>0.45833333333333331</v>
      </c>
      <c r="G248" s="80">
        <v>8.65</v>
      </c>
      <c r="H248" s="80">
        <v>7.6</v>
      </c>
      <c r="I248" s="81">
        <v>1388</v>
      </c>
      <c r="J248" s="80">
        <v>17.059999999999999</v>
      </c>
    </row>
    <row r="249" spans="1:10" x14ac:dyDescent="0.2">
      <c r="A249" s="87">
        <v>202</v>
      </c>
      <c r="B249" s="90">
        <v>202</v>
      </c>
      <c r="C249" s="83" t="s">
        <v>301</v>
      </c>
      <c r="D249" s="83" t="s">
        <v>300</v>
      </c>
      <c r="E249" s="74">
        <v>39931</v>
      </c>
      <c r="F249" s="79">
        <v>0.5</v>
      </c>
      <c r="G249" s="80">
        <v>21.95</v>
      </c>
      <c r="H249" s="80">
        <v>8.66</v>
      </c>
      <c r="I249" s="81">
        <v>1228</v>
      </c>
      <c r="J249" s="80">
        <v>14.64</v>
      </c>
    </row>
    <row r="250" spans="1:10" x14ac:dyDescent="0.2">
      <c r="A250" s="87">
        <v>247</v>
      </c>
      <c r="B250" s="90">
        <v>247</v>
      </c>
      <c r="C250" s="83" t="s">
        <v>301</v>
      </c>
      <c r="D250" s="83" t="s">
        <v>300</v>
      </c>
      <c r="E250" s="74">
        <v>39931</v>
      </c>
      <c r="F250" s="79">
        <v>0.54166666666666663</v>
      </c>
      <c r="G250" s="80">
        <v>22.03</v>
      </c>
      <c r="H250" s="80">
        <v>8.42</v>
      </c>
      <c r="I250" s="81">
        <v>1253</v>
      </c>
      <c r="J250" s="80">
        <v>12.76</v>
      </c>
    </row>
    <row r="251" spans="1:10" x14ac:dyDescent="0.2">
      <c r="A251" s="87">
        <v>318</v>
      </c>
      <c r="B251" s="90">
        <v>318</v>
      </c>
      <c r="C251" s="93" t="s">
        <v>342</v>
      </c>
      <c r="D251" s="83" t="s">
        <v>300</v>
      </c>
      <c r="E251" s="74">
        <v>39931</v>
      </c>
      <c r="F251" s="75">
        <v>0.44791666666666669</v>
      </c>
      <c r="G251" s="76">
        <v>16.48</v>
      </c>
      <c r="H251" s="76">
        <v>7.2</v>
      </c>
      <c r="I251" s="77"/>
      <c r="J251" s="76">
        <v>8.51</v>
      </c>
    </row>
    <row r="252" spans="1:10" x14ac:dyDescent="0.2">
      <c r="A252" s="87" t="s">
        <v>399</v>
      </c>
      <c r="B252" s="90">
        <v>250</v>
      </c>
      <c r="C252" s="93" t="s">
        <v>301</v>
      </c>
      <c r="D252" s="83" t="s">
        <v>300</v>
      </c>
      <c r="E252" s="74">
        <v>39882</v>
      </c>
      <c r="F252" s="75"/>
      <c r="G252" s="76">
        <v>7.26</v>
      </c>
      <c r="H252" s="76">
        <v>8.25</v>
      </c>
      <c r="I252" s="77">
        <v>912</v>
      </c>
      <c r="J252" s="76">
        <v>17.38</v>
      </c>
    </row>
    <row r="253" spans="1:10" x14ac:dyDescent="0.2">
      <c r="A253" s="87" t="s">
        <v>360</v>
      </c>
      <c r="B253" s="90">
        <v>1053</v>
      </c>
      <c r="C253" s="93" t="s">
        <v>304</v>
      </c>
      <c r="D253" s="83" t="s">
        <v>300</v>
      </c>
      <c r="E253" s="74">
        <v>39882</v>
      </c>
      <c r="F253" s="75"/>
      <c r="G253" s="76">
        <v>8.3000000000000007</v>
      </c>
      <c r="H253" s="76">
        <v>8.44</v>
      </c>
      <c r="I253" s="77">
        <v>1106</v>
      </c>
      <c r="J253" s="76">
        <v>16.75</v>
      </c>
    </row>
    <row r="254" spans="1:10" x14ac:dyDescent="0.2">
      <c r="A254" s="87" t="s">
        <v>364</v>
      </c>
      <c r="B254" s="90">
        <v>1367</v>
      </c>
      <c r="C254" s="93" t="s">
        <v>307</v>
      </c>
      <c r="D254" s="83" t="s">
        <v>300</v>
      </c>
      <c r="E254" s="74">
        <v>39884</v>
      </c>
      <c r="F254" s="75">
        <v>0.45277777777777778</v>
      </c>
      <c r="G254" s="76">
        <v>8.25</v>
      </c>
      <c r="H254" s="76">
        <v>8.73</v>
      </c>
      <c r="I254" s="77">
        <v>908</v>
      </c>
      <c r="J254" s="76">
        <v>17.850000000000001</v>
      </c>
    </row>
    <row r="255" spans="1:10" x14ac:dyDescent="0.2">
      <c r="A255" s="87" t="s">
        <v>366</v>
      </c>
      <c r="B255" s="90">
        <v>1659</v>
      </c>
      <c r="C255" s="83" t="s">
        <v>307</v>
      </c>
      <c r="D255" s="83" t="s">
        <v>300</v>
      </c>
      <c r="E255" s="74">
        <v>39884</v>
      </c>
      <c r="F255" s="75">
        <v>0.40972222222222227</v>
      </c>
      <c r="G255" s="76">
        <v>12.26</v>
      </c>
      <c r="H255" s="76">
        <v>8.09</v>
      </c>
      <c r="I255" s="77">
        <v>638</v>
      </c>
      <c r="J255" s="76">
        <v>14.83</v>
      </c>
    </row>
    <row r="256" spans="1:10" x14ac:dyDescent="0.2">
      <c r="A256" s="87" t="s">
        <v>400</v>
      </c>
      <c r="B256" s="90">
        <v>1235</v>
      </c>
      <c r="C256" s="83" t="s">
        <v>311</v>
      </c>
      <c r="D256" s="83" t="s">
        <v>308</v>
      </c>
      <c r="E256" s="74">
        <v>39884</v>
      </c>
      <c r="F256" s="75">
        <v>0.49513888888888885</v>
      </c>
      <c r="G256" s="76">
        <v>9.6199999999999992</v>
      </c>
      <c r="H256" s="76">
        <v>8.2100000000000009</v>
      </c>
      <c r="I256" s="77">
        <v>1798</v>
      </c>
      <c r="J256" s="76">
        <v>8.2100000000000009</v>
      </c>
    </row>
    <row r="257" spans="1:10" x14ac:dyDescent="0.2">
      <c r="A257" s="87" t="s">
        <v>315</v>
      </c>
      <c r="B257" s="90" t="s">
        <v>315</v>
      </c>
      <c r="C257" s="83" t="s">
        <v>307</v>
      </c>
      <c r="D257" s="83" t="s">
        <v>308</v>
      </c>
      <c r="E257" s="74">
        <v>39981</v>
      </c>
      <c r="F257" s="75"/>
      <c r="G257" s="76"/>
      <c r="H257" s="76"/>
      <c r="I257" s="77"/>
      <c r="J257" s="76"/>
    </row>
    <row r="258" spans="1:10" x14ac:dyDescent="0.2">
      <c r="A258" s="81">
        <v>1291</v>
      </c>
      <c r="B258" s="90">
        <v>1291</v>
      </c>
      <c r="C258" s="83" t="s">
        <v>311</v>
      </c>
      <c r="D258" s="83" t="s">
        <v>300</v>
      </c>
      <c r="E258" s="74">
        <v>40297</v>
      </c>
      <c r="F258" s="75">
        <v>0.48958333333333331</v>
      </c>
      <c r="G258" s="76">
        <v>13.88</v>
      </c>
      <c r="H258" s="76">
        <v>7.78</v>
      </c>
      <c r="I258" s="77">
        <v>526</v>
      </c>
      <c r="J258" s="76">
        <v>11.85</v>
      </c>
    </row>
    <row r="259" spans="1:10" x14ac:dyDescent="0.2">
      <c r="A259" s="81">
        <v>1275</v>
      </c>
      <c r="B259" s="90">
        <v>1275</v>
      </c>
      <c r="C259" s="83" t="s">
        <v>306</v>
      </c>
      <c r="D259" s="81" t="s">
        <v>300</v>
      </c>
      <c r="E259" s="74">
        <v>40297</v>
      </c>
      <c r="F259" s="75">
        <v>0.57638888888888895</v>
      </c>
      <c r="G259" s="76">
        <v>13.75</v>
      </c>
      <c r="H259" s="76">
        <v>7.47</v>
      </c>
      <c r="I259" s="77">
        <v>498</v>
      </c>
      <c r="J259" s="76">
        <v>11.71</v>
      </c>
    </row>
    <row r="260" spans="1:10" x14ac:dyDescent="0.2">
      <c r="A260" s="81">
        <v>1643</v>
      </c>
      <c r="B260" s="90">
        <v>1643</v>
      </c>
      <c r="C260" s="83" t="s">
        <v>306</v>
      </c>
      <c r="D260" s="81" t="s">
        <v>300</v>
      </c>
      <c r="E260" s="74">
        <v>40303</v>
      </c>
      <c r="F260" s="75">
        <v>0.40277777777777773</v>
      </c>
      <c r="G260" s="76">
        <v>15.23</v>
      </c>
      <c r="H260" s="76">
        <v>7.24</v>
      </c>
      <c r="I260" s="77">
        <v>594</v>
      </c>
      <c r="J260" s="76">
        <v>11.43</v>
      </c>
    </row>
    <row r="261" spans="1:10" x14ac:dyDescent="0.2">
      <c r="A261" s="81">
        <v>1685</v>
      </c>
      <c r="B261" s="90">
        <v>1685</v>
      </c>
      <c r="C261" s="83" t="s">
        <v>306</v>
      </c>
      <c r="D261" s="81" t="s">
        <v>300</v>
      </c>
      <c r="E261" s="74">
        <v>40303</v>
      </c>
      <c r="F261" s="75">
        <v>0.4375</v>
      </c>
      <c r="G261" s="76">
        <v>16.59</v>
      </c>
      <c r="H261" s="76">
        <v>7.62</v>
      </c>
      <c r="I261" s="77">
        <v>451</v>
      </c>
      <c r="J261" s="76">
        <v>10.69</v>
      </c>
    </row>
    <row r="262" spans="1:10" x14ac:dyDescent="0.2">
      <c r="A262" s="81">
        <v>1269</v>
      </c>
      <c r="B262" s="90">
        <v>1269</v>
      </c>
      <c r="C262" s="83" t="s">
        <v>305</v>
      </c>
      <c r="D262" s="81" t="s">
        <v>308</v>
      </c>
      <c r="E262" s="74">
        <v>40304</v>
      </c>
      <c r="F262" s="75">
        <v>0.52083333333333337</v>
      </c>
      <c r="G262" s="76">
        <v>21.42</v>
      </c>
      <c r="H262" s="76">
        <v>8.4700000000000006</v>
      </c>
      <c r="I262" s="77">
        <v>401</v>
      </c>
      <c r="J262" s="76">
        <v>11.66</v>
      </c>
    </row>
    <row r="263" spans="1:10" x14ac:dyDescent="0.2">
      <c r="A263" s="81">
        <v>1369</v>
      </c>
      <c r="B263" s="90">
        <v>1369</v>
      </c>
      <c r="C263" s="83" t="s">
        <v>305</v>
      </c>
      <c r="D263" s="81" t="s">
        <v>300</v>
      </c>
      <c r="E263" s="74">
        <v>40303</v>
      </c>
      <c r="F263" s="75">
        <v>0.5</v>
      </c>
      <c r="G263" s="76">
        <v>19.64</v>
      </c>
      <c r="H263" s="76">
        <v>7.58</v>
      </c>
      <c r="I263" s="77">
        <v>387</v>
      </c>
      <c r="J263" s="76">
        <v>11.27</v>
      </c>
    </row>
    <row r="264" spans="1:10" x14ac:dyDescent="0.2">
      <c r="A264" s="81">
        <v>1439</v>
      </c>
      <c r="B264" s="90">
        <v>1439</v>
      </c>
      <c r="C264" s="83" t="s">
        <v>305</v>
      </c>
      <c r="D264" s="81" t="s">
        <v>300</v>
      </c>
      <c r="E264" s="74">
        <v>40303</v>
      </c>
      <c r="F264" s="75">
        <v>0.45833333333333331</v>
      </c>
      <c r="G264" s="76">
        <v>17.7</v>
      </c>
      <c r="H264" s="76">
        <v>7.71</v>
      </c>
      <c r="I264" s="77">
        <v>614</v>
      </c>
      <c r="J264" s="76">
        <v>10.47</v>
      </c>
    </row>
    <row r="265" spans="1:10" x14ac:dyDescent="0.2">
      <c r="A265" s="81">
        <v>1466</v>
      </c>
      <c r="B265" s="90">
        <v>1466</v>
      </c>
      <c r="C265" s="83" t="s">
        <v>305</v>
      </c>
      <c r="D265" s="81" t="s">
        <v>300</v>
      </c>
      <c r="E265" s="74">
        <v>40289</v>
      </c>
      <c r="F265" s="75">
        <v>0.5625</v>
      </c>
      <c r="G265" s="76">
        <v>13.48</v>
      </c>
      <c r="H265" s="76">
        <v>8.33</v>
      </c>
      <c r="I265" s="77">
        <v>675</v>
      </c>
      <c r="J265" s="76">
        <v>13.17</v>
      </c>
    </row>
    <row r="266" spans="1:10" x14ac:dyDescent="0.2">
      <c r="A266" s="81">
        <v>1607</v>
      </c>
      <c r="B266" s="90">
        <v>1607</v>
      </c>
      <c r="C266" s="83" t="s">
        <v>305</v>
      </c>
      <c r="D266" s="81" t="s">
        <v>300</v>
      </c>
      <c r="E266" s="74">
        <v>40303</v>
      </c>
      <c r="F266" s="75">
        <v>0.55208333333333337</v>
      </c>
      <c r="G266" s="76">
        <v>20.86</v>
      </c>
      <c r="H266" s="76">
        <v>8.36</v>
      </c>
      <c r="I266" s="77">
        <v>394</v>
      </c>
      <c r="J266" s="76">
        <v>11.32</v>
      </c>
    </row>
    <row r="267" spans="1:10" x14ac:dyDescent="0.2">
      <c r="A267" s="81">
        <v>1680</v>
      </c>
      <c r="B267" s="90">
        <v>1680</v>
      </c>
      <c r="C267" s="83" t="s">
        <v>305</v>
      </c>
      <c r="D267" s="81" t="s">
        <v>308</v>
      </c>
      <c r="E267" s="74">
        <v>40304</v>
      </c>
      <c r="F267" s="75">
        <v>0.5</v>
      </c>
      <c r="G267" s="76">
        <v>25.61</v>
      </c>
      <c r="H267" s="76">
        <v>8.61</v>
      </c>
      <c r="I267" s="77">
        <v>423</v>
      </c>
      <c r="J267" s="76">
        <v>16.440000000000001</v>
      </c>
    </row>
    <row r="268" spans="1:10" x14ac:dyDescent="0.2">
      <c r="A268" s="81">
        <v>1701</v>
      </c>
      <c r="B268" s="90">
        <v>1701</v>
      </c>
      <c r="C268" s="83" t="s">
        <v>305</v>
      </c>
      <c r="D268" s="81" t="s">
        <v>300</v>
      </c>
      <c r="E268" s="74">
        <v>40297</v>
      </c>
      <c r="F268" s="75"/>
      <c r="G268" s="76">
        <v>14.6</v>
      </c>
      <c r="H268" s="76">
        <v>7.81</v>
      </c>
      <c r="I268" s="77">
        <v>409</v>
      </c>
      <c r="J268" s="76">
        <v>12.75</v>
      </c>
    </row>
    <row r="269" spans="1:10" x14ac:dyDescent="0.2">
      <c r="A269" s="81">
        <v>1392</v>
      </c>
      <c r="B269" s="90">
        <v>1392</v>
      </c>
      <c r="C269" s="83" t="s">
        <v>307</v>
      </c>
      <c r="D269" s="81" t="s">
        <v>308</v>
      </c>
      <c r="E269" s="74">
        <v>40297</v>
      </c>
      <c r="F269" s="79">
        <v>0.40972222222222227</v>
      </c>
      <c r="G269" s="80">
        <v>10.98</v>
      </c>
      <c r="H269" s="80">
        <v>7.93</v>
      </c>
      <c r="I269" s="81">
        <v>593</v>
      </c>
      <c r="J269" s="80">
        <v>11.74</v>
      </c>
    </row>
    <row r="270" spans="1:10" x14ac:dyDescent="0.2">
      <c r="A270" s="81">
        <v>1417</v>
      </c>
      <c r="B270" s="90">
        <v>1417</v>
      </c>
      <c r="C270" s="83" t="s">
        <v>307</v>
      </c>
      <c r="D270" s="81" t="s">
        <v>300</v>
      </c>
      <c r="E270" s="74">
        <v>40297</v>
      </c>
      <c r="F270" s="79">
        <v>0.4513888888888889</v>
      </c>
      <c r="G270" s="80">
        <v>12.58</v>
      </c>
      <c r="H270" s="80">
        <v>7.58</v>
      </c>
      <c r="I270" s="81">
        <v>545</v>
      </c>
      <c r="J270" s="80">
        <v>12.52</v>
      </c>
    </row>
    <row r="271" spans="1:10" x14ac:dyDescent="0.2">
      <c r="A271" s="81">
        <v>1472</v>
      </c>
      <c r="B271" s="90">
        <v>1472</v>
      </c>
      <c r="C271" s="83" t="s">
        <v>307</v>
      </c>
      <c r="D271" s="81" t="s">
        <v>308</v>
      </c>
      <c r="E271" s="74">
        <v>40297</v>
      </c>
      <c r="F271" s="79">
        <v>0.3979166666666667</v>
      </c>
      <c r="G271" s="80">
        <v>10.98</v>
      </c>
      <c r="H271" s="80">
        <v>7.34</v>
      </c>
      <c r="I271" s="81">
        <v>593</v>
      </c>
      <c r="J271" s="80">
        <v>11.74</v>
      </c>
    </row>
    <row r="272" spans="1:10" x14ac:dyDescent="0.2">
      <c r="A272" s="93">
        <v>1492</v>
      </c>
      <c r="B272" s="92">
        <v>1492</v>
      </c>
      <c r="C272" s="83" t="s">
        <v>314</v>
      </c>
      <c r="D272" s="81" t="s">
        <v>300</v>
      </c>
      <c r="E272" s="74">
        <v>40289</v>
      </c>
      <c r="F272" s="79">
        <v>0.54166666666666663</v>
      </c>
      <c r="G272" s="80">
        <v>13.26</v>
      </c>
      <c r="H272" s="80">
        <v>8.34</v>
      </c>
      <c r="I272" s="81">
        <v>635</v>
      </c>
      <c r="J272" s="80">
        <v>13.59</v>
      </c>
    </row>
    <row r="273" spans="1:10" x14ac:dyDescent="0.2">
      <c r="A273" s="81" t="s">
        <v>400</v>
      </c>
      <c r="B273" s="90">
        <v>1235</v>
      </c>
      <c r="C273" s="83" t="s">
        <v>311</v>
      </c>
      <c r="D273" s="81" t="s">
        <v>308</v>
      </c>
      <c r="E273" s="74">
        <v>40262</v>
      </c>
      <c r="F273" s="79">
        <v>0.50902777777777775</v>
      </c>
      <c r="G273" s="80">
        <v>12.49</v>
      </c>
      <c r="H273" s="80">
        <v>8.41</v>
      </c>
      <c r="I273" s="81">
        <v>522</v>
      </c>
      <c r="J273" s="80">
        <v>16.399999999999999</v>
      </c>
    </row>
    <row r="274" spans="1:10" x14ac:dyDescent="0.2">
      <c r="A274" s="81" t="s">
        <v>399</v>
      </c>
      <c r="B274" s="90">
        <v>250</v>
      </c>
      <c r="C274" s="83" t="s">
        <v>301</v>
      </c>
      <c r="D274" s="81" t="s">
        <v>300</v>
      </c>
      <c r="E274" s="74">
        <v>40283</v>
      </c>
      <c r="F274" s="79">
        <v>0.625</v>
      </c>
      <c r="G274" s="80">
        <v>17.329999999999998</v>
      </c>
      <c r="H274" s="80">
        <v>8.56</v>
      </c>
      <c r="I274" s="81">
        <v>1081</v>
      </c>
      <c r="J274" s="80">
        <v>12.97</v>
      </c>
    </row>
    <row r="275" spans="1:10" x14ac:dyDescent="0.2">
      <c r="A275" s="81">
        <v>430</v>
      </c>
      <c r="B275" s="90">
        <v>430</v>
      </c>
      <c r="C275" s="83" t="s">
        <v>302</v>
      </c>
      <c r="D275" s="81" t="s">
        <v>300</v>
      </c>
      <c r="E275" s="74">
        <v>40283</v>
      </c>
      <c r="F275" s="79">
        <v>0.57777777777777783</v>
      </c>
      <c r="G275" s="80">
        <v>14.59</v>
      </c>
      <c r="H275" s="80">
        <v>8.0299999999999994</v>
      </c>
      <c r="I275" s="81">
        <v>559</v>
      </c>
      <c r="J275" s="80">
        <v>13.4</v>
      </c>
    </row>
    <row r="276" spans="1:10" x14ac:dyDescent="0.2">
      <c r="A276" s="81" t="s">
        <v>364</v>
      </c>
      <c r="B276" s="90">
        <v>1367</v>
      </c>
      <c r="C276" s="83" t="s">
        <v>307</v>
      </c>
      <c r="D276" s="81" t="s">
        <v>300</v>
      </c>
      <c r="E276" s="74">
        <v>40262</v>
      </c>
      <c r="F276" s="79">
        <v>0.47013888888888888</v>
      </c>
      <c r="G276" s="80">
        <v>11.73</v>
      </c>
      <c r="H276" s="80">
        <v>8.9499999999999993</v>
      </c>
      <c r="I276" s="81">
        <v>521</v>
      </c>
      <c r="J276" s="80">
        <v>18.649999999999999</v>
      </c>
    </row>
    <row r="277" spans="1:10" x14ac:dyDescent="0.2">
      <c r="A277" s="81" t="s">
        <v>366</v>
      </c>
      <c r="B277" s="90">
        <v>1659</v>
      </c>
      <c r="C277" s="83" t="s">
        <v>307</v>
      </c>
      <c r="D277" s="81" t="s">
        <v>300</v>
      </c>
      <c r="E277" s="74">
        <v>40262</v>
      </c>
      <c r="F277" s="79">
        <v>0.4236111111111111</v>
      </c>
      <c r="G277" s="80">
        <v>11.89</v>
      </c>
      <c r="H277" s="80">
        <v>8.5399999999999991</v>
      </c>
      <c r="I277" s="81">
        <v>485</v>
      </c>
      <c r="J277" s="80">
        <v>15.72</v>
      </c>
    </row>
    <row r="278" spans="1:10" x14ac:dyDescent="0.2">
      <c r="A278" s="81">
        <v>880</v>
      </c>
      <c r="B278" s="90">
        <v>880</v>
      </c>
      <c r="C278" s="83" t="s">
        <v>304</v>
      </c>
      <c r="D278" s="81" t="s">
        <v>300</v>
      </c>
      <c r="E278" s="74">
        <v>40282</v>
      </c>
      <c r="F278" s="79">
        <v>0.49305555555555558</v>
      </c>
      <c r="G278" s="80">
        <v>14.08</v>
      </c>
      <c r="H278" s="80">
        <v>8.0399999999999991</v>
      </c>
      <c r="I278" s="81">
        <v>597</v>
      </c>
      <c r="J278" s="80">
        <v>13.54</v>
      </c>
    </row>
    <row r="279" spans="1:10" x14ac:dyDescent="0.2">
      <c r="A279" s="81">
        <v>949</v>
      </c>
      <c r="B279" s="90">
        <v>949</v>
      </c>
      <c r="C279" s="83" t="s">
        <v>304</v>
      </c>
      <c r="D279" s="81" t="s">
        <v>300</v>
      </c>
      <c r="E279" s="74">
        <v>40282</v>
      </c>
      <c r="F279" s="79">
        <v>0.46180555555555558</v>
      </c>
      <c r="G279" s="80">
        <v>13.31</v>
      </c>
      <c r="H279" s="80">
        <v>8.2899999999999991</v>
      </c>
      <c r="I279" s="81">
        <v>679</v>
      </c>
      <c r="J279" s="80">
        <v>12.18</v>
      </c>
    </row>
    <row r="280" spans="1:10" x14ac:dyDescent="0.2">
      <c r="A280" s="81" t="s">
        <v>360</v>
      </c>
      <c r="B280" s="90">
        <v>1053</v>
      </c>
      <c r="C280" s="83" t="s">
        <v>304</v>
      </c>
      <c r="D280" s="81" t="s">
        <v>300</v>
      </c>
      <c r="E280" s="74">
        <v>40304</v>
      </c>
      <c r="F280" s="79">
        <v>0.4375</v>
      </c>
      <c r="G280" s="80">
        <v>18.7</v>
      </c>
      <c r="H280" s="80">
        <v>7.65</v>
      </c>
      <c r="I280" s="81">
        <v>613</v>
      </c>
      <c r="J280" s="80">
        <v>12.05</v>
      </c>
    </row>
    <row r="281" spans="1:10" x14ac:dyDescent="0.2">
      <c r="A281" s="81"/>
      <c r="B281" s="90">
        <v>1132</v>
      </c>
      <c r="C281" s="83" t="s">
        <v>348</v>
      </c>
      <c r="D281" s="81" t="s">
        <v>300</v>
      </c>
      <c r="E281" s="74">
        <v>40666</v>
      </c>
      <c r="F281" s="79">
        <v>0.5</v>
      </c>
      <c r="G281" s="80">
        <v>17.190000000000001</v>
      </c>
      <c r="H281" s="80">
        <v>7.2</v>
      </c>
      <c r="I281" s="81">
        <v>565</v>
      </c>
      <c r="J281" s="80">
        <v>7.45</v>
      </c>
    </row>
    <row r="282" spans="1:10" x14ac:dyDescent="0.2">
      <c r="A282" s="81"/>
      <c r="B282" s="90">
        <v>702</v>
      </c>
      <c r="C282" s="83" t="s">
        <v>304</v>
      </c>
      <c r="D282" s="81" t="s">
        <v>300</v>
      </c>
      <c r="E282" s="74">
        <v>40631</v>
      </c>
      <c r="F282" s="79">
        <v>0.49305555555555558</v>
      </c>
      <c r="G282" s="80">
        <v>8.34</v>
      </c>
      <c r="H282" s="80">
        <v>8.6</v>
      </c>
      <c r="I282" s="81">
        <v>479</v>
      </c>
      <c r="J282" s="80">
        <v>12.68</v>
      </c>
    </row>
    <row r="283" spans="1:10" x14ac:dyDescent="0.2">
      <c r="A283" s="81"/>
      <c r="B283" s="90">
        <v>753</v>
      </c>
      <c r="C283" s="83" t="s">
        <v>304</v>
      </c>
      <c r="D283" s="81" t="s">
        <v>300</v>
      </c>
      <c r="E283" s="74">
        <v>40674</v>
      </c>
      <c r="F283" s="79">
        <v>0.52083333333333337</v>
      </c>
      <c r="G283" s="80">
        <v>17.850000000000001</v>
      </c>
      <c r="H283" s="80">
        <v>7.79</v>
      </c>
      <c r="I283" s="81">
        <v>642</v>
      </c>
      <c r="J283" s="80">
        <v>9.58</v>
      </c>
    </row>
    <row r="284" spans="1:10" x14ac:dyDescent="0.2">
      <c r="A284" s="81"/>
      <c r="B284" s="90">
        <v>857</v>
      </c>
      <c r="C284" s="83" t="s">
        <v>304</v>
      </c>
      <c r="D284" s="81" t="s">
        <v>300</v>
      </c>
      <c r="E284" s="74">
        <v>40666</v>
      </c>
      <c r="F284" s="79">
        <v>0.58333333333333337</v>
      </c>
      <c r="G284" s="80">
        <v>19.09</v>
      </c>
      <c r="H284" s="80">
        <v>7.91</v>
      </c>
      <c r="I284" s="81">
        <v>593</v>
      </c>
      <c r="J284" s="80">
        <v>8.1199999999999992</v>
      </c>
    </row>
    <row r="285" spans="1:10" x14ac:dyDescent="0.2">
      <c r="A285" s="81"/>
      <c r="B285" s="90">
        <v>886</v>
      </c>
      <c r="C285" s="83" t="s">
        <v>304</v>
      </c>
      <c r="D285" s="81" t="s">
        <v>300</v>
      </c>
      <c r="E285" s="74">
        <v>40640</v>
      </c>
      <c r="F285" s="79">
        <v>0.43194444444444446</v>
      </c>
      <c r="G285" s="80">
        <v>11.28</v>
      </c>
      <c r="H285" s="80">
        <v>8.4499999999999993</v>
      </c>
      <c r="I285" s="81">
        <v>605</v>
      </c>
      <c r="J285" s="80">
        <v>14.46</v>
      </c>
    </row>
    <row r="286" spans="1:10" x14ac:dyDescent="0.2">
      <c r="A286" s="81"/>
      <c r="B286" s="90">
        <v>932</v>
      </c>
      <c r="C286" s="83" t="s">
        <v>304</v>
      </c>
      <c r="D286" s="81" t="s">
        <v>300</v>
      </c>
      <c r="E286" s="74">
        <v>40668</v>
      </c>
      <c r="F286" s="79"/>
      <c r="G286" s="80"/>
      <c r="H286" s="80"/>
      <c r="I286" s="81"/>
      <c r="J286" s="80"/>
    </row>
    <row r="287" spans="1:10" x14ac:dyDescent="0.2">
      <c r="A287" s="81"/>
      <c r="B287" s="90">
        <v>1075</v>
      </c>
      <c r="C287" s="83" t="s">
        <v>304</v>
      </c>
      <c r="D287" s="81" t="s">
        <v>300</v>
      </c>
      <c r="E287" s="74">
        <v>40666</v>
      </c>
      <c r="F287" s="79">
        <v>0.44791666666666669</v>
      </c>
      <c r="G287" s="80">
        <v>16.54</v>
      </c>
      <c r="H287" s="80">
        <v>7.44</v>
      </c>
      <c r="I287" s="81">
        <v>591</v>
      </c>
      <c r="J287" s="80">
        <v>9.4600000000000009</v>
      </c>
    </row>
    <row r="288" spans="1:10" x14ac:dyDescent="0.2">
      <c r="A288" s="81"/>
      <c r="B288" s="90">
        <v>823</v>
      </c>
      <c r="C288" s="83" t="s">
        <v>303</v>
      </c>
      <c r="D288" s="81" t="s">
        <v>300</v>
      </c>
      <c r="E288" s="74">
        <v>40660</v>
      </c>
      <c r="F288" s="79">
        <v>0.41111111111111115</v>
      </c>
      <c r="G288" s="80">
        <v>17.21</v>
      </c>
      <c r="H288" s="80">
        <v>7.91</v>
      </c>
      <c r="I288" s="81">
        <v>635</v>
      </c>
      <c r="J288" s="80">
        <v>14.28</v>
      </c>
    </row>
    <row r="289" spans="1:10" x14ac:dyDescent="0.2">
      <c r="A289" s="81"/>
      <c r="B289" s="90">
        <v>791</v>
      </c>
      <c r="C289" s="83" t="s">
        <v>303</v>
      </c>
      <c r="D289" s="81" t="s">
        <v>300</v>
      </c>
      <c r="E289" s="74">
        <v>40660</v>
      </c>
      <c r="F289" s="79">
        <v>0.45833333333333331</v>
      </c>
      <c r="G289" s="80">
        <v>18.329999999999998</v>
      </c>
      <c r="H289" s="80">
        <v>7.93</v>
      </c>
      <c r="I289" s="81">
        <v>612</v>
      </c>
      <c r="J289" s="80">
        <v>11.65</v>
      </c>
    </row>
    <row r="290" spans="1:10" x14ac:dyDescent="0.2">
      <c r="A290" s="81"/>
      <c r="B290" s="90">
        <v>874</v>
      </c>
      <c r="C290" s="83" t="s">
        <v>303</v>
      </c>
      <c r="D290" s="81" t="s">
        <v>300</v>
      </c>
      <c r="E290" s="74">
        <v>40660</v>
      </c>
      <c r="F290" s="79">
        <v>0.44444444444444442</v>
      </c>
      <c r="G290" s="80">
        <v>17.78</v>
      </c>
      <c r="H290" s="80">
        <v>8.44</v>
      </c>
      <c r="I290" s="81">
        <v>655</v>
      </c>
      <c r="J290" s="80">
        <v>13.37</v>
      </c>
    </row>
    <row r="291" spans="1:10" x14ac:dyDescent="0.2">
      <c r="A291" s="81"/>
      <c r="B291" s="90">
        <v>894</v>
      </c>
      <c r="C291" s="83" t="s">
        <v>303</v>
      </c>
      <c r="D291" s="81" t="s">
        <v>300</v>
      </c>
      <c r="E291" s="74">
        <v>40660</v>
      </c>
      <c r="F291" s="79">
        <v>0.50694444444444442</v>
      </c>
      <c r="G291" s="80">
        <v>19.13</v>
      </c>
      <c r="H291" s="80">
        <v>8.5</v>
      </c>
      <c r="I291" s="81">
        <v>716</v>
      </c>
      <c r="J291" s="80">
        <v>14.54</v>
      </c>
    </row>
    <row r="292" spans="1:10" x14ac:dyDescent="0.2">
      <c r="A292" s="81"/>
      <c r="B292" s="90">
        <v>919</v>
      </c>
      <c r="C292" s="83" t="s">
        <v>303</v>
      </c>
      <c r="D292" s="81" t="s">
        <v>300</v>
      </c>
      <c r="E292" s="74">
        <v>40660</v>
      </c>
      <c r="F292" s="79">
        <v>0.52430555555555558</v>
      </c>
      <c r="G292" s="80">
        <v>19.2</v>
      </c>
      <c r="H292" s="80">
        <v>8.5399999999999991</v>
      </c>
      <c r="I292" s="81">
        <v>718</v>
      </c>
      <c r="J292" s="80">
        <v>13.49</v>
      </c>
    </row>
    <row r="293" spans="1:10" x14ac:dyDescent="0.2">
      <c r="A293" s="81"/>
      <c r="B293" s="90">
        <v>1038</v>
      </c>
      <c r="C293" s="83" t="s">
        <v>303</v>
      </c>
      <c r="D293" s="81" t="s">
        <v>300</v>
      </c>
      <c r="E293" s="74">
        <v>40674</v>
      </c>
      <c r="F293" s="96">
        <v>0.46875</v>
      </c>
      <c r="G293" s="80">
        <v>16.8</v>
      </c>
      <c r="H293" s="80">
        <v>7.92</v>
      </c>
      <c r="I293" s="81">
        <v>719</v>
      </c>
      <c r="J293" s="80">
        <v>9.85</v>
      </c>
    </row>
    <row r="294" spans="1:10" x14ac:dyDescent="0.2">
      <c r="A294" s="81"/>
      <c r="B294" s="90">
        <v>1007</v>
      </c>
      <c r="C294" s="83" t="s">
        <v>329</v>
      </c>
      <c r="D294" s="81" t="s">
        <v>300</v>
      </c>
      <c r="E294" s="74">
        <v>40668</v>
      </c>
      <c r="F294" s="96">
        <v>0.47222222222222227</v>
      </c>
      <c r="G294" s="80"/>
      <c r="H294" s="80"/>
      <c r="I294" s="81"/>
      <c r="J294" s="80"/>
    </row>
    <row r="295" spans="1:10" x14ac:dyDescent="0.2">
      <c r="A295" s="81"/>
      <c r="B295" s="90">
        <v>1118</v>
      </c>
      <c r="C295" s="83" t="s">
        <v>329</v>
      </c>
      <c r="D295" s="81" t="s">
        <v>300</v>
      </c>
      <c r="E295" s="74">
        <v>40668</v>
      </c>
      <c r="F295" s="96">
        <v>0.4236111111111111</v>
      </c>
      <c r="G295" s="80"/>
      <c r="H295" s="80"/>
      <c r="I295" s="81"/>
      <c r="J295" s="80"/>
    </row>
    <row r="296" spans="1:10" x14ac:dyDescent="0.2">
      <c r="A296" s="81"/>
      <c r="B296" s="90">
        <v>716</v>
      </c>
      <c r="C296" s="83" t="s">
        <v>309</v>
      </c>
      <c r="D296" s="81" t="s">
        <v>300</v>
      </c>
      <c r="E296" s="74">
        <v>40673</v>
      </c>
      <c r="F296" s="96">
        <v>0.5625</v>
      </c>
      <c r="G296" s="80">
        <v>16.260000000000002</v>
      </c>
      <c r="H296" s="80">
        <v>8.34</v>
      </c>
      <c r="I296" s="81">
        <v>588</v>
      </c>
      <c r="J296" s="80">
        <v>12.54</v>
      </c>
    </row>
    <row r="297" spans="1:10" x14ac:dyDescent="0.2">
      <c r="A297" s="81"/>
      <c r="B297" s="90">
        <v>769</v>
      </c>
      <c r="C297" s="83" t="s">
        <v>309</v>
      </c>
      <c r="D297" s="81" t="s">
        <v>300</v>
      </c>
      <c r="E297" s="74">
        <v>40674</v>
      </c>
      <c r="F297" s="96">
        <v>0.39583333333333331</v>
      </c>
      <c r="G297" s="80">
        <v>18.89</v>
      </c>
      <c r="H297" s="80">
        <v>8.0299999999999994</v>
      </c>
      <c r="I297" s="81">
        <v>567</v>
      </c>
      <c r="J297" s="80">
        <v>10.49</v>
      </c>
    </row>
    <row r="298" spans="1:10" x14ac:dyDescent="0.2">
      <c r="A298" s="81"/>
      <c r="B298" s="90">
        <v>844</v>
      </c>
      <c r="C298" s="83" t="s">
        <v>309</v>
      </c>
      <c r="D298" s="81" t="s">
        <v>300</v>
      </c>
      <c r="E298" s="74">
        <v>40673</v>
      </c>
      <c r="F298" s="96">
        <v>0.52083333333333337</v>
      </c>
      <c r="G298" s="80">
        <v>12.32</v>
      </c>
      <c r="H298" s="80">
        <v>8.14</v>
      </c>
      <c r="I298" s="81">
        <v>560</v>
      </c>
      <c r="J298" s="80">
        <v>12.17</v>
      </c>
    </row>
    <row r="299" spans="1:10" x14ac:dyDescent="0.2">
      <c r="A299" s="81"/>
      <c r="B299" s="90">
        <v>940</v>
      </c>
      <c r="C299" s="83" t="s">
        <v>309</v>
      </c>
      <c r="D299" s="81" t="s">
        <v>300</v>
      </c>
      <c r="E299" s="74">
        <v>40673</v>
      </c>
      <c r="F299" s="96">
        <v>0.44444444444444442</v>
      </c>
      <c r="G299" s="80">
        <v>15.23</v>
      </c>
      <c r="H299" s="80">
        <v>8.0299999999999994</v>
      </c>
      <c r="I299" s="81">
        <v>553</v>
      </c>
      <c r="J299" s="80">
        <v>11.15</v>
      </c>
    </row>
    <row r="300" spans="1:10" x14ac:dyDescent="0.2">
      <c r="A300" s="81"/>
      <c r="B300" s="90">
        <v>984</v>
      </c>
      <c r="C300" s="83" t="s">
        <v>309</v>
      </c>
      <c r="D300" s="81" t="s">
        <v>300</v>
      </c>
      <c r="E300" s="74">
        <v>40673</v>
      </c>
      <c r="F300" s="96">
        <v>0.47916666666666669</v>
      </c>
      <c r="G300" s="80">
        <v>10.42</v>
      </c>
      <c r="H300" s="80">
        <v>8.06</v>
      </c>
      <c r="I300" s="81">
        <v>535</v>
      </c>
      <c r="J300" s="80">
        <v>12.04</v>
      </c>
    </row>
    <row r="301" spans="1:10" x14ac:dyDescent="0.2">
      <c r="A301" s="81"/>
      <c r="B301" s="90">
        <v>1235</v>
      </c>
      <c r="C301" s="83" t="s">
        <v>311</v>
      </c>
      <c r="D301" s="81" t="s">
        <v>308</v>
      </c>
      <c r="E301" s="74">
        <v>40669</v>
      </c>
      <c r="F301" s="96">
        <v>0.4861111111111111</v>
      </c>
      <c r="G301" s="80"/>
      <c r="H301" s="80"/>
      <c r="I301" s="81"/>
      <c r="J301" s="80"/>
    </row>
    <row r="302" spans="1:10" x14ac:dyDescent="0.2">
      <c r="A302" s="81"/>
      <c r="B302" s="90">
        <v>250</v>
      </c>
      <c r="C302" s="83" t="s">
        <v>301</v>
      </c>
      <c r="D302" s="81" t="s">
        <v>300</v>
      </c>
      <c r="E302" s="74">
        <v>40675</v>
      </c>
      <c r="F302" s="96">
        <v>0.42708333333333331</v>
      </c>
      <c r="G302" s="80">
        <v>16.079999999999998</v>
      </c>
      <c r="H302" s="80">
        <v>8</v>
      </c>
      <c r="I302" s="81">
        <v>1104</v>
      </c>
      <c r="J302" s="80">
        <v>10.66</v>
      </c>
    </row>
    <row r="303" spans="1:10" x14ac:dyDescent="0.2">
      <c r="A303" s="81"/>
      <c r="B303" s="90">
        <v>430</v>
      </c>
      <c r="C303" s="83" t="s">
        <v>302</v>
      </c>
      <c r="D303" s="81" t="s">
        <v>300</v>
      </c>
      <c r="E303" s="74">
        <v>40675</v>
      </c>
      <c r="F303" s="96">
        <v>0.38194444444444442</v>
      </c>
      <c r="G303" s="80">
        <v>14.67</v>
      </c>
      <c r="H303" s="80">
        <v>7.93</v>
      </c>
      <c r="I303" s="81">
        <v>326</v>
      </c>
      <c r="J303" s="80">
        <v>11.26</v>
      </c>
    </row>
    <row r="304" spans="1:10" x14ac:dyDescent="0.2">
      <c r="A304" s="81"/>
      <c r="B304" s="90">
        <v>1367</v>
      </c>
      <c r="C304" s="83" t="s">
        <v>307</v>
      </c>
      <c r="D304" s="81" t="s">
        <v>300</v>
      </c>
      <c r="E304" s="74">
        <v>40669</v>
      </c>
      <c r="F304" s="96">
        <v>0.42708333333333331</v>
      </c>
      <c r="G304" s="80"/>
      <c r="H304" s="80"/>
      <c r="I304" s="81"/>
      <c r="J304" s="80"/>
    </row>
    <row r="305" spans="1:10" x14ac:dyDescent="0.2">
      <c r="A305" s="81"/>
      <c r="B305" s="90">
        <v>1659</v>
      </c>
      <c r="C305" s="83" t="s">
        <v>307</v>
      </c>
      <c r="D305" s="81" t="s">
        <v>300</v>
      </c>
      <c r="E305" s="74">
        <v>40669</v>
      </c>
      <c r="F305" s="96">
        <v>0.5</v>
      </c>
      <c r="G305" s="80"/>
      <c r="H305" s="80"/>
      <c r="I305" s="81"/>
      <c r="J305" s="80"/>
    </row>
    <row r="306" spans="1:10" x14ac:dyDescent="0.2">
      <c r="A306" s="81"/>
      <c r="B306" s="90">
        <v>880</v>
      </c>
      <c r="C306" s="83" t="s">
        <v>304</v>
      </c>
      <c r="D306" s="81" t="s">
        <v>300</v>
      </c>
      <c r="E306" s="74">
        <v>40631</v>
      </c>
      <c r="F306" s="96">
        <v>0.53125</v>
      </c>
      <c r="G306" s="80">
        <v>8.19</v>
      </c>
      <c r="H306" s="80">
        <v>8.6300000000000008</v>
      </c>
      <c r="I306" s="81">
        <v>694</v>
      </c>
      <c r="J306" s="80">
        <v>20.059999999999999</v>
      </c>
    </row>
    <row r="307" spans="1:10" x14ac:dyDescent="0.2">
      <c r="A307" s="81"/>
      <c r="B307" s="90">
        <v>949</v>
      </c>
      <c r="C307" s="83" t="s">
        <v>304</v>
      </c>
      <c r="D307" s="81" t="s">
        <v>300</v>
      </c>
      <c r="E307" s="74">
        <v>40640</v>
      </c>
      <c r="F307" s="96">
        <v>0.48472222222222222</v>
      </c>
      <c r="G307" s="80">
        <v>15.3</v>
      </c>
      <c r="H307" s="80">
        <v>9.01</v>
      </c>
      <c r="I307" s="81">
        <v>585</v>
      </c>
      <c r="J307" s="80">
        <v>16.86</v>
      </c>
    </row>
    <row r="308" spans="1:10" x14ac:dyDescent="0.2">
      <c r="A308" s="81"/>
      <c r="B308" s="90">
        <v>1053</v>
      </c>
      <c r="C308" s="83" t="s">
        <v>304</v>
      </c>
      <c r="D308" s="81" t="s">
        <v>300</v>
      </c>
      <c r="E308" s="74">
        <v>40631</v>
      </c>
      <c r="F308" s="96">
        <v>0.4513888888888889</v>
      </c>
      <c r="G308" s="80">
        <v>6.06</v>
      </c>
      <c r="H308" s="80">
        <v>8.1199999999999992</v>
      </c>
      <c r="I308" s="81">
        <v>716</v>
      </c>
      <c r="J308" s="80">
        <v>16.21</v>
      </c>
    </row>
    <row r="309" spans="1:10" x14ac:dyDescent="0.2">
      <c r="B309" s="90">
        <v>279</v>
      </c>
      <c r="C309" s="83" t="s">
        <v>301</v>
      </c>
      <c r="D309" s="81" t="s">
        <v>300</v>
      </c>
      <c r="E309" s="74">
        <v>40982</v>
      </c>
      <c r="F309" s="96">
        <v>0.51527777777777783</v>
      </c>
      <c r="G309" s="80">
        <v>15.2</v>
      </c>
      <c r="H309" s="80">
        <v>8.6199999999999992</v>
      </c>
      <c r="I309" s="81">
        <v>1098</v>
      </c>
      <c r="J309" s="80">
        <v>14.08</v>
      </c>
    </row>
    <row r="310" spans="1:10" x14ac:dyDescent="0.2">
      <c r="B310" s="90">
        <v>581</v>
      </c>
      <c r="C310" s="83" t="s">
        <v>301</v>
      </c>
      <c r="D310" s="81" t="s">
        <v>300</v>
      </c>
      <c r="E310" s="74">
        <v>41016</v>
      </c>
      <c r="F310" s="96">
        <v>0.53680555555555554</v>
      </c>
      <c r="G310" s="80">
        <v>20.37</v>
      </c>
      <c r="H310" s="80">
        <v>8.74</v>
      </c>
      <c r="I310" s="81">
        <v>667</v>
      </c>
      <c r="J310" s="80">
        <v>13.24</v>
      </c>
    </row>
    <row r="311" spans="1:10" x14ac:dyDescent="0.2">
      <c r="B311" s="90">
        <v>196</v>
      </c>
      <c r="C311" s="83" t="s">
        <v>302</v>
      </c>
      <c r="D311" s="81" t="s">
        <v>300</v>
      </c>
      <c r="E311" s="74">
        <v>41016</v>
      </c>
      <c r="F311" s="96">
        <v>0.43541666666666662</v>
      </c>
      <c r="G311" s="80">
        <v>17.22</v>
      </c>
      <c r="H311" s="80">
        <v>7.89</v>
      </c>
      <c r="I311" s="81">
        <v>655</v>
      </c>
      <c r="J311" s="80">
        <v>10.23</v>
      </c>
    </row>
    <row r="312" spans="1:10" x14ac:dyDescent="0.2">
      <c r="B312" s="90">
        <v>329</v>
      </c>
      <c r="C312" s="83" t="s">
        <v>302</v>
      </c>
      <c r="D312" s="81" t="s">
        <v>300</v>
      </c>
      <c r="E312" s="74">
        <v>41016</v>
      </c>
      <c r="F312" s="96">
        <v>0.49722222222222223</v>
      </c>
      <c r="G312" s="80">
        <v>17.940000000000001</v>
      </c>
      <c r="H312" s="80">
        <v>8.35</v>
      </c>
      <c r="I312" s="81">
        <v>597</v>
      </c>
      <c r="J312" s="80">
        <v>11.53</v>
      </c>
    </row>
    <row r="313" spans="1:10" x14ac:dyDescent="0.2">
      <c r="B313" s="90">
        <v>564</v>
      </c>
      <c r="C313" s="83" t="s">
        <v>502</v>
      </c>
      <c r="D313" s="81" t="s">
        <v>300</v>
      </c>
      <c r="E313" s="74">
        <v>40983</v>
      </c>
      <c r="F313" s="96">
        <v>0.41666666666666669</v>
      </c>
      <c r="G313" s="80">
        <v>11.48</v>
      </c>
      <c r="H313" s="80">
        <v>8.2899999999999991</v>
      </c>
      <c r="I313" s="81">
        <v>411</v>
      </c>
      <c r="J313" s="80">
        <v>12.27</v>
      </c>
    </row>
    <row r="314" spans="1:10" x14ac:dyDescent="0.2">
      <c r="B314" s="90">
        <v>117</v>
      </c>
      <c r="C314" s="83" t="s">
        <v>310</v>
      </c>
      <c r="D314" s="81" t="s">
        <v>300</v>
      </c>
      <c r="E314" s="74">
        <v>41011</v>
      </c>
      <c r="F314" s="96">
        <v>0.50208333333333333</v>
      </c>
      <c r="G314" s="80">
        <v>13.68</v>
      </c>
      <c r="H314" s="80">
        <v>7.45</v>
      </c>
      <c r="I314" s="81">
        <v>999</v>
      </c>
      <c r="J314" s="80">
        <v>9.16</v>
      </c>
    </row>
    <row r="315" spans="1:10" x14ac:dyDescent="0.2">
      <c r="B315" s="90">
        <v>300</v>
      </c>
      <c r="C315" s="83" t="s">
        <v>310</v>
      </c>
      <c r="D315" s="81" t="s">
        <v>300</v>
      </c>
      <c r="E315" s="74">
        <v>41011</v>
      </c>
      <c r="F315" s="96">
        <v>0.4152777777777778</v>
      </c>
      <c r="G315" s="80">
        <v>9.23</v>
      </c>
      <c r="H315" s="80">
        <v>7.89</v>
      </c>
      <c r="I315" s="81">
        <v>652</v>
      </c>
      <c r="J315" s="80">
        <v>12.54</v>
      </c>
    </row>
    <row r="316" spans="1:10" x14ac:dyDescent="0.2">
      <c r="B316" s="90">
        <v>638</v>
      </c>
      <c r="C316" s="83" t="s">
        <v>310</v>
      </c>
      <c r="D316" s="81" t="s">
        <v>300</v>
      </c>
      <c r="E316" s="74">
        <v>41011</v>
      </c>
      <c r="F316" s="96">
        <v>0.45833333333333331</v>
      </c>
      <c r="G316" s="80">
        <v>11.68</v>
      </c>
      <c r="H316" s="80">
        <v>7.3</v>
      </c>
      <c r="I316" s="81">
        <v>606</v>
      </c>
      <c r="J316" s="80">
        <v>9.6</v>
      </c>
    </row>
    <row r="317" spans="1:10" x14ac:dyDescent="0.2">
      <c r="B317" s="90">
        <v>466</v>
      </c>
      <c r="C317" s="83" t="s">
        <v>299</v>
      </c>
      <c r="D317" s="81" t="s">
        <v>300</v>
      </c>
      <c r="E317" s="74">
        <v>40983</v>
      </c>
      <c r="F317" s="96">
        <v>0.46180555555555558</v>
      </c>
      <c r="G317" s="80">
        <v>14.18</v>
      </c>
      <c r="H317" s="80">
        <v>8.57</v>
      </c>
      <c r="I317" s="81">
        <v>576</v>
      </c>
      <c r="J317" s="80">
        <v>13.26</v>
      </c>
    </row>
    <row r="318" spans="1:10" x14ac:dyDescent="0.2">
      <c r="B318" s="90">
        <v>527</v>
      </c>
      <c r="C318" s="83" t="s">
        <v>299</v>
      </c>
      <c r="D318" s="81" t="s">
        <v>300</v>
      </c>
      <c r="E318" s="74">
        <v>40983</v>
      </c>
      <c r="F318" s="96">
        <v>0.51388888888888895</v>
      </c>
      <c r="G318" s="80">
        <v>14.87</v>
      </c>
      <c r="H318" s="80">
        <v>8.6999999999999993</v>
      </c>
      <c r="I318" s="81">
        <v>520</v>
      </c>
      <c r="J318" s="80">
        <v>11.65</v>
      </c>
    </row>
    <row r="319" spans="1:10" x14ac:dyDescent="0.2">
      <c r="B319" s="90">
        <v>1235</v>
      </c>
      <c r="C319" s="83" t="s">
        <v>311</v>
      </c>
      <c r="D319" s="81" t="s">
        <v>308</v>
      </c>
      <c r="E319" s="74">
        <v>40981</v>
      </c>
      <c r="F319" s="96">
        <v>0.4375</v>
      </c>
      <c r="G319" s="80">
        <v>11.7</v>
      </c>
      <c r="H319" s="80">
        <v>8.2899999999999991</v>
      </c>
      <c r="I319" s="81">
        <v>549</v>
      </c>
      <c r="J319" s="80">
        <v>13.78</v>
      </c>
    </row>
    <row r="320" spans="1:10" x14ac:dyDescent="0.2">
      <c r="B320" s="90">
        <v>250</v>
      </c>
      <c r="C320" s="83" t="s">
        <v>301</v>
      </c>
      <c r="D320" s="81" t="s">
        <v>300</v>
      </c>
      <c r="E320" s="74">
        <v>40982</v>
      </c>
      <c r="F320" s="96">
        <v>0.4201388888888889</v>
      </c>
      <c r="G320" s="80">
        <v>12.66</v>
      </c>
      <c r="H320" s="80">
        <v>8.32</v>
      </c>
      <c r="I320" s="81">
        <v>1081</v>
      </c>
      <c r="J320" s="80">
        <v>8.32</v>
      </c>
    </row>
    <row r="321" spans="2:10" x14ac:dyDescent="0.2">
      <c r="B321" s="90">
        <v>430</v>
      </c>
      <c r="C321" s="83" t="s">
        <v>302</v>
      </c>
      <c r="D321" s="81" t="s">
        <v>300</v>
      </c>
      <c r="E321" s="74">
        <v>40982</v>
      </c>
      <c r="F321" s="96">
        <v>0.36805555555555558</v>
      </c>
      <c r="G321" s="80">
        <v>10.41</v>
      </c>
      <c r="H321" s="80">
        <v>7.95</v>
      </c>
      <c r="I321" s="81">
        <v>376</v>
      </c>
      <c r="J321" s="80">
        <v>12.1</v>
      </c>
    </row>
    <row r="322" spans="2:10" x14ac:dyDescent="0.2">
      <c r="B322" s="90">
        <v>1367</v>
      </c>
      <c r="C322" s="83" t="s">
        <v>307</v>
      </c>
      <c r="D322" s="81" t="s">
        <v>300</v>
      </c>
      <c r="E322" s="74">
        <v>40981</v>
      </c>
      <c r="F322" s="96">
        <v>0.5</v>
      </c>
      <c r="G322" s="80">
        <v>13.26</v>
      </c>
      <c r="H322" s="80">
        <v>8.76</v>
      </c>
      <c r="I322" s="81">
        <v>463</v>
      </c>
      <c r="J322" s="80">
        <v>16.95</v>
      </c>
    </row>
    <row r="323" spans="2:10" x14ac:dyDescent="0.2">
      <c r="B323" s="90">
        <v>1659</v>
      </c>
      <c r="C323" s="83" t="s">
        <v>307</v>
      </c>
      <c r="D323" s="81" t="s">
        <v>300</v>
      </c>
      <c r="E323" s="74">
        <v>40981</v>
      </c>
      <c r="F323" s="96">
        <v>0.54166666666666663</v>
      </c>
      <c r="G323" s="80">
        <v>16.100000000000001</v>
      </c>
      <c r="H323" s="80">
        <v>8.16</v>
      </c>
      <c r="I323" s="81">
        <v>494</v>
      </c>
      <c r="J323" s="80">
        <v>10.88</v>
      </c>
    </row>
    <row r="324" spans="2:10" x14ac:dyDescent="0.2">
      <c r="B324" s="90">
        <v>880</v>
      </c>
      <c r="C324" s="83" t="s">
        <v>304</v>
      </c>
      <c r="D324" s="81" t="s">
        <v>300</v>
      </c>
      <c r="E324" s="74">
        <v>40980</v>
      </c>
      <c r="F324" s="96"/>
      <c r="G324" s="80">
        <v>11.16</v>
      </c>
      <c r="H324" s="80">
        <v>8.61</v>
      </c>
      <c r="I324" s="81">
        <v>598</v>
      </c>
      <c r="J324" s="80">
        <v>16.23</v>
      </c>
    </row>
    <row r="325" spans="2:10" x14ac:dyDescent="0.2">
      <c r="B325" s="90">
        <v>949</v>
      </c>
      <c r="C325" s="83" t="s">
        <v>304</v>
      </c>
      <c r="D325" s="81" t="s">
        <v>300</v>
      </c>
      <c r="E325" s="74">
        <v>40980</v>
      </c>
      <c r="F325" s="96"/>
      <c r="G325" s="80">
        <v>13.32</v>
      </c>
      <c r="H325" s="80">
        <v>8.15</v>
      </c>
      <c r="I325" s="81">
        <v>656</v>
      </c>
      <c r="J325" s="80">
        <v>15.32</v>
      </c>
    </row>
    <row r="326" spans="2:10" x14ac:dyDescent="0.2">
      <c r="B326" s="90">
        <v>1053</v>
      </c>
      <c r="C326" s="83" t="s">
        <v>304</v>
      </c>
      <c r="D326" s="81" t="s">
        <v>300</v>
      </c>
      <c r="E326" s="74">
        <v>40980</v>
      </c>
      <c r="F326" s="96"/>
      <c r="G326" s="80">
        <v>9.8800000000000008</v>
      </c>
      <c r="H326" s="80">
        <v>8.1</v>
      </c>
      <c r="I326" s="81">
        <v>641</v>
      </c>
      <c r="J326" s="80">
        <v>15.11</v>
      </c>
    </row>
    <row r="327" spans="2:10" x14ac:dyDescent="0.2">
      <c r="B327" s="93">
        <v>1239</v>
      </c>
      <c r="C327" s="83" t="s">
        <v>311</v>
      </c>
      <c r="D327" s="81" t="s">
        <v>300</v>
      </c>
      <c r="E327" s="74">
        <v>41403</v>
      </c>
      <c r="F327" s="96">
        <v>0.49305555555555558</v>
      </c>
      <c r="G327" s="80">
        <v>17.309999999999999</v>
      </c>
      <c r="H327" s="80">
        <v>8.57</v>
      </c>
      <c r="I327" s="81">
        <v>405</v>
      </c>
      <c r="J327" s="80">
        <v>9.08</v>
      </c>
    </row>
    <row r="328" spans="2:10" x14ac:dyDescent="0.2">
      <c r="B328" s="93">
        <v>1259</v>
      </c>
      <c r="C328" s="83" t="s">
        <v>311</v>
      </c>
      <c r="D328" s="81" t="s">
        <v>300</v>
      </c>
      <c r="E328" s="74">
        <v>41396</v>
      </c>
      <c r="F328" s="96">
        <v>0.41666666666666669</v>
      </c>
      <c r="G328" s="80">
        <v>14.14</v>
      </c>
      <c r="H328" s="80">
        <v>8.4499999999999993</v>
      </c>
      <c r="I328" s="81">
        <v>564</v>
      </c>
      <c r="J328" s="80">
        <v>9.9</v>
      </c>
    </row>
    <row r="329" spans="2:10" x14ac:dyDescent="0.2">
      <c r="B329" s="93">
        <v>1264</v>
      </c>
      <c r="C329" s="83" t="s">
        <v>311</v>
      </c>
      <c r="D329" s="81" t="s">
        <v>300</v>
      </c>
      <c r="E329" s="74">
        <v>41396</v>
      </c>
      <c r="F329" s="96">
        <v>0.4548611111111111</v>
      </c>
      <c r="G329" s="80">
        <v>15.8</v>
      </c>
      <c r="H329" s="80">
        <v>8.2899999999999991</v>
      </c>
      <c r="I329" s="81">
        <v>516</v>
      </c>
      <c r="J329" s="80">
        <v>13.13</v>
      </c>
    </row>
    <row r="330" spans="2:10" x14ac:dyDescent="0.2">
      <c r="B330" s="93">
        <v>1275</v>
      </c>
      <c r="C330" s="93" t="s">
        <v>306</v>
      </c>
      <c r="D330" s="81" t="s">
        <v>300</v>
      </c>
      <c r="E330" s="74">
        <v>41389</v>
      </c>
      <c r="F330" s="96">
        <v>0.4548611111111111</v>
      </c>
      <c r="G330" s="80">
        <v>13.31</v>
      </c>
      <c r="H330" s="80">
        <v>8.5</v>
      </c>
      <c r="I330" s="81">
        <v>496</v>
      </c>
      <c r="J330" s="80">
        <v>12.35</v>
      </c>
    </row>
    <row r="331" spans="2:10" x14ac:dyDescent="0.2">
      <c r="B331" s="93">
        <v>1403</v>
      </c>
      <c r="C331" s="93" t="s">
        <v>306</v>
      </c>
      <c r="D331" s="81" t="s">
        <v>300</v>
      </c>
      <c r="E331" s="74">
        <v>41389</v>
      </c>
      <c r="F331" s="96">
        <v>0.50069444444444444</v>
      </c>
      <c r="G331" s="80">
        <v>14.64</v>
      </c>
      <c r="H331" s="80">
        <v>8.1999999999999993</v>
      </c>
      <c r="I331" s="81">
        <v>494</v>
      </c>
      <c r="J331" s="80">
        <v>10.91</v>
      </c>
    </row>
    <row r="332" spans="2:10" x14ac:dyDescent="0.2">
      <c r="B332" s="93">
        <v>1702</v>
      </c>
      <c r="C332" s="93" t="s">
        <v>306</v>
      </c>
      <c r="D332" s="81" t="s">
        <v>300</v>
      </c>
      <c r="E332" s="74">
        <v>41389</v>
      </c>
      <c r="F332" s="96">
        <v>0.41666666666666669</v>
      </c>
      <c r="G332" s="80">
        <v>13.38</v>
      </c>
      <c r="H332" s="80">
        <v>8.7799999999999994</v>
      </c>
      <c r="I332" s="81">
        <v>501</v>
      </c>
      <c r="J332" s="80">
        <v>12.89</v>
      </c>
    </row>
    <row r="333" spans="2:10" x14ac:dyDescent="0.2">
      <c r="B333" s="93">
        <v>1332</v>
      </c>
      <c r="C333" s="93" t="s">
        <v>305</v>
      </c>
      <c r="D333" s="81" t="s">
        <v>300</v>
      </c>
      <c r="E333" s="74">
        <v>41389</v>
      </c>
      <c r="F333" s="96">
        <v>0.54027777777777775</v>
      </c>
      <c r="G333" s="80">
        <v>17.41</v>
      </c>
      <c r="H333" s="80">
        <v>8.16</v>
      </c>
      <c r="I333" s="81">
        <v>657</v>
      </c>
      <c r="J333" s="80">
        <v>13.35</v>
      </c>
    </row>
    <row r="334" spans="2:10" x14ac:dyDescent="0.2">
      <c r="B334" s="93">
        <v>1340</v>
      </c>
      <c r="C334" s="93" t="s">
        <v>305</v>
      </c>
      <c r="D334" s="81" t="s">
        <v>308</v>
      </c>
      <c r="E334" s="74">
        <v>41396</v>
      </c>
      <c r="F334" s="96">
        <v>0.53472222222222221</v>
      </c>
      <c r="G334" s="80">
        <v>18.809999999999999</v>
      </c>
      <c r="H334" s="80">
        <v>8.33</v>
      </c>
      <c r="I334" s="81">
        <v>342</v>
      </c>
      <c r="J334" s="80">
        <v>10.62</v>
      </c>
    </row>
    <row r="335" spans="2:10" x14ac:dyDescent="0.2">
      <c r="B335" s="93">
        <v>1268</v>
      </c>
      <c r="C335" s="93" t="s">
        <v>307</v>
      </c>
      <c r="D335" s="81" t="s">
        <v>300</v>
      </c>
      <c r="E335" s="74">
        <v>41396</v>
      </c>
      <c r="F335" s="96"/>
      <c r="G335" s="80">
        <v>16.25</v>
      </c>
      <c r="H335" s="80">
        <v>8.24</v>
      </c>
      <c r="I335" s="81">
        <v>643</v>
      </c>
      <c r="J335" s="80">
        <v>10.41</v>
      </c>
    </row>
    <row r="336" spans="2:10" x14ac:dyDescent="0.2">
      <c r="B336" s="93">
        <v>1418</v>
      </c>
      <c r="C336" s="93" t="s">
        <v>307</v>
      </c>
      <c r="D336" s="81" t="s">
        <v>300</v>
      </c>
      <c r="E336" s="74">
        <v>41380</v>
      </c>
      <c r="F336" s="96">
        <v>0.4826388888888889</v>
      </c>
      <c r="G336" s="80">
        <v>16.2</v>
      </c>
      <c r="H336" s="80">
        <v>8.2899999999999991</v>
      </c>
      <c r="I336" s="81">
        <v>448</v>
      </c>
      <c r="J336" s="80">
        <v>14.91</v>
      </c>
    </row>
    <row r="337" spans="2:10" x14ac:dyDescent="0.2">
      <c r="B337" s="93">
        <v>1469</v>
      </c>
      <c r="C337" s="93" t="s">
        <v>307</v>
      </c>
      <c r="D337" s="81" t="s">
        <v>300</v>
      </c>
      <c r="E337" s="74">
        <v>41380</v>
      </c>
      <c r="F337" s="96">
        <v>0.52638888888888891</v>
      </c>
      <c r="G337" s="80">
        <v>17.73</v>
      </c>
      <c r="H337" s="80">
        <v>8.4499999999999993</v>
      </c>
      <c r="I337" s="81">
        <v>443</v>
      </c>
      <c r="J337" s="80">
        <v>15.5</v>
      </c>
    </row>
    <row r="338" spans="2:10" x14ac:dyDescent="0.2">
      <c r="B338" s="93">
        <v>1397</v>
      </c>
      <c r="C338" s="93" t="s">
        <v>504</v>
      </c>
      <c r="D338" s="81" t="s">
        <v>300</v>
      </c>
      <c r="E338" s="74">
        <v>41403</v>
      </c>
      <c r="F338" s="96">
        <v>0.4152777777777778</v>
      </c>
      <c r="G338" s="80">
        <v>15.89</v>
      </c>
      <c r="H338" s="80">
        <v>8.6199999999999992</v>
      </c>
      <c r="I338" s="81">
        <v>592</v>
      </c>
      <c r="J338" s="80">
        <v>10.55</v>
      </c>
    </row>
    <row r="339" spans="2:10" x14ac:dyDescent="0.2">
      <c r="B339" s="93">
        <v>1504</v>
      </c>
      <c r="C339" s="93" t="s">
        <v>504</v>
      </c>
      <c r="D339" s="81" t="s">
        <v>300</v>
      </c>
      <c r="E339" s="74">
        <v>41403</v>
      </c>
      <c r="F339" s="96">
        <v>0.40277777777777773</v>
      </c>
      <c r="G339" s="80">
        <v>15.78</v>
      </c>
      <c r="H339" s="80">
        <v>8.66</v>
      </c>
      <c r="I339" s="81">
        <v>578</v>
      </c>
      <c r="J339" s="80">
        <v>10.5</v>
      </c>
    </row>
    <row r="340" spans="2:10" x14ac:dyDescent="0.2">
      <c r="B340" s="93">
        <v>1704</v>
      </c>
      <c r="C340" s="93" t="s">
        <v>504</v>
      </c>
      <c r="D340" s="81" t="s">
        <v>300</v>
      </c>
      <c r="E340" s="74">
        <v>41403</v>
      </c>
      <c r="F340" s="96">
        <v>0.44097222222222227</v>
      </c>
      <c r="G340" s="80">
        <v>16.73</v>
      </c>
      <c r="H340" s="80">
        <v>8.77</v>
      </c>
      <c r="I340" s="81">
        <v>592</v>
      </c>
      <c r="J340" s="80">
        <v>10.36</v>
      </c>
    </row>
    <row r="341" spans="2:10" x14ac:dyDescent="0.2">
      <c r="B341" s="90">
        <v>1235</v>
      </c>
      <c r="C341" s="83" t="s">
        <v>311</v>
      </c>
      <c r="D341" s="81" t="s">
        <v>308</v>
      </c>
      <c r="E341" s="74">
        <v>41375</v>
      </c>
      <c r="F341" s="96">
        <v>0.4770833333333333</v>
      </c>
      <c r="G341" s="80">
        <v>19.62</v>
      </c>
      <c r="H341" s="80">
        <v>7.86</v>
      </c>
      <c r="I341" s="81">
        <v>580</v>
      </c>
      <c r="J341" s="80">
        <v>11.54</v>
      </c>
    </row>
    <row r="342" spans="2:10" x14ac:dyDescent="0.2">
      <c r="B342" s="90">
        <v>250</v>
      </c>
      <c r="C342" s="83" t="s">
        <v>301</v>
      </c>
      <c r="D342" s="81" t="s">
        <v>300</v>
      </c>
      <c r="E342" s="74">
        <v>41375</v>
      </c>
      <c r="F342" s="96">
        <v>0.36875000000000002</v>
      </c>
      <c r="G342" s="80">
        <v>17.25</v>
      </c>
      <c r="H342" s="80">
        <v>7.69</v>
      </c>
      <c r="I342" s="81">
        <v>1221</v>
      </c>
      <c r="J342" s="80">
        <v>10.29</v>
      </c>
    </row>
    <row r="343" spans="2:10" x14ac:dyDescent="0.2">
      <c r="B343" s="90">
        <v>430</v>
      </c>
      <c r="C343" s="83" t="s">
        <v>302</v>
      </c>
      <c r="D343" s="81" t="s">
        <v>300</v>
      </c>
      <c r="E343" s="74">
        <v>41375</v>
      </c>
      <c r="F343" s="96">
        <v>0.40902777777777777</v>
      </c>
      <c r="G343" s="80">
        <v>15.11</v>
      </c>
      <c r="H343" s="80">
        <v>8.1199999999999992</v>
      </c>
      <c r="I343" s="81">
        <v>619</v>
      </c>
      <c r="J343" s="80">
        <v>12.18</v>
      </c>
    </row>
    <row r="344" spans="2:10" x14ac:dyDescent="0.2">
      <c r="B344" s="90">
        <v>1367</v>
      </c>
      <c r="C344" s="83" t="s">
        <v>307</v>
      </c>
      <c r="D344" s="81" t="s">
        <v>300</v>
      </c>
      <c r="E344" s="74">
        <v>41380</v>
      </c>
      <c r="F344" s="96">
        <v>0.41944444444444445</v>
      </c>
      <c r="G344" s="80">
        <v>13.15</v>
      </c>
      <c r="H344" s="80">
        <v>8.06</v>
      </c>
      <c r="I344" s="81">
        <v>497</v>
      </c>
      <c r="J344" s="80">
        <v>14.12</v>
      </c>
    </row>
    <row r="345" spans="2:10" x14ac:dyDescent="0.2">
      <c r="B345" s="90">
        <v>1659</v>
      </c>
      <c r="C345" s="83" t="s">
        <v>307</v>
      </c>
      <c r="D345" s="81" t="s">
        <v>300</v>
      </c>
      <c r="E345" s="74">
        <v>41380</v>
      </c>
      <c r="F345" s="96">
        <v>0.4513888888888889</v>
      </c>
      <c r="G345" s="80">
        <v>14.37</v>
      </c>
      <c r="H345" s="80">
        <v>8.23</v>
      </c>
      <c r="I345" s="81">
        <v>476</v>
      </c>
      <c r="J345" s="80">
        <v>13.2</v>
      </c>
    </row>
    <row r="346" spans="2:10" x14ac:dyDescent="0.2">
      <c r="B346" s="90">
        <v>880</v>
      </c>
      <c r="C346" s="83" t="s">
        <v>304</v>
      </c>
      <c r="D346" s="81" t="s">
        <v>300</v>
      </c>
      <c r="E346" s="74">
        <v>41374</v>
      </c>
      <c r="F346" s="96">
        <v>0.44444444444444442</v>
      </c>
      <c r="G346" s="80">
        <v>17.73</v>
      </c>
      <c r="H346" s="80">
        <v>8.14</v>
      </c>
      <c r="I346" s="81">
        <v>575</v>
      </c>
      <c r="J346" s="80">
        <v>13.99</v>
      </c>
    </row>
    <row r="347" spans="2:10" x14ac:dyDescent="0.2">
      <c r="B347" s="90">
        <v>949</v>
      </c>
      <c r="C347" s="83" t="s">
        <v>304</v>
      </c>
      <c r="D347" s="81" t="s">
        <v>300</v>
      </c>
      <c r="E347" s="74">
        <v>41374</v>
      </c>
      <c r="F347" s="96">
        <v>0.47569444444444442</v>
      </c>
      <c r="G347" s="80">
        <v>19.91</v>
      </c>
      <c r="H347" s="80">
        <v>8.25</v>
      </c>
      <c r="I347" s="81">
        <v>626</v>
      </c>
      <c r="J347" s="80">
        <v>15.25</v>
      </c>
    </row>
    <row r="348" spans="2:10" x14ac:dyDescent="0.2">
      <c r="B348" s="90">
        <v>1053</v>
      </c>
      <c r="C348" s="83" t="s">
        <v>304</v>
      </c>
      <c r="D348" s="81" t="s">
        <v>300</v>
      </c>
      <c r="E348" s="74">
        <v>41374</v>
      </c>
      <c r="F348" s="96">
        <v>0.40902777777777777</v>
      </c>
      <c r="G348" s="80">
        <v>16.100000000000001</v>
      </c>
      <c r="H348" s="80">
        <v>7.96</v>
      </c>
      <c r="I348" s="81">
        <v>650</v>
      </c>
      <c r="J348" s="80">
        <v>13.67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5" workbookViewId="0">
      <selection activeCell="C1" sqref="C1"/>
    </sheetView>
  </sheetViews>
  <sheetFormatPr defaultRowHeight="12.75" x14ac:dyDescent="0.2"/>
  <cols>
    <col min="2" max="2" width="55.140625" bestFit="1" customWidth="1"/>
  </cols>
  <sheetData>
    <row r="1" spans="1:2" x14ac:dyDescent="0.2">
      <c r="A1" s="26" t="s">
        <v>760</v>
      </c>
    </row>
    <row r="2" spans="1:2" x14ac:dyDescent="0.2">
      <c r="A2" s="87" t="s">
        <v>729</v>
      </c>
      <c r="B2" s="87" t="s">
        <v>761</v>
      </c>
    </row>
    <row r="3" spans="1:2" x14ac:dyDescent="0.2">
      <c r="A3" s="87" t="s">
        <v>762</v>
      </c>
      <c r="B3" s="87" t="s">
        <v>763</v>
      </c>
    </row>
    <row r="4" spans="1:2" x14ac:dyDescent="0.2">
      <c r="A4" s="87" t="s">
        <v>624</v>
      </c>
      <c r="B4" s="87" t="s">
        <v>764</v>
      </c>
    </row>
    <row r="5" spans="1:2" x14ac:dyDescent="0.2">
      <c r="A5" s="87" t="s">
        <v>632</v>
      </c>
      <c r="B5" s="87" t="s">
        <v>765</v>
      </c>
    </row>
    <row r="6" spans="1:2" x14ac:dyDescent="0.2">
      <c r="A6" s="87" t="s">
        <v>651</v>
      </c>
      <c r="B6" s="87" t="s">
        <v>766</v>
      </c>
    </row>
    <row r="7" spans="1:2" x14ac:dyDescent="0.2">
      <c r="A7" s="87" t="s">
        <v>767</v>
      </c>
      <c r="B7" s="87" t="s">
        <v>768</v>
      </c>
    </row>
    <row r="8" spans="1:2" x14ac:dyDescent="0.2">
      <c r="A8" s="87" t="s">
        <v>769</v>
      </c>
      <c r="B8" s="87" t="s">
        <v>770</v>
      </c>
    </row>
    <row r="9" spans="1:2" x14ac:dyDescent="0.2">
      <c r="A9" s="87" t="s">
        <v>771</v>
      </c>
      <c r="B9" s="87" t="s">
        <v>772</v>
      </c>
    </row>
    <row r="10" spans="1:2" x14ac:dyDescent="0.2">
      <c r="A10" s="87" t="s">
        <v>773</v>
      </c>
      <c r="B10" s="87" t="s">
        <v>774</v>
      </c>
    </row>
    <row r="11" spans="1:2" x14ac:dyDescent="0.2">
      <c r="A11" s="87" t="s">
        <v>660</v>
      </c>
      <c r="B11" s="87" t="s">
        <v>775</v>
      </c>
    </row>
    <row r="13" spans="1:2" x14ac:dyDescent="0.2">
      <c r="A13" s="26" t="s">
        <v>776</v>
      </c>
    </row>
    <row r="14" spans="1:2" x14ac:dyDescent="0.2">
      <c r="A14" s="87" t="s">
        <v>625</v>
      </c>
      <c r="B14" s="87" t="s">
        <v>777</v>
      </c>
    </row>
    <row r="15" spans="1:2" x14ac:dyDescent="0.2">
      <c r="A15" s="167" t="s">
        <v>675</v>
      </c>
      <c r="B15" s="167" t="s">
        <v>545</v>
      </c>
    </row>
    <row r="16" spans="1:2" x14ac:dyDescent="0.2">
      <c r="A16" s="167" t="s">
        <v>661</v>
      </c>
      <c r="B16" s="167" t="s">
        <v>778</v>
      </c>
    </row>
    <row r="17" spans="1:2" x14ac:dyDescent="0.2">
      <c r="A17" s="167" t="s">
        <v>645</v>
      </c>
      <c r="B17" s="167" t="s">
        <v>779</v>
      </c>
    </row>
    <row r="18" spans="1:2" x14ac:dyDescent="0.2">
      <c r="A18" s="167" t="s">
        <v>726</v>
      </c>
      <c r="B18" s="167" t="s">
        <v>780</v>
      </c>
    </row>
    <row r="19" spans="1:2" x14ac:dyDescent="0.2">
      <c r="A19" s="167" t="s">
        <v>781</v>
      </c>
      <c r="B19" s="167" t="s">
        <v>782</v>
      </c>
    </row>
    <row r="20" spans="1:2" x14ac:dyDescent="0.2">
      <c r="A20" s="167" t="s">
        <v>783</v>
      </c>
      <c r="B20" s="167" t="s">
        <v>784</v>
      </c>
    </row>
    <row r="21" spans="1:2" x14ac:dyDescent="0.2">
      <c r="A21" s="167" t="s">
        <v>732</v>
      </c>
      <c r="B21" s="167" t="s">
        <v>785</v>
      </c>
    </row>
    <row r="22" spans="1:2" x14ac:dyDescent="0.2">
      <c r="A22" s="167" t="s">
        <v>634</v>
      </c>
      <c r="B22" s="167" t="s">
        <v>786</v>
      </c>
    </row>
    <row r="23" spans="1:2" x14ac:dyDescent="0.2">
      <c r="A23" s="167" t="s">
        <v>666</v>
      </c>
      <c r="B23" s="167" t="s">
        <v>787</v>
      </c>
    </row>
    <row r="24" spans="1:2" x14ac:dyDescent="0.2">
      <c r="A24" s="167" t="s">
        <v>702</v>
      </c>
      <c r="B24" s="167" t="s">
        <v>788</v>
      </c>
    </row>
    <row r="25" spans="1:2" x14ac:dyDescent="0.2">
      <c r="A25" s="167" t="s">
        <v>789</v>
      </c>
      <c r="B25" s="167" t="s">
        <v>790</v>
      </c>
    </row>
    <row r="26" spans="1:2" x14ac:dyDescent="0.2">
      <c r="A26" s="167" t="s">
        <v>791</v>
      </c>
      <c r="B26" s="167" t="s">
        <v>554</v>
      </c>
    </row>
    <row r="27" spans="1:2" x14ac:dyDescent="0.2">
      <c r="A27" s="167" t="s">
        <v>792</v>
      </c>
      <c r="B27" s="167" t="s">
        <v>793</v>
      </c>
    </row>
    <row r="28" spans="1:2" x14ac:dyDescent="0.2">
      <c r="A28" s="167" t="s">
        <v>308</v>
      </c>
      <c r="B28" s="167" t="s">
        <v>794</v>
      </c>
    </row>
    <row r="29" spans="1:2" x14ac:dyDescent="0.2">
      <c r="A29" s="167" t="s">
        <v>628</v>
      </c>
      <c r="B29" s="167" t="s">
        <v>795</v>
      </c>
    </row>
    <row r="31" spans="1:2" x14ac:dyDescent="0.2">
      <c r="A31" s="1" t="s">
        <v>796</v>
      </c>
    </row>
    <row r="32" spans="1:2" x14ac:dyDescent="0.2">
      <c r="A32" s="168" t="s">
        <v>797</v>
      </c>
      <c r="B32" s="87" t="s">
        <v>798</v>
      </c>
    </row>
    <row r="33" spans="1:2" x14ac:dyDescent="0.2">
      <c r="A33" s="169">
        <v>1</v>
      </c>
      <c r="B33" s="167" t="s">
        <v>799</v>
      </c>
    </row>
    <row r="34" spans="1:2" x14ac:dyDescent="0.2">
      <c r="A34" s="169">
        <v>2</v>
      </c>
      <c r="B34" s="167" t="s">
        <v>800</v>
      </c>
    </row>
    <row r="35" spans="1:2" x14ac:dyDescent="0.2">
      <c r="A35" s="169">
        <v>3</v>
      </c>
      <c r="B35" s="167" t="s">
        <v>801</v>
      </c>
    </row>
    <row r="36" spans="1:2" x14ac:dyDescent="0.2">
      <c r="A36" s="169">
        <v>4</v>
      </c>
      <c r="B36" s="167" t="s">
        <v>802</v>
      </c>
    </row>
    <row r="37" spans="1:2" x14ac:dyDescent="0.2">
      <c r="A37" s="169">
        <v>5</v>
      </c>
      <c r="B37" s="167" t="s">
        <v>803</v>
      </c>
    </row>
    <row r="38" spans="1:2" x14ac:dyDescent="0.2">
      <c r="A38" s="169">
        <v>6</v>
      </c>
      <c r="B38" s="167" t="s">
        <v>804</v>
      </c>
    </row>
    <row r="39" spans="1:2" x14ac:dyDescent="0.2">
      <c r="A39" s="169">
        <v>7</v>
      </c>
      <c r="B39" s="167" t="s">
        <v>805</v>
      </c>
    </row>
    <row r="40" spans="1:2" x14ac:dyDescent="0.2">
      <c r="A40" s="169">
        <v>8</v>
      </c>
      <c r="B40" s="167" t="s">
        <v>806</v>
      </c>
    </row>
    <row r="41" spans="1:2" x14ac:dyDescent="0.2">
      <c r="A41" s="169">
        <v>9</v>
      </c>
      <c r="B41" s="167" t="s">
        <v>807</v>
      </c>
    </row>
    <row r="42" spans="1:2" x14ac:dyDescent="0.2">
      <c r="A42" s="169">
        <v>10</v>
      </c>
      <c r="B42" s="167" t="s">
        <v>808</v>
      </c>
    </row>
    <row r="44" spans="1:2" x14ac:dyDescent="0.2">
      <c r="A44" s="1" t="s">
        <v>809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6"/>
  <sheetViews>
    <sheetView zoomScale="75" workbookViewId="0">
      <pane xSplit="8" ySplit="9" topLeftCell="BB340" activePane="bottomRight" state="frozen"/>
      <selection pane="topRight" activeCell="I1" sqref="I1"/>
      <selection pane="bottomLeft" activeCell="A10" sqref="A10"/>
      <selection pane="bottomRight" activeCell="A357" sqref="A357"/>
    </sheetView>
  </sheetViews>
  <sheetFormatPr defaultRowHeight="12.75" x14ac:dyDescent="0.2"/>
  <cols>
    <col min="1" max="1" width="13.7109375" bestFit="1" customWidth="1"/>
    <col min="2" max="2" width="19.85546875" bestFit="1" customWidth="1"/>
    <col min="3" max="3" width="9.28515625" bestFit="1" customWidth="1"/>
    <col min="4" max="4" width="12.7109375" style="1" bestFit="1" customWidth="1"/>
    <col min="5" max="5" width="11.7109375" style="1" bestFit="1" customWidth="1"/>
    <col min="6" max="6" width="12" style="1" bestFit="1" customWidth="1"/>
    <col min="7" max="7" width="11.5703125" bestFit="1" customWidth="1"/>
    <col min="8" max="8" width="12" bestFit="1" customWidth="1"/>
    <col min="9" max="9" width="12.42578125" customWidth="1"/>
    <col min="10" max="10" width="10.85546875" bestFit="1" customWidth="1"/>
    <col min="11" max="11" width="12.85546875" bestFit="1" customWidth="1"/>
    <col min="12" max="12" width="10.85546875" bestFit="1" customWidth="1"/>
    <col min="13" max="13" width="11.7109375" bestFit="1" customWidth="1"/>
    <col min="14" max="14" width="12.42578125" bestFit="1" customWidth="1"/>
    <col min="15" max="15" width="15.28515625" customWidth="1"/>
    <col min="16" max="16" width="14" bestFit="1" customWidth="1"/>
    <col min="17" max="17" width="12.140625" bestFit="1" customWidth="1"/>
    <col min="18" max="18" width="12.140625" customWidth="1"/>
    <col min="19" max="21" width="13.7109375" bestFit="1" customWidth="1"/>
    <col min="22" max="26" width="13.7109375" customWidth="1"/>
    <col min="27" max="27" width="11.7109375" customWidth="1"/>
    <col min="28" max="28" width="12.7109375" customWidth="1"/>
    <col min="29" max="30" width="12.140625" bestFit="1" customWidth="1"/>
    <col min="31" max="31" width="15" bestFit="1" customWidth="1"/>
    <col min="32" max="32" width="15" customWidth="1"/>
    <col min="33" max="33" width="16" bestFit="1" customWidth="1"/>
    <col min="34" max="34" width="12.28515625" customWidth="1"/>
    <col min="35" max="35" width="12.28515625" bestFit="1" customWidth="1"/>
    <col min="36" max="36" width="13.28515625" customWidth="1"/>
    <col min="37" max="38" width="12.28515625" bestFit="1" customWidth="1"/>
    <col min="39" max="39" width="12.28515625" customWidth="1"/>
    <col min="40" max="40" width="12.28515625" bestFit="1" customWidth="1"/>
    <col min="41" max="41" width="18.28515625" bestFit="1" customWidth="1"/>
    <col min="42" max="45" width="12.28515625" bestFit="1" customWidth="1"/>
    <col min="46" max="46" width="13.140625" bestFit="1" customWidth="1"/>
    <col min="47" max="47" width="16.7109375" bestFit="1" customWidth="1"/>
    <col min="48" max="48" width="16.85546875" bestFit="1" customWidth="1"/>
    <col min="49" max="49" width="13.7109375" bestFit="1" customWidth="1"/>
    <col min="50" max="50" width="13.7109375" customWidth="1"/>
    <col min="51" max="51" width="12.28515625" customWidth="1"/>
    <col min="52" max="52" width="15" bestFit="1" customWidth="1"/>
    <col min="53" max="53" width="14" bestFit="1" customWidth="1"/>
    <col min="54" max="54" width="12.28515625" bestFit="1" customWidth="1"/>
    <col min="55" max="55" width="15.5703125" customWidth="1"/>
    <col min="56" max="56" width="17.85546875" bestFit="1" customWidth="1"/>
    <col min="57" max="58" width="12.28515625" bestFit="1" customWidth="1"/>
    <col min="59" max="59" width="12.28515625" customWidth="1"/>
    <col min="60" max="60" width="8.28515625" bestFit="1" customWidth="1"/>
    <col min="61" max="61" width="13.140625" customWidth="1"/>
    <col min="62" max="63" width="11.7109375" bestFit="1" customWidth="1"/>
    <col min="64" max="64" width="9.5703125" customWidth="1"/>
    <col min="65" max="65" width="8.28515625" bestFit="1" customWidth="1"/>
    <col min="66" max="66" width="11" bestFit="1" customWidth="1"/>
    <col min="67" max="67" width="10.42578125" bestFit="1" customWidth="1"/>
    <col min="68" max="68" width="14" bestFit="1" customWidth="1"/>
    <col min="69" max="69" width="14" customWidth="1"/>
    <col min="70" max="70" width="12.5703125" bestFit="1" customWidth="1"/>
  </cols>
  <sheetData>
    <row r="1" spans="1:70" ht="25.5" x14ac:dyDescent="0.2">
      <c r="I1" s="2" t="s">
        <v>0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6" t="s">
        <v>8</v>
      </c>
      <c r="P1" s="6" t="s">
        <v>10</v>
      </c>
      <c r="Q1" s="6" t="s">
        <v>10</v>
      </c>
      <c r="R1" s="6" t="s">
        <v>10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  <c r="AD1" s="6" t="s">
        <v>11</v>
      </c>
      <c r="AE1" s="6" t="s">
        <v>11</v>
      </c>
      <c r="AF1" s="6" t="s">
        <v>11</v>
      </c>
      <c r="AG1" s="6" t="s">
        <v>11</v>
      </c>
      <c r="AH1" s="6" t="s">
        <v>11</v>
      </c>
      <c r="AI1" s="6" t="s">
        <v>11</v>
      </c>
      <c r="AJ1" s="6" t="s">
        <v>11</v>
      </c>
      <c r="AK1" s="6" t="s">
        <v>11</v>
      </c>
      <c r="AL1" s="6" t="s">
        <v>11</v>
      </c>
      <c r="AM1" s="6" t="s">
        <v>11</v>
      </c>
      <c r="AN1" s="6" t="s">
        <v>11</v>
      </c>
      <c r="AO1" s="6" t="s">
        <v>11</v>
      </c>
      <c r="AP1" s="6" t="s">
        <v>11</v>
      </c>
      <c r="AQ1" s="6" t="s">
        <v>11</v>
      </c>
      <c r="AR1" s="6" t="s">
        <v>11</v>
      </c>
      <c r="AS1" s="6" t="s">
        <v>11</v>
      </c>
      <c r="AT1" s="6" t="s">
        <v>11</v>
      </c>
      <c r="AU1" s="6" t="s">
        <v>11</v>
      </c>
      <c r="AV1" s="6" t="s">
        <v>11</v>
      </c>
      <c r="AW1" s="6" t="s">
        <v>11</v>
      </c>
      <c r="AX1" s="6" t="s">
        <v>11</v>
      </c>
      <c r="AY1" s="6" t="s">
        <v>11</v>
      </c>
      <c r="AZ1" s="6" t="s">
        <v>11</v>
      </c>
      <c r="BA1" s="6" t="s">
        <v>11</v>
      </c>
      <c r="BB1" s="6" t="s">
        <v>11</v>
      </c>
      <c r="BC1" s="6" t="s">
        <v>11</v>
      </c>
      <c r="BD1" s="6" t="s">
        <v>11</v>
      </c>
      <c r="BE1" s="6" t="s">
        <v>11</v>
      </c>
      <c r="BF1" s="6" t="s">
        <v>11</v>
      </c>
      <c r="BG1" s="6" t="s">
        <v>11</v>
      </c>
      <c r="BH1" s="6" t="s">
        <v>11</v>
      </c>
      <c r="BI1" s="6" t="s">
        <v>11</v>
      </c>
      <c r="BJ1" s="6" t="s">
        <v>11</v>
      </c>
      <c r="BK1" s="6" t="s">
        <v>11</v>
      </c>
      <c r="BL1" s="6" t="s">
        <v>11</v>
      </c>
      <c r="BM1" s="6" t="s">
        <v>11</v>
      </c>
      <c r="BN1" s="6" t="s">
        <v>11</v>
      </c>
      <c r="BO1" s="6" t="s">
        <v>11</v>
      </c>
    </row>
    <row r="2" spans="1:70" x14ac:dyDescent="0.2">
      <c r="I2" s="2" t="s">
        <v>12</v>
      </c>
      <c r="J2" s="10"/>
      <c r="K2" s="6" t="s">
        <v>16</v>
      </c>
      <c r="L2" s="6" t="s">
        <v>16</v>
      </c>
      <c r="M2" s="6" t="s">
        <v>17</v>
      </c>
      <c r="N2" s="6" t="s">
        <v>18</v>
      </c>
      <c r="O2" s="6" t="s">
        <v>21</v>
      </c>
      <c r="P2" s="6" t="s">
        <v>25</v>
      </c>
      <c r="Q2" s="6" t="s">
        <v>27</v>
      </c>
      <c r="R2" s="6" t="s">
        <v>27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36</v>
      </c>
      <c r="AB2" s="6" t="s">
        <v>37</v>
      </c>
      <c r="AC2" s="6" t="s">
        <v>37</v>
      </c>
      <c r="AD2" s="6" t="s">
        <v>37</v>
      </c>
      <c r="AE2" s="6" t="s">
        <v>38</v>
      </c>
      <c r="AF2" s="6" t="s">
        <v>38</v>
      </c>
      <c r="AG2" s="6" t="s">
        <v>38</v>
      </c>
      <c r="AH2" s="6" t="s">
        <v>38</v>
      </c>
      <c r="AI2" s="6" t="s">
        <v>38</v>
      </c>
      <c r="AJ2" s="6" t="s">
        <v>38</v>
      </c>
      <c r="AK2" s="6" t="s">
        <v>38</v>
      </c>
      <c r="AL2" s="6" t="s">
        <v>38</v>
      </c>
      <c r="AM2" s="6" t="s">
        <v>38</v>
      </c>
      <c r="AN2" s="6" t="s">
        <v>38</v>
      </c>
      <c r="AO2" s="6" t="s">
        <v>38</v>
      </c>
      <c r="AP2" s="6" t="s">
        <v>38</v>
      </c>
      <c r="AQ2" s="6" t="s">
        <v>38</v>
      </c>
      <c r="AR2" s="6" t="s">
        <v>38</v>
      </c>
      <c r="AS2" s="6" t="s">
        <v>38</v>
      </c>
      <c r="AT2" s="6" t="s">
        <v>38</v>
      </c>
      <c r="AU2" s="6" t="s">
        <v>38</v>
      </c>
      <c r="AV2" s="6" t="s">
        <v>38</v>
      </c>
      <c r="AW2" s="6" t="s">
        <v>38</v>
      </c>
      <c r="AX2" s="6" t="s">
        <v>38</v>
      </c>
      <c r="AY2" s="6" t="s">
        <v>38</v>
      </c>
      <c r="AZ2" s="6" t="s">
        <v>38</v>
      </c>
      <c r="BA2" s="6" t="s">
        <v>38</v>
      </c>
      <c r="BB2" s="6" t="s">
        <v>38</v>
      </c>
      <c r="BC2" s="6" t="s">
        <v>38</v>
      </c>
      <c r="BD2" s="6" t="s">
        <v>38</v>
      </c>
      <c r="BE2" s="6" t="s">
        <v>38</v>
      </c>
      <c r="BF2" s="6" t="s">
        <v>38</v>
      </c>
      <c r="BG2" s="6" t="s">
        <v>38</v>
      </c>
      <c r="BH2" s="6" t="s">
        <v>38</v>
      </c>
      <c r="BI2" s="6" t="s">
        <v>38</v>
      </c>
      <c r="BJ2" s="6" t="s">
        <v>38</v>
      </c>
      <c r="BK2" s="6" t="s">
        <v>38</v>
      </c>
      <c r="BL2" s="6" t="s">
        <v>38</v>
      </c>
      <c r="BM2" s="6" t="s">
        <v>38</v>
      </c>
      <c r="BN2" s="6" t="s">
        <v>38</v>
      </c>
      <c r="BO2" s="6" t="s">
        <v>38</v>
      </c>
    </row>
    <row r="3" spans="1:70" x14ac:dyDescent="0.2">
      <c r="I3" s="2" t="s">
        <v>39</v>
      </c>
      <c r="J3" s="6"/>
      <c r="K3" s="6" t="s">
        <v>43</v>
      </c>
      <c r="L3" s="6" t="s">
        <v>45</v>
      </c>
      <c r="M3" s="6" t="s">
        <v>46</v>
      </c>
      <c r="N3" s="6" t="s">
        <v>47</v>
      </c>
      <c r="O3" s="6" t="s">
        <v>52</v>
      </c>
      <c r="P3" s="6" t="s">
        <v>57</v>
      </c>
      <c r="Q3" s="6" t="s">
        <v>60</v>
      </c>
      <c r="R3" s="6" t="s">
        <v>60</v>
      </c>
      <c r="S3" s="6"/>
      <c r="T3" s="6" t="s">
        <v>63</v>
      </c>
      <c r="U3" s="6" t="s">
        <v>63</v>
      </c>
      <c r="V3" s="6" t="s">
        <v>63</v>
      </c>
      <c r="W3" s="6" t="s">
        <v>63</v>
      </c>
      <c r="X3" s="6"/>
      <c r="Y3" s="6" t="s">
        <v>64</v>
      </c>
      <c r="Z3" s="6" t="s">
        <v>66</v>
      </c>
      <c r="AA3" s="6" t="s">
        <v>81</v>
      </c>
      <c r="AB3" s="6" t="s">
        <v>84</v>
      </c>
      <c r="AC3" s="6" t="s">
        <v>86</v>
      </c>
      <c r="AD3" s="6" t="s">
        <v>86</v>
      </c>
      <c r="AE3" s="6" t="s">
        <v>91</v>
      </c>
      <c r="AF3" s="6" t="s">
        <v>92</v>
      </c>
      <c r="AG3" s="6" t="s">
        <v>92</v>
      </c>
      <c r="AH3" s="6" t="s">
        <v>92</v>
      </c>
      <c r="AI3" s="6" t="s">
        <v>92</v>
      </c>
      <c r="AJ3" s="6" t="s">
        <v>92</v>
      </c>
      <c r="AK3" s="6" t="s">
        <v>92</v>
      </c>
      <c r="AL3" s="6" t="s">
        <v>92</v>
      </c>
      <c r="AM3" s="6" t="s">
        <v>92</v>
      </c>
      <c r="AN3" s="6" t="s">
        <v>92</v>
      </c>
      <c r="AO3" s="6" t="s">
        <v>92</v>
      </c>
      <c r="AP3" s="6" t="s">
        <v>92</v>
      </c>
      <c r="AQ3" s="6" t="s">
        <v>92</v>
      </c>
      <c r="AR3" s="6" t="s">
        <v>92</v>
      </c>
      <c r="AS3" s="6" t="s">
        <v>92</v>
      </c>
      <c r="AT3" s="6" t="s">
        <v>92</v>
      </c>
      <c r="AU3" s="6" t="s">
        <v>92</v>
      </c>
      <c r="AV3" s="6" t="s">
        <v>92</v>
      </c>
      <c r="AW3" s="6" t="s">
        <v>92</v>
      </c>
      <c r="AX3" s="6" t="s">
        <v>92</v>
      </c>
      <c r="AY3" s="6" t="s">
        <v>92</v>
      </c>
      <c r="AZ3" s="6" t="s">
        <v>92</v>
      </c>
      <c r="BA3" s="6" t="s">
        <v>92</v>
      </c>
      <c r="BB3" s="6" t="s">
        <v>92</v>
      </c>
      <c r="BC3" s="6" t="s">
        <v>92</v>
      </c>
      <c r="BD3" s="6" t="s">
        <v>92</v>
      </c>
      <c r="BE3" s="6" t="s">
        <v>92</v>
      </c>
      <c r="BF3" s="6" t="s">
        <v>92</v>
      </c>
      <c r="BG3" s="6" t="s">
        <v>93</v>
      </c>
      <c r="BH3" s="6" t="s">
        <v>94</v>
      </c>
      <c r="BI3" s="6" t="s">
        <v>97</v>
      </c>
      <c r="BJ3" s="6" t="s">
        <v>98</v>
      </c>
      <c r="BK3" s="6" t="s">
        <v>98</v>
      </c>
      <c r="BL3" s="6" t="s">
        <v>100</v>
      </c>
      <c r="BM3" s="6" t="s">
        <v>102</v>
      </c>
      <c r="BN3" s="6" t="s">
        <v>102</v>
      </c>
      <c r="BO3" s="6" t="s">
        <v>102</v>
      </c>
    </row>
    <row r="4" spans="1:70" x14ac:dyDescent="0.2">
      <c r="I4" s="2" t="s">
        <v>103</v>
      </c>
      <c r="J4" s="12"/>
      <c r="K4" s="12"/>
      <c r="L4" s="12"/>
      <c r="M4" s="12"/>
      <c r="N4" s="12"/>
      <c r="O4" s="12" t="s">
        <v>483</v>
      </c>
      <c r="P4" s="12" t="s">
        <v>121</v>
      </c>
      <c r="Q4" s="12" t="s">
        <v>126</v>
      </c>
      <c r="R4" s="12" t="s">
        <v>127</v>
      </c>
      <c r="S4" s="12"/>
      <c r="T4" s="12"/>
      <c r="U4" s="12" t="s">
        <v>130</v>
      </c>
      <c r="V4" s="12" t="s">
        <v>316</v>
      </c>
      <c r="W4" s="12" t="s">
        <v>317</v>
      </c>
      <c r="X4" s="12"/>
      <c r="Y4" s="12" t="s">
        <v>131</v>
      </c>
      <c r="Z4" s="12" t="s">
        <v>133</v>
      </c>
      <c r="AA4" s="12" t="s">
        <v>155</v>
      </c>
      <c r="AB4" s="12"/>
      <c r="AC4" s="12" t="s">
        <v>166</v>
      </c>
      <c r="AD4" s="12" t="s">
        <v>167</v>
      </c>
      <c r="AE4" s="12" t="s">
        <v>170</v>
      </c>
      <c r="AF4" s="12" t="s">
        <v>489</v>
      </c>
      <c r="AG4" s="13" t="s">
        <v>171</v>
      </c>
      <c r="AH4" s="12" t="s">
        <v>180</v>
      </c>
      <c r="AI4" s="12" t="s">
        <v>181</v>
      </c>
      <c r="AJ4" s="12" t="s">
        <v>183</v>
      </c>
      <c r="AK4" s="12" t="s">
        <v>186</v>
      </c>
      <c r="AL4" s="12" t="s">
        <v>187</v>
      </c>
      <c r="AM4" s="12" t="s">
        <v>487</v>
      </c>
      <c r="AN4" s="12" t="s">
        <v>490</v>
      </c>
      <c r="AO4" s="12" t="s">
        <v>189</v>
      </c>
      <c r="AP4" s="12" t="s">
        <v>192</v>
      </c>
      <c r="AQ4" s="12" t="s">
        <v>193</v>
      </c>
      <c r="AR4" s="12" t="s">
        <v>195</v>
      </c>
      <c r="AS4" s="12" t="s">
        <v>197</v>
      </c>
      <c r="AT4" s="12" t="s">
        <v>200</v>
      </c>
      <c r="AU4" s="12" t="s">
        <v>201</v>
      </c>
      <c r="AV4" s="12" t="s">
        <v>203</v>
      </c>
      <c r="AW4" s="12" t="s">
        <v>204</v>
      </c>
      <c r="AX4" s="12" t="s">
        <v>205</v>
      </c>
      <c r="AY4" s="12" t="s">
        <v>207</v>
      </c>
      <c r="AZ4" s="12" t="s">
        <v>208</v>
      </c>
      <c r="BA4" s="12" t="s">
        <v>209</v>
      </c>
      <c r="BB4" s="12" t="s">
        <v>212</v>
      </c>
      <c r="BC4" s="12" t="s">
        <v>331</v>
      </c>
      <c r="BD4" s="12" t="s">
        <v>216</v>
      </c>
      <c r="BE4" s="12" t="s">
        <v>218</v>
      </c>
      <c r="BF4" s="12" t="s">
        <v>220</v>
      </c>
      <c r="BG4" s="12" t="s">
        <v>223</v>
      </c>
      <c r="BH4" s="12" t="s">
        <v>224</v>
      </c>
      <c r="BI4" s="12"/>
      <c r="BJ4" s="12" t="s">
        <v>226</v>
      </c>
      <c r="BK4" s="12" t="s">
        <v>227</v>
      </c>
      <c r="BL4" s="12"/>
      <c r="BM4" s="12" t="s">
        <v>230</v>
      </c>
      <c r="BN4" s="12" t="s">
        <v>232</v>
      </c>
      <c r="BO4" s="12" t="s">
        <v>507</v>
      </c>
    </row>
    <row r="5" spans="1:70" x14ac:dyDescent="0.2">
      <c r="I5" s="16" t="s">
        <v>235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/>
      <c r="P5" s="18">
        <v>4</v>
      </c>
      <c r="Q5" s="18">
        <v>8</v>
      </c>
      <c r="R5" s="18">
        <v>8</v>
      </c>
      <c r="S5" s="18"/>
      <c r="T5" s="18"/>
      <c r="U5" s="18">
        <v>6</v>
      </c>
      <c r="V5" s="18"/>
      <c r="W5" s="18"/>
      <c r="X5" s="18"/>
      <c r="Y5" s="18">
        <v>7</v>
      </c>
      <c r="Z5" s="18">
        <v>4</v>
      </c>
      <c r="AA5" s="18">
        <v>3</v>
      </c>
      <c r="AB5" s="18"/>
      <c r="AC5" s="18">
        <v>5</v>
      </c>
      <c r="AD5" s="18">
        <v>10</v>
      </c>
      <c r="AE5" s="18"/>
      <c r="AF5" s="18"/>
      <c r="AG5" s="18"/>
      <c r="AH5" s="18">
        <v>6</v>
      </c>
      <c r="AI5" s="18">
        <v>10</v>
      </c>
      <c r="AJ5" s="18">
        <v>7</v>
      </c>
      <c r="AK5" s="18">
        <v>5</v>
      </c>
      <c r="AL5" s="18">
        <v>10</v>
      </c>
      <c r="AM5" s="18"/>
      <c r="AN5" s="18">
        <v>8</v>
      </c>
      <c r="AO5" s="18"/>
      <c r="AP5" s="18"/>
      <c r="AQ5" s="18">
        <v>7</v>
      </c>
      <c r="AR5" s="18">
        <v>3</v>
      </c>
      <c r="AS5" s="18">
        <v>6</v>
      </c>
      <c r="AT5" s="18">
        <v>4</v>
      </c>
      <c r="AU5" s="18">
        <v>5</v>
      </c>
      <c r="AV5" s="18">
        <v>4</v>
      </c>
      <c r="AW5" s="18">
        <v>6</v>
      </c>
      <c r="AX5" s="18">
        <v>7</v>
      </c>
      <c r="AY5" s="18">
        <v>3</v>
      </c>
      <c r="AZ5" s="18"/>
      <c r="BA5" s="18">
        <v>6</v>
      </c>
      <c r="BB5" s="18"/>
      <c r="BC5" s="18"/>
      <c r="BD5" s="18">
        <v>6</v>
      </c>
      <c r="BE5" s="18">
        <v>5</v>
      </c>
      <c r="BF5" s="18">
        <v>5</v>
      </c>
      <c r="BG5" s="18"/>
      <c r="BH5" s="18"/>
      <c r="BI5" s="18"/>
      <c r="BJ5" s="18">
        <v>4</v>
      </c>
      <c r="BK5" s="18"/>
      <c r="BL5" s="18"/>
      <c r="BM5" s="18">
        <v>5</v>
      </c>
      <c r="BN5" s="18">
        <v>7</v>
      </c>
      <c r="BO5" s="18"/>
    </row>
    <row r="6" spans="1:70" ht="25.5" x14ac:dyDescent="0.2">
      <c r="A6" s="19"/>
      <c r="B6" s="19"/>
      <c r="C6" s="19"/>
      <c r="D6" s="20"/>
      <c r="E6" s="20"/>
      <c r="F6" s="20"/>
      <c r="G6" s="19"/>
      <c r="H6" s="19"/>
      <c r="I6" s="2" t="s">
        <v>236</v>
      </c>
      <c r="J6" s="10">
        <v>10</v>
      </c>
      <c r="K6" s="10">
        <v>9.1</v>
      </c>
      <c r="L6" s="10">
        <v>8.5</v>
      </c>
      <c r="M6" s="10">
        <v>8.4</v>
      </c>
      <c r="N6" s="10">
        <v>6.6</v>
      </c>
      <c r="O6" s="10">
        <v>6.9</v>
      </c>
      <c r="P6" s="10">
        <v>6.7</v>
      </c>
      <c r="Q6" s="10">
        <v>2.6</v>
      </c>
      <c r="R6" s="10">
        <v>3.3</v>
      </c>
      <c r="S6" s="10">
        <v>2.9</v>
      </c>
      <c r="T6" s="10">
        <v>2.2999999999999998</v>
      </c>
      <c r="U6" s="10">
        <v>3.9</v>
      </c>
      <c r="V6" s="10">
        <v>2.2999999999999998</v>
      </c>
      <c r="W6" s="10">
        <v>2.2999999999999998</v>
      </c>
      <c r="X6" s="10">
        <v>2.9</v>
      </c>
      <c r="Y6" s="10">
        <v>2.1</v>
      </c>
      <c r="Z6" s="10">
        <v>2</v>
      </c>
      <c r="AA6" s="10">
        <v>4.0999999999999996</v>
      </c>
      <c r="AB6" s="10">
        <v>4.8</v>
      </c>
      <c r="AC6" s="10">
        <v>4.0999999999999996</v>
      </c>
      <c r="AD6" s="10">
        <v>4.0999999999999996</v>
      </c>
      <c r="AE6" s="10">
        <v>3.6</v>
      </c>
      <c r="AF6" s="10">
        <v>6.6</v>
      </c>
      <c r="AG6" s="10">
        <v>7.6</v>
      </c>
      <c r="AH6" s="10">
        <v>7</v>
      </c>
      <c r="AI6" s="10">
        <v>4.5999999999999996</v>
      </c>
      <c r="AJ6" s="10">
        <v>4.0999999999999996</v>
      </c>
      <c r="AK6" s="10">
        <v>8.5</v>
      </c>
      <c r="AL6" s="10">
        <v>9</v>
      </c>
      <c r="AM6" s="10">
        <v>6.6</v>
      </c>
      <c r="AN6" s="10">
        <v>6.1</v>
      </c>
      <c r="AO6" s="10">
        <v>2</v>
      </c>
      <c r="AP6" s="10">
        <v>8.6</v>
      </c>
      <c r="AQ6" s="10">
        <v>2.1</v>
      </c>
      <c r="AR6" s="10">
        <v>7.6</v>
      </c>
      <c r="AS6" s="10">
        <v>9.1999999999999993</v>
      </c>
      <c r="AT6" s="10">
        <v>2.1</v>
      </c>
      <c r="AU6" s="10">
        <v>4.5999999999999996</v>
      </c>
      <c r="AV6" s="10">
        <v>4</v>
      </c>
      <c r="AW6" s="10">
        <v>7.7</v>
      </c>
      <c r="AX6" s="10">
        <v>8.6999999999999993</v>
      </c>
      <c r="AY6" s="10">
        <v>6.6</v>
      </c>
      <c r="AZ6" s="10">
        <v>6.6</v>
      </c>
      <c r="BA6" s="10">
        <v>6.2</v>
      </c>
      <c r="BB6" s="10">
        <v>6.6</v>
      </c>
      <c r="BC6" s="10">
        <v>8.1999999999999993</v>
      </c>
      <c r="BD6" s="10">
        <v>5.0999999999999996</v>
      </c>
      <c r="BE6" s="10">
        <v>7</v>
      </c>
      <c r="BF6" s="10">
        <v>5.0999999999999996</v>
      </c>
      <c r="BG6" s="10"/>
      <c r="BH6" s="10">
        <v>5.8</v>
      </c>
      <c r="BI6" s="10"/>
      <c r="BJ6" s="10">
        <v>4</v>
      </c>
      <c r="BK6" s="10">
        <v>4</v>
      </c>
      <c r="BL6" s="10"/>
      <c r="BM6" s="10">
        <v>8</v>
      </c>
      <c r="BN6" s="10">
        <v>4.8</v>
      </c>
      <c r="BO6" s="10">
        <v>6.3</v>
      </c>
    </row>
    <row r="7" spans="1:70" x14ac:dyDescent="0.2">
      <c r="I7" s="2" t="s">
        <v>237</v>
      </c>
      <c r="J7" s="6" t="s">
        <v>239</v>
      </c>
      <c r="K7" s="6" t="s">
        <v>239</v>
      </c>
      <c r="L7" s="6" t="s">
        <v>239</v>
      </c>
      <c r="M7" s="6" t="s">
        <v>239</v>
      </c>
      <c r="N7" s="6" t="s">
        <v>239</v>
      </c>
      <c r="O7" s="6" t="s">
        <v>239</v>
      </c>
      <c r="P7" s="6" t="s">
        <v>239</v>
      </c>
      <c r="Q7" s="6" t="s">
        <v>239</v>
      </c>
      <c r="R7" s="6" t="s">
        <v>239</v>
      </c>
      <c r="S7" s="6" t="s">
        <v>239</v>
      </c>
      <c r="T7" s="6" t="s">
        <v>239</v>
      </c>
      <c r="U7" s="6" t="s">
        <v>239</v>
      </c>
      <c r="V7" s="6" t="s">
        <v>239</v>
      </c>
      <c r="W7" s="6" t="s">
        <v>239</v>
      </c>
      <c r="X7" s="6" t="s">
        <v>239</v>
      </c>
      <c r="Y7" s="6" t="s">
        <v>239</v>
      </c>
      <c r="Z7" s="6" t="s">
        <v>239</v>
      </c>
      <c r="AA7" s="6" t="s">
        <v>239</v>
      </c>
      <c r="AB7" s="25" t="s">
        <v>239</v>
      </c>
      <c r="AC7" s="6" t="s">
        <v>239</v>
      </c>
      <c r="AD7" s="6" t="s">
        <v>239</v>
      </c>
      <c r="AE7" s="25" t="s">
        <v>239</v>
      </c>
      <c r="AF7" s="25" t="s">
        <v>239</v>
      </c>
      <c r="AG7" s="6" t="s">
        <v>239</v>
      </c>
      <c r="AH7" s="6" t="s">
        <v>239</v>
      </c>
      <c r="AI7" s="6" t="s">
        <v>239</v>
      </c>
      <c r="AJ7" s="6" t="s">
        <v>239</v>
      </c>
      <c r="AK7" s="6" t="s">
        <v>239</v>
      </c>
      <c r="AL7" s="6" t="s">
        <v>239</v>
      </c>
      <c r="AM7" s="6" t="s">
        <v>239</v>
      </c>
      <c r="AN7" s="6" t="s">
        <v>239</v>
      </c>
      <c r="AO7" s="6" t="s">
        <v>239</v>
      </c>
      <c r="AP7" s="6" t="s">
        <v>239</v>
      </c>
      <c r="AQ7" s="6" t="s">
        <v>239</v>
      </c>
      <c r="AR7" s="6" t="s">
        <v>239</v>
      </c>
      <c r="AS7" s="6" t="s">
        <v>239</v>
      </c>
      <c r="AT7" s="6" t="s">
        <v>239</v>
      </c>
      <c r="AU7" s="6" t="s">
        <v>239</v>
      </c>
      <c r="AV7" s="6" t="s">
        <v>239</v>
      </c>
      <c r="AW7" s="6" t="s">
        <v>239</v>
      </c>
      <c r="AX7" s="6" t="s">
        <v>239</v>
      </c>
      <c r="AY7" s="6" t="s">
        <v>239</v>
      </c>
      <c r="AZ7" s="6" t="s">
        <v>239</v>
      </c>
      <c r="BA7" s="6" t="s">
        <v>239</v>
      </c>
      <c r="BB7" s="25" t="s">
        <v>239</v>
      </c>
      <c r="BC7" s="6" t="s">
        <v>239</v>
      </c>
      <c r="BD7" s="6" t="s">
        <v>239</v>
      </c>
      <c r="BE7" s="25" t="s">
        <v>239</v>
      </c>
      <c r="BF7" s="6" t="s">
        <v>239</v>
      </c>
      <c r="BG7" s="6" t="s">
        <v>239</v>
      </c>
      <c r="BH7" s="25" t="s">
        <v>239</v>
      </c>
      <c r="BI7" s="6" t="s">
        <v>239</v>
      </c>
      <c r="BJ7" s="6" t="s">
        <v>239</v>
      </c>
      <c r="BK7" s="6" t="s">
        <v>239</v>
      </c>
      <c r="BL7" s="6" t="s">
        <v>239</v>
      </c>
      <c r="BM7" s="6" t="s">
        <v>239</v>
      </c>
      <c r="BN7" s="6" t="s">
        <v>239</v>
      </c>
      <c r="BO7" s="6" t="s">
        <v>239</v>
      </c>
    </row>
    <row r="8" spans="1:70" x14ac:dyDescent="0.2">
      <c r="I8" s="2" t="s">
        <v>244</v>
      </c>
      <c r="J8" s="6" t="s">
        <v>246</v>
      </c>
      <c r="K8" s="6" t="s">
        <v>246</v>
      </c>
      <c r="L8" s="6" t="s">
        <v>246</v>
      </c>
      <c r="M8" s="6" t="s">
        <v>247</v>
      </c>
      <c r="N8" s="6" t="s">
        <v>246</v>
      </c>
      <c r="O8" s="6" t="s">
        <v>248</v>
      </c>
      <c r="P8" s="6" t="s">
        <v>245</v>
      </c>
      <c r="Q8" s="6" t="s">
        <v>245</v>
      </c>
      <c r="R8" s="6" t="s">
        <v>245</v>
      </c>
      <c r="S8" s="6"/>
      <c r="T8" s="6" t="s">
        <v>249</v>
      </c>
      <c r="U8" s="6" t="s">
        <v>250</v>
      </c>
      <c r="V8" s="6" t="s">
        <v>249</v>
      </c>
      <c r="W8" s="6" t="s">
        <v>249</v>
      </c>
      <c r="X8" s="6"/>
      <c r="Y8" s="6" t="s">
        <v>245</v>
      </c>
      <c r="Z8" s="6" t="s">
        <v>247</v>
      </c>
      <c r="AA8" s="6" t="s">
        <v>260</v>
      </c>
      <c r="AB8" s="25" t="s">
        <v>247</v>
      </c>
      <c r="AC8" s="6" t="s">
        <v>263</v>
      </c>
      <c r="AD8" s="6" t="s">
        <v>248</v>
      </c>
      <c r="AE8" s="25" t="s">
        <v>245</v>
      </c>
      <c r="AF8" s="25"/>
      <c r="AG8" s="6"/>
      <c r="AH8" s="6" t="s">
        <v>245</v>
      </c>
      <c r="AI8" s="6" t="s">
        <v>246</v>
      </c>
      <c r="AJ8" s="6" t="s">
        <v>245</v>
      </c>
      <c r="AK8" s="6" t="s">
        <v>245</v>
      </c>
      <c r="AL8" s="6" t="s">
        <v>246</v>
      </c>
      <c r="AM8" s="6"/>
      <c r="AN8" s="6" t="s">
        <v>245</v>
      </c>
      <c r="AO8" s="6" t="s">
        <v>264</v>
      </c>
      <c r="AP8" s="6" t="s">
        <v>245</v>
      </c>
      <c r="AQ8" s="6" t="s">
        <v>253</v>
      </c>
      <c r="AR8" s="6" t="s">
        <v>245</v>
      </c>
      <c r="AS8" s="6" t="s">
        <v>264</v>
      </c>
      <c r="AT8" s="6" t="s">
        <v>245</v>
      </c>
      <c r="AU8" s="6" t="s">
        <v>245</v>
      </c>
      <c r="AV8" s="6" t="s">
        <v>245</v>
      </c>
      <c r="AW8" s="6" t="s">
        <v>245</v>
      </c>
      <c r="AX8" s="6" t="s">
        <v>247</v>
      </c>
      <c r="AY8" s="6" t="s">
        <v>266</v>
      </c>
      <c r="AZ8" s="6" t="s">
        <v>245</v>
      </c>
      <c r="BA8" s="6" t="s">
        <v>245</v>
      </c>
      <c r="BB8" s="25" t="s">
        <v>270</v>
      </c>
      <c r="BC8" s="6" t="s">
        <v>245</v>
      </c>
      <c r="BD8" s="6" t="s">
        <v>245</v>
      </c>
      <c r="BE8" s="6" t="s">
        <v>246</v>
      </c>
      <c r="BF8" s="6" t="s">
        <v>245</v>
      </c>
      <c r="BG8" s="6" t="s">
        <v>256</v>
      </c>
      <c r="BH8" s="24"/>
      <c r="BI8" s="6" t="s">
        <v>266</v>
      </c>
      <c r="BJ8" s="24"/>
      <c r="BK8" s="25" t="s">
        <v>246</v>
      </c>
      <c r="BL8" s="6"/>
      <c r="BM8" s="6" t="s">
        <v>247</v>
      </c>
      <c r="BN8" s="6" t="s">
        <v>246</v>
      </c>
      <c r="BO8" s="6" t="s">
        <v>246</v>
      </c>
      <c r="BQ8" s="8"/>
    </row>
    <row r="9" spans="1:70" x14ac:dyDescent="0.2">
      <c r="A9" s="26" t="s">
        <v>271</v>
      </c>
      <c r="B9" s="26" t="s">
        <v>272</v>
      </c>
      <c r="C9" s="26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BP9" s="8" t="s">
        <v>492</v>
      </c>
      <c r="BQ9" t="s">
        <v>279</v>
      </c>
      <c r="BR9" s="8" t="s">
        <v>288</v>
      </c>
    </row>
    <row r="10" spans="1:70" x14ac:dyDescent="0.2">
      <c r="A10" s="64">
        <v>403</v>
      </c>
      <c r="B10" s="35" t="s">
        <v>299</v>
      </c>
      <c r="C10" s="35" t="s">
        <v>300</v>
      </c>
      <c r="D10" s="36">
        <v>37351</v>
      </c>
      <c r="E10" s="44">
        <v>39.320590000000003</v>
      </c>
      <c r="F10" s="44">
        <v>-76.711569999999995</v>
      </c>
      <c r="G10" s="44">
        <v>39.32105</v>
      </c>
      <c r="H10" s="44">
        <v>-76.71172</v>
      </c>
      <c r="J10">
        <v>196</v>
      </c>
      <c r="P10">
        <v>28</v>
      </c>
      <c r="Q10">
        <v>168</v>
      </c>
      <c r="AL10">
        <v>140</v>
      </c>
      <c r="AN10">
        <v>28</v>
      </c>
      <c r="AR10">
        <v>28</v>
      </c>
      <c r="AS10">
        <v>1316</v>
      </c>
      <c r="BM10">
        <v>28</v>
      </c>
      <c r="BP10" s="27">
        <f t="shared" ref="BP10:BP73" si="0">SUM(J10:BO10)</f>
        <v>1932</v>
      </c>
      <c r="BQ10">
        <v>2856</v>
      </c>
      <c r="BR10" s="9">
        <f>BP10/BQ10*100</f>
        <v>67.64705882352942</v>
      </c>
    </row>
    <row r="11" spans="1:70" x14ac:dyDescent="0.2">
      <c r="A11" s="64">
        <v>325</v>
      </c>
      <c r="B11" s="35" t="s">
        <v>299</v>
      </c>
      <c r="C11" s="35" t="s">
        <v>300</v>
      </c>
      <c r="D11" s="36">
        <v>37351</v>
      </c>
      <c r="E11" s="44">
        <v>39.304769999999998</v>
      </c>
      <c r="F11" s="44">
        <v>-76.6785</v>
      </c>
      <c r="G11" s="44">
        <v>39.305309999999999</v>
      </c>
      <c r="H11" s="44">
        <v>-76.679010000000005</v>
      </c>
      <c r="J11">
        <v>2772</v>
      </c>
      <c r="AN11">
        <v>112</v>
      </c>
      <c r="AS11">
        <v>5908</v>
      </c>
      <c r="BM11">
        <v>28</v>
      </c>
      <c r="BP11" s="27">
        <f t="shared" si="0"/>
        <v>8820</v>
      </c>
      <c r="BQ11">
        <v>12264</v>
      </c>
      <c r="BR11" s="9">
        <f t="shared" ref="BR11:BR74" si="1">BP11/BQ11*100</f>
        <v>71.917808219178085</v>
      </c>
    </row>
    <row r="12" spans="1:70" x14ac:dyDescent="0.2">
      <c r="A12" s="65">
        <v>250</v>
      </c>
      <c r="B12" s="35" t="s">
        <v>301</v>
      </c>
      <c r="C12" s="35" t="s">
        <v>300</v>
      </c>
      <c r="D12" s="36">
        <v>37351</v>
      </c>
      <c r="E12" s="1">
        <v>39.305109999999999</v>
      </c>
      <c r="F12" s="1">
        <v>-76.687340000000006</v>
      </c>
      <c r="G12">
        <v>39.305129999999998</v>
      </c>
      <c r="H12">
        <v>-76.688130000000001</v>
      </c>
      <c r="J12">
        <v>140</v>
      </c>
      <c r="Q12">
        <v>56</v>
      </c>
      <c r="AE12">
        <v>224</v>
      </c>
      <c r="AL12">
        <v>84</v>
      </c>
      <c r="AP12">
        <v>28</v>
      </c>
      <c r="AS12">
        <v>392</v>
      </c>
      <c r="BP12" s="27">
        <f t="shared" si="0"/>
        <v>924</v>
      </c>
      <c r="BQ12">
        <v>2521</v>
      </c>
      <c r="BR12" s="9">
        <f t="shared" si="1"/>
        <v>36.65212217374058</v>
      </c>
    </row>
    <row r="13" spans="1:70" x14ac:dyDescent="0.2">
      <c r="A13" s="64">
        <v>625</v>
      </c>
      <c r="B13" s="35" t="s">
        <v>302</v>
      </c>
      <c r="C13" s="35" t="s">
        <v>300</v>
      </c>
      <c r="D13" s="36">
        <v>37367</v>
      </c>
      <c r="E13" s="44">
        <v>39.275219999999997</v>
      </c>
      <c r="F13" s="44">
        <v>-76.673670000000001</v>
      </c>
      <c r="G13" s="44">
        <v>39.275060000000003</v>
      </c>
      <c r="H13" s="44">
        <v>-76.674499999999995</v>
      </c>
      <c r="J13">
        <v>216</v>
      </c>
      <c r="Q13">
        <v>2</v>
      </c>
      <c r="U13">
        <v>1</v>
      </c>
      <c r="AI13">
        <v>1</v>
      </c>
      <c r="AN13">
        <v>14</v>
      </c>
      <c r="AP13">
        <v>12</v>
      </c>
      <c r="AS13">
        <v>1</v>
      </c>
      <c r="BB13">
        <v>5</v>
      </c>
      <c r="BJ13">
        <v>3</v>
      </c>
      <c r="BP13" s="27">
        <f t="shared" si="0"/>
        <v>255</v>
      </c>
      <c r="BQ13">
        <v>298</v>
      </c>
      <c r="BR13" s="9">
        <f t="shared" si="1"/>
        <v>85.570469798657726</v>
      </c>
    </row>
    <row r="14" spans="1:70" x14ac:dyDescent="0.2">
      <c r="A14" s="64">
        <v>964</v>
      </c>
      <c r="B14" s="35" t="s">
        <v>303</v>
      </c>
      <c r="C14" s="35" t="s">
        <v>300</v>
      </c>
      <c r="D14" s="36">
        <v>37358</v>
      </c>
      <c r="E14" s="44">
        <v>39.367249999999999</v>
      </c>
      <c r="F14" s="44">
        <v>-76.662980000000005</v>
      </c>
      <c r="G14" s="44">
        <v>39.367570000000001</v>
      </c>
      <c r="H14" s="44">
        <v>-76.663730000000001</v>
      </c>
      <c r="J14">
        <v>7896</v>
      </c>
      <c r="AL14">
        <v>140</v>
      </c>
      <c r="AS14">
        <v>2100</v>
      </c>
      <c r="BP14" s="27">
        <f t="shared" si="0"/>
        <v>10136</v>
      </c>
      <c r="BQ14">
        <v>14420</v>
      </c>
      <c r="BR14" s="9">
        <f t="shared" si="1"/>
        <v>70.291262135922324</v>
      </c>
    </row>
    <row r="15" spans="1:70" x14ac:dyDescent="0.2">
      <c r="A15" s="64">
        <v>878</v>
      </c>
      <c r="B15" s="35" t="s">
        <v>304</v>
      </c>
      <c r="C15" s="35" t="s">
        <v>300</v>
      </c>
      <c r="D15" s="36">
        <v>37358</v>
      </c>
      <c r="E15" s="44">
        <v>39.352559999999997</v>
      </c>
      <c r="F15" s="44">
        <v>-76.629249999999999</v>
      </c>
      <c r="G15" s="44">
        <v>39.353189999999998</v>
      </c>
      <c r="H15" s="44">
        <v>-76.629549999999995</v>
      </c>
      <c r="J15">
        <v>60</v>
      </c>
      <c r="P15">
        <v>2</v>
      </c>
      <c r="AL15">
        <v>6</v>
      </c>
      <c r="AP15">
        <v>4</v>
      </c>
      <c r="AS15">
        <v>6</v>
      </c>
      <c r="BB15">
        <v>20</v>
      </c>
      <c r="BJ15">
        <v>4</v>
      </c>
      <c r="BP15" s="27">
        <f t="shared" si="0"/>
        <v>102</v>
      </c>
      <c r="BQ15">
        <v>154</v>
      </c>
      <c r="BR15" s="9">
        <f t="shared" si="1"/>
        <v>66.233766233766232</v>
      </c>
    </row>
    <row r="16" spans="1:70" x14ac:dyDescent="0.2">
      <c r="A16" s="64">
        <v>1053</v>
      </c>
      <c r="B16" s="35" t="s">
        <v>304</v>
      </c>
      <c r="C16" s="35" t="s">
        <v>300</v>
      </c>
      <c r="D16" s="36">
        <v>37358</v>
      </c>
      <c r="E16" s="44">
        <v>39.326770000000003</v>
      </c>
      <c r="F16" s="44">
        <v>-76.625200000000007</v>
      </c>
      <c r="G16" s="44">
        <v>39.32743</v>
      </c>
      <c r="H16" s="44">
        <v>-76.625119999999995</v>
      </c>
      <c r="J16">
        <v>373</v>
      </c>
      <c r="P16">
        <v>9</v>
      </c>
      <c r="AI16">
        <v>9</v>
      </c>
      <c r="AP16">
        <v>9</v>
      </c>
      <c r="AS16">
        <v>196</v>
      </c>
      <c r="BP16" s="27">
        <f t="shared" si="0"/>
        <v>596</v>
      </c>
      <c r="BQ16">
        <v>789</v>
      </c>
      <c r="BR16" s="9">
        <f t="shared" si="1"/>
        <v>75.538656527249685</v>
      </c>
    </row>
    <row r="17" spans="1:70" x14ac:dyDescent="0.2">
      <c r="A17" s="64">
        <v>1271</v>
      </c>
      <c r="B17" s="35" t="s">
        <v>305</v>
      </c>
      <c r="C17" s="35" t="s">
        <v>300</v>
      </c>
      <c r="D17" s="36">
        <v>37392</v>
      </c>
      <c r="E17" s="44">
        <v>39.356670000000001</v>
      </c>
      <c r="F17" s="44">
        <v>-76.572890000000001</v>
      </c>
      <c r="G17" s="44">
        <v>39.357329999999997</v>
      </c>
      <c r="H17" s="44">
        <v>-76.572900000000004</v>
      </c>
      <c r="J17">
        <v>1792</v>
      </c>
      <c r="U17">
        <v>126</v>
      </c>
      <c r="AL17">
        <v>14</v>
      </c>
      <c r="BP17" s="27">
        <f t="shared" si="0"/>
        <v>1932</v>
      </c>
      <c r="BQ17">
        <v>2283</v>
      </c>
      <c r="BR17" s="9">
        <f t="shared" si="1"/>
        <v>84.625492772667542</v>
      </c>
    </row>
    <row r="18" spans="1:70" x14ac:dyDescent="0.2">
      <c r="A18" s="64">
        <v>1294</v>
      </c>
      <c r="B18" s="35" t="s">
        <v>305</v>
      </c>
      <c r="C18" s="35" t="s">
        <v>300</v>
      </c>
      <c r="D18" s="36">
        <v>37395</v>
      </c>
      <c r="E18" s="44">
        <v>39.324869999999997</v>
      </c>
      <c r="F18" s="44">
        <v>-76.563130000000001</v>
      </c>
      <c r="G18" s="44">
        <v>39.325060000000001</v>
      </c>
      <c r="H18" s="44">
        <v>-76.563959999999994</v>
      </c>
      <c r="J18">
        <v>208</v>
      </c>
      <c r="AL18">
        <v>7</v>
      </c>
      <c r="AN18">
        <v>4</v>
      </c>
      <c r="AP18">
        <v>28</v>
      </c>
      <c r="BB18">
        <v>7</v>
      </c>
      <c r="BJ18">
        <v>4</v>
      </c>
      <c r="BP18" s="27">
        <f t="shared" si="0"/>
        <v>258</v>
      </c>
      <c r="BQ18">
        <v>310</v>
      </c>
      <c r="BR18" s="9">
        <f t="shared" si="1"/>
        <v>83.225806451612911</v>
      </c>
    </row>
    <row r="19" spans="1:70" x14ac:dyDescent="0.2">
      <c r="A19" s="64">
        <v>1583</v>
      </c>
      <c r="B19" s="35" t="s">
        <v>306</v>
      </c>
      <c r="C19" s="35" t="s">
        <v>300</v>
      </c>
      <c r="D19" s="36">
        <v>37392</v>
      </c>
      <c r="E19" s="44">
        <v>39.365879999999997</v>
      </c>
      <c r="F19" s="44">
        <v>-76.599369999999993</v>
      </c>
      <c r="G19" s="44">
        <v>39.366529999999997</v>
      </c>
      <c r="H19" s="44">
        <v>-76.599590000000006</v>
      </c>
      <c r="J19">
        <v>84</v>
      </c>
      <c r="Q19">
        <v>12</v>
      </c>
      <c r="U19">
        <v>84</v>
      </c>
      <c r="AI19">
        <v>12</v>
      </c>
      <c r="AN19">
        <v>552</v>
      </c>
      <c r="AP19">
        <v>60</v>
      </c>
      <c r="BE19">
        <v>12</v>
      </c>
      <c r="BJ19">
        <v>24</v>
      </c>
      <c r="BP19" s="27">
        <f t="shared" si="0"/>
        <v>840</v>
      </c>
      <c r="BQ19">
        <v>1308</v>
      </c>
      <c r="BR19" s="9">
        <f t="shared" si="1"/>
        <v>64.22018348623854</v>
      </c>
    </row>
    <row r="20" spans="1:70" x14ac:dyDescent="0.2">
      <c r="A20" s="64">
        <v>1367</v>
      </c>
      <c r="B20" s="35" t="s">
        <v>307</v>
      </c>
      <c r="C20" s="35" t="s">
        <v>300</v>
      </c>
      <c r="D20" s="36">
        <v>37397</v>
      </c>
      <c r="E20" s="1">
        <v>39.330759999999998</v>
      </c>
      <c r="F20" s="1">
        <v>-76.535079999999994</v>
      </c>
      <c r="G20" s="44">
        <v>39.33137</v>
      </c>
      <c r="H20" s="44">
        <v>-76.535430000000005</v>
      </c>
      <c r="J20">
        <v>1022</v>
      </c>
      <c r="U20">
        <v>28</v>
      </c>
      <c r="AN20">
        <v>14</v>
      </c>
      <c r="AP20">
        <v>14</v>
      </c>
      <c r="BP20" s="27">
        <f t="shared" si="0"/>
        <v>1078</v>
      </c>
      <c r="BQ20">
        <v>1344</v>
      </c>
      <c r="BR20" s="9">
        <f t="shared" si="1"/>
        <v>80.208333333333343</v>
      </c>
    </row>
    <row r="21" spans="1:70" x14ac:dyDescent="0.2">
      <c r="A21" s="64">
        <v>1392</v>
      </c>
      <c r="B21" s="35" t="s">
        <v>307</v>
      </c>
      <c r="C21" s="35" t="s">
        <v>308</v>
      </c>
      <c r="D21" s="36">
        <v>37385</v>
      </c>
      <c r="E21" s="44">
        <v>39.323309999999999</v>
      </c>
      <c r="F21" s="44">
        <v>-76.533529999999999</v>
      </c>
      <c r="G21" s="44">
        <v>39.323900000000002</v>
      </c>
      <c r="H21" s="44">
        <v>-76.533190000000005</v>
      </c>
      <c r="J21">
        <v>26992</v>
      </c>
      <c r="U21">
        <v>448</v>
      </c>
      <c r="AI21">
        <v>56</v>
      </c>
      <c r="AL21">
        <v>28</v>
      </c>
      <c r="AN21">
        <v>56</v>
      </c>
      <c r="AP21">
        <v>56</v>
      </c>
      <c r="AR21">
        <v>28</v>
      </c>
      <c r="AS21">
        <v>364</v>
      </c>
      <c r="BM21">
        <v>56</v>
      </c>
      <c r="BP21" s="27">
        <f t="shared" si="0"/>
        <v>28084</v>
      </c>
      <c r="BQ21">
        <v>30548</v>
      </c>
      <c r="BR21" s="9">
        <f t="shared" si="1"/>
        <v>91.934005499541698</v>
      </c>
    </row>
    <row r="22" spans="1:70" x14ac:dyDescent="0.2">
      <c r="A22" s="64">
        <v>1659</v>
      </c>
      <c r="B22" s="35" t="s">
        <v>307</v>
      </c>
      <c r="C22" s="35" t="s">
        <v>300</v>
      </c>
      <c r="D22" s="36">
        <v>37392</v>
      </c>
      <c r="E22" s="1">
        <v>39.336779999999997</v>
      </c>
      <c r="F22" s="1">
        <v>-76.539709999999999</v>
      </c>
      <c r="G22" s="1">
        <v>39.336790000000001</v>
      </c>
      <c r="H22" s="1">
        <v>-76.540509999999998</v>
      </c>
      <c r="J22">
        <v>331</v>
      </c>
      <c r="AE22">
        <v>5</v>
      </c>
      <c r="AI22">
        <v>19</v>
      </c>
      <c r="AP22">
        <v>5</v>
      </c>
      <c r="BJ22">
        <v>33</v>
      </c>
      <c r="BL22">
        <v>5</v>
      </c>
      <c r="BP22" s="27">
        <f t="shared" si="0"/>
        <v>398</v>
      </c>
      <c r="BQ22">
        <v>455</v>
      </c>
      <c r="BR22" s="9">
        <f t="shared" si="1"/>
        <v>87.472527472527474</v>
      </c>
    </row>
    <row r="23" spans="1:70" x14ac:dyDescent="0.2">
      <c r="A23" s="64">
        <v>1634</v>
      </c>
      <c r="B23" s="35" t="s">
        <v>307</v>
      </c>
      <c r="C23" s="35" t="s">
        <v>300</v>
      </c>
      <c r="D23" s="36">
        <v>37376</v>
      </c>
      <c r="E23" s="44">
        <v>39.361020000000003</v>
      </c>
      <c r="F23" s="44">
        <v>-76.534859999999995</v>
      </c>
      <c r="G23" s="44">
        <v>39.361649999999997</v>
      </c>
      <c r="H23" s="44">
        <v>-76.534899999999993</v>
      </c>
      <c r="J23">
        <v>4901</v>
      </c>
      <c r="AI23">
        <v>28</v>
      </c>
      <c r="AJ23">
        <v>168</v>
      </c>
      <c r="AN23">
        <v>196</v>
      </c>
      <c r="AP23">
        <v>112</v>
      </c>
      <c r="AS23">
        <v>28</v>
      </c>
      <c r="BA23">
        <v>28</v>
      </c>
      <c r="BP23" s="27">
        <f t="shared" si="0"/>
        <v>5461</v>
      </c>
      <c r="BQ23">
        <v>6106</v>
      </c>
      <c r="BR23" s="9">
        <f t="shared" si="1"/>
        <v>89.436619718309856</v>
      </c>
    </row>
    <row r="24" spans="1:70" x14ac:dyDescent="0.2">
      <c r="A24" s="64">
        <v>1302</v>
      </c>
      <c r="B24" s="35" t="s">
        <v>305</v>
      </c>
      <c r="C24" s="35" t="s">
        <v>300</v>
      </c>
      <c r="D24" s="36">
        <v>37392</v>
      </c>
      <c r="E24" s="44">
        <v>39.354030000000002</v>
      </c>
      <c r="F24" s="44">
        <v>-76.572879999999998</v>
      </c>
      <c r="G24" s="44">
        <v>39.354700000000001</v>
      </c>
      <c r="H24" s="44">
        <v>-76.572730000000007</v>
      </c>
      <c r="J24">
        <v>287</v>
      </c>
      <c r="P24">
        <v>2</v>
      </c>
      <c r="U24">
        <v>5</v>
      </c>
      <c r="AE24">
        <v>3</v>
      </c>
      <c r="AH24">
        <v>3</v>
      </c>
      <c r="AI24">
        <v>1</v>
      </c>
      <c r="AL24">
        <v>4</v>
      </c>
      <c r="AP24">
        <v>2</v>
      </c>
      <c r="AR24">
        <v>1</v>
      </c>
      <c r="AS24">
        <v>5</v>
      </c>
      <c r="AW24">
        <v>1</v>
      </c>
      <c r="AX24">
        <v>6</v>
      </c>
      <c r="BG24">
        <v>1</v>
      </c>
      <c r="BJ24">
        <v>2</v>
      </c>
      <c r="BP24" s="27">
        <f t="shared" si="0"/>
        <v>323</v>
      </c>
      <c r="BQ24">
        <v>417</v>
      </c>
      <c r="BR24" s="9">
        <f t="shared" si="1"/>
        <v>77.458033573141478</v>
      </c>
    </row>
    <row r="25" spans="1:70" x14ac:dyDescent="0.2">
      <c r="A25" s="35">
        <v>1104</v>
      </c>
      <c r="B25" s="35" t="s">
        <v>309</v>
      </c>
      <c r="C25" s="35" t="s">
        <v>300</v>
      </c>
      <c r="D25" s="36">
        <v>37356</v>
      </c>
      <c r="E25" s="44">
        <v>39.3705</v>
      </c>
      <c r="F25" s="44">
        <v>-76.651979999999995</v>
      </c>
      <c r="G25" s="44">
        <v>39.37115</v>
      </c>
      <c r="H25" s="44">
        <v>-76.652209999999997</v>
      </c>
      <c r="J25">
        <v>13468</v>
      </c>
      <c r="AL25">
        <v>1568</v>
      </c>
      <c r="AS25">
        <v>1036</v>
      </c>
      <c r="BP25" s="27">
        <f t="shared" si="0"/>
        <v>16072</v>
      </c>
      <c r="BQ25">
        <v>23563</v>
      </c>
      <c r="BR25" s="9">
        <f t="shared" si="1"/>
        <v>68.208632177566514</v>
      </c>
    </row>
    <row r="26" spans="1:70" x14ac:dyDescent="0.2">
      <c r="A26" s="35">
        <v>1066</v>
      </c>
      <c r="B26" s="35" t="s">
        <v>309</v>
      </c>
      <c r="C26" s="35" t="s">
        <v>300</v>
      </c>
      <c r="D26" s="36">
        <v>37355</v>
      </c>
      <c r="E26" s="44">
        <v>39.369210000000002</v>
      </c>
      <c r="F26" s="44">
        <v>-76.650090000000006</v>
      </c>
      <c r="G26" s="44">
        <v>39.369529999999997</v>
      </c>
      <c r="H26" s="44">
        <v>-76.650819999999996</v>
      </c>
      <c r="J26">
        <v>7784</v>
      </c>
      <c r="P26">
        <v>224</v>
      </c>
      <c r="Q26">
        <v>168</v>
      </c>
      <c r="AL26">
        <v>56</v>
      </c>
      <c r="AR26">
        <v>56</v>
      </c>
      <c r="AS26">
        <v>2072</v>
      </c>
      <c r="AT26">
        <v>336</v>
      </c>
      <c r="BE26">
        <v>56</v>
      </c>
      <c r="BP26" s="27">
        <f t="shared" si="0"/>
        <v>10752</v>
      </c>
      <c r="BQ26">
        <v>16700</v>
      </c>
      <c r="BR26" s="9">
        <f t="shared" si="1"/>
        <v>64.383233532934142</v>
      </c>
    </row>
    <row r="27" spans="1:70" x14ac:dyDescent="0.2">
      <c r="A27" s="35">
        <v>1113</v>
      </c>
      <c r="B27" s="35" t="s">
        <v>309</v>
      </c>
      <c r="C27" s="35" t="s">
        <v>300</v>
      </c>
      <c r="D27" s="36">
        <v>37363</v>
      </c>
      <c r="E27" s="44">
        <v>39.369250000000001</v>
      </c>
      <c r="F27" s="44">
        <v>-76.64922</v>
      </c>
      <c r="G27" s="44">
        <v>39.369210000000002</v>
      </c>
      <c r="H27" s="44">
        <v>-76.650090000000006</v>
      </c>
      <c r="J27">
        <v>3500</v>
      </c>
      <c r="P27">
        <v>140</v>
      </c>
      <c r="Q27">
        <v>280</v>
      </c>
      <c r="Y27">
        <v>56</v>
      </c>
      <c r="Z27">
        <v>56</v>
      </c>
      <c r="AA27">
        <v>28</v>
      </c>
      <c r="AL27">
        <v>1064</v>
      </c>
      <c r="AN27">
        <v>112</v>
      </c>
      <c r="AR27">
        <v>112</v>
      </c>
      <c r="AS27">
        <v>1400</v>
      </c>
      <c r="BP27" s="27">
        <f t="shared" si="0"/>
        <v>6748</v>
      </c>
      <c r="BQ27">
        <v>15792</v>
      </c>
      <c r="BR27" s="9">
        <f t="shared" si="1"/>
        <v>42.730496453900706</v>
      </c>
    </row>
    <row r="28" spans="1:70" x14ac:dyDescent="0.2">
      <c r="A28" s="35">
        <v>914</v>
      </c>
      <c r="B28" s="35" t="s">
        <v>309</v>
      </c>
      <c r="C28" s="35" t="s">
        <v>300</v>
      </c>
      <c r="D28" s="36">
        <v>37364</v>
      </c>
      <c r="E28" s="44">
        <v>39.364739999999998</v>
      </c>
      <c r="F28" s="44">
        <v>-76.648290000000003</v>
      </c>
      <c r="G28" s="44">
        <v>39.365409999999997</v>
      </c>
      <c r="H28" s="44">
        <v>-76.648229999999998</v>
      </c>
      <c r="J28">
        <v>14084</v>
      </c>
      <c r="Q28">
        <v>56</v>
      </c>
      <c r="U28">
        <v>56</v>
      </c>
      <c r="Z28">
        <v>2</v>
      </c>
      <c r="AL28">
        <v>196</v>
      </c>
      <c r="AR28">
        <v>196</v>
      </c>
      <c r="AS28">
        <v>3444</v>
      </c>
      <c r="BP28" s="27">
        <f t="shared" si="0"/>
        <v>18034</v>
      </c>
      <c r="BQ28">
        <v>35792</v>
      </c>
      <c r="BR28" s="9">
        <f t="shared" si="1"/>
        <v>50.385561019222166</v>
      </c>
    </row>
    <row r="29" spans="1:70" x14ac:dyDescent="0.2">
      <c r="A29" s="35">
        <v>1058</v>
      </c>
      <c r="B29" s="35" t="s">
        <v>309</v>
      </c>
      <c r="C29" s="35" t="s">
        <v>300</v>
      </c>
      <c r="D29" s="36">
        <v>37364</v>
      </c>
      <c r="E29" s="44">
        <v>39.36027</v>
      </c>
      <c r="F29" s="44">
        <v>-76.650099999999995</v>
      </c>
      <c r="G29" s="44">
        <v>39.360930000000003</v>
      </c>
      <c r="H29" s="44">
        <v>-76.649969999999996</v>
      </c>
      <c r="J29">
        <v>93968</v>
      </c>
      <c r="P29">
        <v>28</v>
      </c>
      <c r="Q29">
        <v>28</v>
      </c>
      <c r="U29">
        <v>28</v>
      </c>
      <c r="AN29">
        <v>224</v>
      </c>
      <c r="AS29">
        <v>1932</v>
      </c>
      <c r="BP29" s="27">
        <f t="shared" si="0"/>
        <v>96208</v>
      </c>
      <c r="BQ29">
        <v>116064</v>
      </c>
      <c r="BR29" s="9">
        <f t="shared" si="1"/>
        <v>82.892197408326439</v>
      </c>
    </row>
    <row r="30" spans="1:70" x14ac:dyDescent="0.2">
      <c r="A30" s="35">
        <v>936</v>
      </c>
      <c r="B30" s="35" t="s">
        <v>309</v>
      </c>
      <c r="C30" s="35" t="s">
        <v>300</v>
      </c>
      <c r="D30" s="36">
        <v>37362</v>
      </c>
      <c r="E30" s="44">
        <v>39.356279999999998</v>
      </c>
      <c r="F30" s="44">
        <v>-76.649420000000006</v>
      </c>
      <c r="G30" s="44">
        <v>39.356949999999998</v>
      </c>
      <c r="H30" s="44">
        <v>-76.649479999999997</v>
      </c>
      <c r="J30">
        <v>34049</v>
      </c>
      <c r="Q30">
        <v>28</v>
      </c>
      <c r="AC30">
        <v>28</v>
      </c>
      <c r="AL30">
        <v>140</v>
      </c>
      <c r="AS30">
        <v>560</v>
      </c>
      <c r="BD30">
        <v>28</v>
      </c>
      <c r="BP30" s="27">
        <f t="shared" si="0"/>
        <v>34833</v>
      </c>
      <c r="BQ30">
        <v>38524</v>
      </c>
      <c r="BR30" s="9">
        <f t="shared" si="1"/>
        <v>90.418959609594012</v>
      </c>
    </row>
    <row r="31" spans="1:70" x14ac:dyDescent="0.2">
      <c r="A31" s="35">
        <v>712</v>
      </c>
      <c r="B31" s="35" t="s">
        <v>309</v>
      </c>
      <c r="C31" s="35" t="s">
        <v>300</v>
      </c>
      <c r="D31" s="36">
        <v>37357</v>
      </c>
      <c r="E31" s="44">
        <v>39.354649999999999</v>
      </c>
      <c r="F31" s="44">
        <v>-76.647900000000007</v>
      </c>
      <c r="G31" s="44">
        <v>39.355170000000001</v>
      </c>
      <c r="H31" s="44">
        <v>-76.64846</v>
      </c>
      <c r="J31">
        <v>16380</v>
      </c>
      <c r="AL31">
        <v>112</v>
      </c>
      <c r="AS31">
        <v>1960</v>
      </c>
      <c r="BP31" s="27">
        <f t="shared" si="0"/>
        <v>18452</v>
      </c>
      <c r="BQ31">
        <v>19714</v>
      </c>
      <c r="BR31" s="9">
        <f t="shared" si="1"/>
        <v>93.598457948665924</v>
      </c>
    </row>
    <row r="32" spans="1:70" x14ac:dyDescent="0.2">
      <c r="A32" s="35">
        <v>758</v>
      </c>
      <c r="B32" s="35" t="s">
        <v>309</v>
      </c>
      <c r="C32" s="35" t="s">
        <v>300</v>
      </c>
      <c r="D32" s="36">
        <v>37370</v>
      </c>
      <c r="E32" s="44">
        <v>39.354109999999999</v>
      </c>
      <c r="F32" s="44">
        <v>-76.647390000000001</v>
      </c>
      <c r="G32" s="44">
        <v>39.354649999999999</v>
      </c>
      <c r="H32" s="44">
        <v>-76.647900000000007</v>
      </c>
      <c r="J32">
        <v>28844</v>
      </c>
      <c r="P32">
        <v>29</v>
      </c>
      <c r="Q32">
        <v>112</v>
      </c>
      <c r="AC32">
        <v>1</v>
      </c>
      <c r="AL32">
        <v>588</v>
      </c>
      <c r="AS32">
        <v>308</v>
      </c>
      <c r="BP32" s="27">
        <f t="shared" si="0"/>
        <v>29882</v>
      </c>
      <c r="BQ32">
        <v>38930</v>
      </c>
      <c r="BR32" s="9">
        <f t="shared" si="1"/>
        <v>76.758284099666056</v>
      </c>
    </row>
    <row r="33" spans="1:70" x14ac:dyDescent="0.2">
      <c r="A33" s="35">
        <v>767</v>
      </c>
      <c r="B33" s="35" t="s">
        <v>309</v>
      </c>
      <c r="C33" s="35" t="s">
        <v>300</v>
      </c>
      <c r="D33" s="36">
        <v>37363</v>
      </c>
      <c r="E33" s="44">
        <v>39.352179999999997</v>
      </c>
      <c r="F33" s="44">
        <v>-76.646600000000007</v>
      </c>
      <c r="G33" s="44">
        <v>39.352829999999997</v>
      </c>
      <c r="H33" s="44">
        <v>-76.646870000000007</v>
      </c>
      <c r="J33">
        <v>39816</v>
      </c>
      <c r="P33">
        <v>28</v>
      </c>
      <c r="AL33">
        <v>336</v>
      </c>
      <c r="AR33">
        <v>224</v>
      </c>
      <c r="AS33">
        <v>1904</v>
      </c>
      <c r="BM33">
        <v>84</v>
      </c>
      <c r="BP33" s="27">
        <f t="shared" si="0"/>
        <v>42392</v>
      </c>
      <c r="BQ33">
        <v>51045</v>
      </c>
      <c r="BR33" s="9">
        <f t="shared" si="1"/>
        <v>83.048290723871105</v>
      </c>
    </row>
    <row r="34" spans="1:70" x14ac:dyDescent="0.2">
      <c r="A34" s="35">
        <v>909</v>
      </c>
      <c r="B34" s="35" t="s">
        <v>309</v>
      </c>
      <c r="C34" s="35" t="s">
        <v>300</v>
      </c>
      <c r="D34" s="36">
        <v>37369</v>
      </c>
      <c r="E34" s="44">
        <v>39.330939999999998</v>
      </c>
      <c r="F34" s="44">
        <v>-76.641720000000007</v>
      </c>
      <c r="G34" s="44">
        <v>39.331560000000003</v>
      </c>
      <c r="H34" s="44">
        <v>-76.642049999999998</v>
      </c>
      <c r="J34">
        <v>2327</v>
      </c>
      <c r="Q34">
        <v>1</v>
      </c>
      <c r="U34">
        <v>56</v>
      </c>
      <c r="AL34">
        <v>140</v>
      </c>
      <c r="AN34">
        <v>56</v>
      </c>
      <c r="AS34">
        <v>84</v>
      </c>
      <c r="BP34" s="27">
        <f t="shared" si="0"/>
        <v>2664</v>
      </c>
      <c r="BQ34">
        <v>2949</v>
      </c>
      <c r="BR34" s="9">
        <f t="shared" si="1"/>
        <v>90.335707019328581</v>
      </c>
    </row>
    <row r="35" spans="1:70" x14ac:dyDescent="0.2">
      <c r="A35" s="35">
        <v>1112</v>
      </c>
      <c r="B35" s="35" t="s">
        <v>309</v>
      </c>
      <c r="C35" s="35" t="s">
        <v>300</v>
      </c>
      <c r="D35" s="36">
        <v>37362</v>
      </c>
      <c r="E35" s="44">
        <v>39.36609</v>
      </c>
      <c r="F35" s="44">
        <v>-76.648219999999995</v>
      </c>
      <c r="G35" s="44">
        <v>39.366759999999999</v>
      </c>
      <c r="H35" s="44">
        <v>-76.648319999999998</v>
      </c>
      <c r="J35">
        <v>15064</v>
      </c>
      <c r="AL35">
        <v>336</v>
      </c>
      <c r="AR35">
        <v>336</v>
      </c>
      <c r="AS35">
        <v>3752</v>
      </c>
      <c r="AT35">
        <v>336</v>
      </c>
      <c r="BP35" s="27">
        <f t="shared" si="0"/>
        <v>19824</v>
      </c>
      <c r="BQ35">
        <v>53791</v>
      </c>
      <c r="BR35" s="9">
        <f t="shared" si="1"/>
        <v>36.85374876838133</v>
      </c>
    </row>
    <row r="36" spans="1:70" x14ac:dyDescent="0.2">
      <c r="A36" s="35">
        <v>856</v>
      </c>
      <c r="B36" s="35" t="s">
        <v>304</v>
      </c>
      <c r="C36" s="35" t="s">
        <v>300</v>
      </c>
      <c r="D36" s="36">
        <v>37349</v>
      </c>
      <c r="E36" s="44">
        <v>39.32808</v>
      </c>
      <c r="F36" s="44">
        <v>-76.624989999999997</v>
      </c>
      <c r="G36" s="44">
        <v>39.328699999999998</v>
      </c>
      <c r="H36" s="44">
        <v>-76.625240000000005</v>
      </c>
      <c r="J36">
        <v>1148</v>
      </c>
      <c r="AR36">
        <v>28</v>
      </c>
      <c r="AS36">
        <v>1652</v>
      </c>
      <c r="BM36">
        <v>84</v>
      </c>
      <c r="BP36" s="27">
        <f t="shared" si="0"/>
        <v>2912</v>
      </c>
      <c r="BQ36">
        <v>4231</v>
      </c>
      <c r="BR36" s="9">
        <f t="shared" si="1"/>
        <v>68.825336799810927</v>
      </c>
    </row>
    <row r="37" spans="1:70" x14ac:dyDescent="0.2">
      <c r="A37" s="35">
        <v>886</v>
      </c>
      <c r="B37" s="35" t="s">
        <v>304</v>
      </c>
      <c r="C37" s="35" t="s">
        <v>300</v>
      </c>
      <c r="D37" s="36">
        <v>37355</v>
      </c>
      <c r="E37" s="44">
        <v>39.322740000000003</v>
      </c>
      <c r="F37" s="44">
        <v>-76.625680000000003</v>
      </c>
      <c r="G37" s="44">
        <v>39.323340000000002</v>
      </c>
      <c r="H37" s="44">
        <v>-76.62603</v>
      </c>
      <c r="J37">
        <v>15176</v>
      </c>
      <c r="P37">
        <v>56</v>
      </c>
      <c r="AI37">
        <v>28</v>
      </c>
      <c r="AP37">
        <v>28</v>
      </c>
      <c r="AS37">
        <v>616</v>
      </c>
      <c r="BP37" s="27">
        <f t="shared" si="0"/>
        <v>15904</v>
      </c>
      <c r="BQ37">
        <v>17472</v>
      </c>
      <c r="BR37" s="9">
        <f t="shared" si="1"/>
        <v>91.025641025641022</v>
      </c>
    </row>
    <row r="38" spans="1:70" x14ac:dyDescent="0.2">
      <c r="A38" s="35">
        <v>701</v>
      </c>
      <c r="B38" s="35" t="s">
        <v>304</v>
      </c>
      <c r="C38" s="35" t="s">
        <v>300</v>
      </c>
      <c r="D38" s="36">
        <v>37350</v>
      </c>
      <c r="E38" s="44">
        <v>39.354509999999998</v>
      </c>
      <c r="F38" s="44">
        <v>-76.629689999999997</v>
      </c>
      <c r="G38" s="44">
        <v>39.355179999999997</v>
      </c>
      <c r="H38" s="44">
        <v>-76.629729999999995</v>
      </c>
      <c r="J38">
        <v>42</v>
      </c>
      <c r="P38">
        <v>2</v>
      </c>
      <c r="AH38">
        <v>6</v>
      </c>
      <c r="AI38">
        <v>4</v>
      </c>
      <c r="AP38">
        <v>1</v>
      </c>
      <c r="AS38">
        <v>8</v>
      </c>
      <c r="BB38">
        <v>4</v>
      </c>
      <c r="BJ38">
        <v>4</v>
      </c>
      <c r="BP38" s="27">
        <f t="shared" si="0"/>
        <v>71</v>
      </c>
      <c r="BQ38">
        <v>89</v>
      </c>
      <c r="BR38" s="9">
        <f t="shared" si="1"/>
        <v>79.775280898876403</v>
      </c>
    </row>
    <row r="39" spans="1:70" x14ac:dyDescent="0.2">
      <c r="A39" s="35">
        <v>727</v>
      </c>
      <c r="B39" s="35" t="s">
        <v>304</v>
      </c>
      <c r="C39" s="35" t="s">
        <v>300</v>
      </c>
      <c r="D39" s="36">
        <v>37350</v>
      </c>
      <c r="E39" s="44">
        <v>39.349510000000002</v>
      </c>
      <c r="F39" s="44">
        <v>-76.628309999999999</v>
      </c>
      <c r="G39" s="44">
        <v>39.350160000000002</v>
      </c>
      <c r="H39" s="44">
        <v>-76.628479999999996</v>
      </c>
      <c r="J39">
        <v>112</v>
      </c>
      <c r="P39">
        <v>19</v>
      </c>
      <c r="AK39">
        <v>9</v>
      </c>
      <c r="AL39">
        <v>19</v>
      </c>
      <c r="AN39">
        <v>9</v>
      </c>
      <c r="AR39">
        <v>9</v>
      </c>
      <c r="AS39">
        <v>56</v>
      </c>
      <c r="AV39">
        <v>9</v>
      </c>
      <c r="AW39">
        <v>9</v>
      </c>
      <c r="BB39">
        <v>47</v>
      </c>
      <c r="BM39">
        <v>9</v>
      </c>
      <c r="BP39" s="27">
        <f t="shared" si="0"/>
        <v>307</v>
      </c>
      <c r="BQ39">
        <v>512</v>
      </c>
      <c r="BR39" s="9">
        <f t="shared" si="1"/>
        <v>59.9609375</v>
      </c>
    </row>
    <row r="40" spans="1:70" x14ac:dyDescent="0.2">
      <c r="A40" s="35">
        <v>777</v>
      </c>
      <c r="B40" s="35" t="s">
        <v>304</v>
      </c>
      <c r="C40" s="35" t="s">
        <v>300</v>
      </c>
      <c r="D40" s="36">
        <v>37354</v>
      </c>
      <c r="E40" s="44">
        <v>39.332509999999999</v>
      </c>
      <c r="F40" s="44">
        <v>-76.624170000000007</v>
      </c>
      <c r="G40" s="44">
        <v>39.333120000000001</v>
      </c>
      <c r="H40" s="44">
        <v>-76.623800000000003</v>
      </c>
      <c r="J40">
        <v>66</v>
      </c>
      <c r="AN40">
        <v>39</v>
      </c>
      <c r="AS40">
        <v>301</v>
      </c>
      <c r="BP40" s="27">
        <f t="shared" si="0"/>
        <v>406</v>
      </c>
      <c r="BQ40">
        <v>671</v>
      </c>
      <c r="BR40" s="9">
        <f t="shared" si="1"/>
        <v>60.506706408345757</v>
      </c>
    </row>
    <row r="41" spans="1:70" x14ac:dyDescent="0.2">
      <c r="A41" s="35">
        <v>703</v>
      </c>
      <c r="B41" s="35" t="s">
        <v>304</v>
      </c>
      <c r="C41" s="35" t="s">
        <v>300</v>
      </c>
      <c r="D41" s="36">
        <v>37349</v>
      </c>
      <c r="E41" s="44">
        <v>39.341560000000001</v>
      </c>
      <c r="F41" s="44">
        <v>-76.626000000000005</v>
      </c>
      <c r="G41" s="44">
        <v>39.342239999999997</v>
      </c>
      <c r="H41" s="44">
        <v>-76.625990000000002</v>
      </c>
      <c r="J41">
        <v>2352</v>
      </c>
      <c r="AK41">
        <v>28</v>
      </c>
      <c r="AL41">
        <v>56</v>
      </c>
      <c r="AP41">
        <v>28</v>
      </c>
      <c r="AR41">
        <v>28</v>
      </c>
      <c r="AS41">
        <v>224</v>
      </c>
      <c r="BP41" s="27">
        <f t="shared" si="0"/>
        <v>2716</v>
      </c>
      <c r="BQ41">
        <v>5772</v>
      </c>
      <c r="BR41" s="9">
        <f t="shared" si="1"/>
        <v>47.054747054747054</v>
      </c>
    </row>
    <row r="42" spans="1:70" x14ac:dyDescent="0.2">
      <c r="A42" s="35">
        <v>749</v>
      </c>
      <c r="B42" s="35" t="s">
        <v>304</v>
      </c>
      <c r="C42" s="35" t="s">
        <v>300</v>
      </c>
      <c r="D42" s="36">
        <v>37349</v>
      </c>
      <c r="E42" s="44">
        <v>39.340949999999999</v>
      </c>
      <c r="F42" s="44">
        <v>-76.62576</v>
      </c>
      <c r="G42" s="44">
        <v>39.341560000000001</v>
      </c>
      <c r="H42" s="44">
        <v>-76.626000000000005</v>
      </c>
      <c r="J42">
        <v>112</v>
      </c>
      <c r="AL42">
        <v>112</v>
      </c>
      <c r="AP42">
        <v>28</v>
      </c>
      <c r="AS42">
        <v>2884</v>
      </c>
      <c r="BP42" s="27">
        <f t="shared" si="0"/>
        <v>3136</v>
      </c>
      <c r="BQ42">
        <v>3640</v>
      </c>
      <c r="BR42" s="9">
        <f t="shared" si="1"/>
        <v>86.15384615384616</v>
      </c>
    </row>
    <row r="43" spans="1:70" x14ac:dyDescent="0.2">
      <c r="A43" s="35">
        <v>841</v>
      </c>
      <c r="B43" s="35" t="s">
        <v>303</v>
      </c>
      <c r="C43" s="35" t="s">
        <v>300</v>
      </c>
      <c r="D43" s="36">
        <v>37370</v>
      </c>
      <c r="E43" s="44">
        <v>39.367379999999997</v>
      </c>
      <c r="F43" s="44">
        <v>-76.668880000000001</v>
      </c>
      <c r="G43" s="44">
        <v>39.366840000000003</v>
      </c>
      <c r="H43" s="44">
        <v>-76.669210000000007</v>
      </c>
      <c r="J43">
        <v>9016</v>
      </c>
      <c r="P43">
        <v>28</v>
      </c>
      <c r="Q43">
        <v>252</v>
      </c>
      <c r="U43">
        <v>1596</v>
      </c>
      <c r="AL43">
        <v>336</v>
      </c>
      <c r="AN43">
        <v>896</v>
      </c>
      <c r="AP43">
        <v>112</v>
      </c>
      <c r="AR43">
        <v>224</v>
      </c>
      <c r="AS43">
        <v>7560</v>
      </c>
      <c r="AU43">
        <v>224</v>
      </c>
      <c r="AW43">
        <v>448</v>
      </c>
      <c r="BP43" s="27">
        <f t="shared" si="0"/>
        <v>20692</v>
      </c>
      <c r="BQ43">
        <v>32648</v>
      </c>
      <c r="BR43" s="9">
        <f t="shared" si="1"/>
        <v>63.379073756432248</v>
      </c>
    </row>
    <row r="44" spans="1:70" x14ac:dyDescent="0.2">
      <c r="A44" s="35">
        <v>803</v>
      </c>
      <c r="B44" s="35" t="s">
        <v>303</v>
      </c>
      <c r="C44" s="35" t="s">
        <v>300</v>
      </c>
      <c r="D44" s="36">
        <v>37364</v>
      </c>
      <c r="E44" s="44">
        <v>39.372079999999997</v>
      </c>
      <c r="F44" s="44">
        <v>-76.679119999999998</v>
      </c>
      <c r="G44" s="44">
        <v>39.372070000000001</v>
      </c>
      <c r="H44" s="44">
        <v>-76.679990000000004</v>
      </c>
      <c r="J44">
        <v>6776</v>
      </c>
      <c r="AI44">
        <v>28</v>
      </c>
      <c r="AK44">
        <v>84</v>
      </c>
      <c r="AL44">
        <v>28</v>
      </c>
      <c r="AP44">
        <v>84</v>
      </c>
      <c r="AS44">
        <v>2492</v>
      </c>
      <c r="BP44" s="27">
        <f t="shared" si="0"/>
        <v>9492</v>
      </c>
      <c r="BQ44">
        <v>10836</v>
      </c>
      <c r="BR44" s="9">
        <f t="shared" si="1"/>
        <v>87.596899224806208</v>
      </c>
    </row>
    <row r="45" spans="1:70" x14ac:dyDescent="0.2">
      <c r="A45" s="35">
        <v>707</v>
      </c>
      <c r="B45" s="35" t="s">
        <v>303</v>
      </c>
      <c r="C45" s="35" t="s">
        <v>300</v>
      </c>
      <c r="D45" s="36">
        <v>37376</v>
      </c>
      <c r="E45" s="44">
        <v>39.370240000000003</v>
      </c>
      <c r="F45" s="44">
        <v>-76.675780000000003</v>
      </c>
      <c r="G45" s="44">
        <v>39.370640000000002</v>
      </c>
      <c r="H45" s="44">
        <v>-76.676400000000001</v>
      </c>
      <c r="J45">
        <v>12910</v>
      </c>
      <c r="Q45">
        <v>252</v>
      </c>
      <c r="U45">
        <v>1400</v>
      </c>
      <c r="AN45">
        <v>140</v>
      </c>
      <c r="AP45">
        <v>56</v>
      </c>
      <c r="AS45">
        <v>1092</v>
      </c>
      <c r="AU45">
        <v>28</v>
      </c>
      <c r="AW45">
        <v>252</v>
      </c>
      <c r="BJ45">
        <v>28</v>
      </c>
      <c r="BP45" s="27">
        <f t="shared" si="0"/>
        <v>16158</v>
      </c>
      <c r="BQ45">
        <v>20930</v>
      </c>
      <c r="BR45" s="9">
        <f t="shared" si="1"/>
        <v>77.200191113234595</v>
      </c>
    </row>
    <row r="46" spans="1:70" x14ac:dyDescent="0.2">
      <c r="A46" s="35">
        <v>723</v>
      </c>
      <c r="B46" s="35" t="s">
        <v>303</v>
      </c>
      <c r="C46" s="35" t="s">
        <v>300</v>
      </c>
      <c r="D46" s="36">
        <v>37363</v>
      </c>
      <c r="E46" s="44">
        <v>39.368290000000002</v>
      </c>
      <c r="F46" s="44">
        <v>-76.673119999999997</v>
      </c>
      <c r="G46" s="44">
        <v>39.368920000000003</v>
      </c>
      <c r="H46" s="44">
        <v>-76.673240000000007</v>
      </c>
      <c r="J46">
        <v>19376</v>
      </c>
      <c r="AL46">
        <v>5152</v>
      </c>
      <c r="AN46">
        <v>420</v>
      </c>
      <c r="AS46">
        <v>21924</v>
      </c>
      <c r="AW46">
        <v>420</v>
      </c>
      <c r="BD46">
        <v>420</v>
      </c>
      <c r="BP46" s="27">
        <f t="shared" si="0"/>
        <v>47712</v>
      </c>
      <c r="BQ46">
        <v>63252</v>
      </c>
      <c r="BR46" s="9">
        <f t="shared" si="1"/>
        <v>75.431606905710495</v>
      </c>
    </row>
    <row r="47" spans="1:70" x14ac:dyDescent="0.2">
      <c r="A47" s="35">
        <v>1043</v>
      </c>
      <c r="B47" s="35" t="s">
        <v>303</v>
      </c>
      <c r="C47" s="35" t="s">
        <v>300</v>
      </c>
      <c r="D47" s="36">
        <v>37369</v>
      </c>
      <c r="E47" s="44">
        <v>39.366849999999999</v>
      </c>
      <c r="F47" s="44">
        <v>-76.670320000000004</v>
      </c>
      <c r="G47" s="44">
        <v>39.366579999999999</v>
      </c>
      <c r="H47" s="44">
        <v>-76.671059999999997</v>
      </c>
      <c r="J47">
        <v>1624</v>
      </c>
      <c r="Q47">
        <v>28</v>
      </c>
      <c r="U47">
        <v>140</v>
      </c>
      <c r="AJ47">
        <v>56</v>
      </c>
      <c r="AL47">
        <v>364</v>
      </c>
      <c r="AN47">
        <v>112</v>
      </c>
      <c r="AP47">
        <v>28</v>
      </c>
      <c r="AS47">
        <v>1876</v>
      </c>
      <c r="AU47">
        <v>224</v>
      </c>
      <c r="BP47" s="27">
        <f t="shared" si="0"/>
        <v>4452</v>
      </c>
      <c r="BQ47">
        <v>6552</v>
      </c>
      <c r="BR47" s="9">
        <f t="shared" si="1"/>
        <v>67.948717948717956</v>
      </c>
    </row>
    <row r="48" spans="1:70" x14ac:dyDescent="0.2">
      <c r="A48" s="35">
        <v>1041</v>
      </c>
      <c r="B48" s="35" t="s">
        <v>303</v>
      </c>
      <c r="C48" s="35" t="s">
        <v>300</v>
      </c>
      <c r="D48" s="36">
        <v>37357</v>
      </c>
      <c r="E48" s="44">
        <v>39.367660000000001</v>
      </c>
      <c r="F48" s="44">
        <v>-76.669160000000005</v>
      </c>
      <c r="G48" s="44">
        <v>39.367260000000002</v>
      </c>
      <c r="H48" s="44">
        <v>-76.669830000000005</v>
      </c>
      <c r="J48">
        <v>700</v>
      </c>
      <c r="P48">
        <v>140</v>
      </c>
      <c r="Q48">
        <v>308</v>
      </c>
      <c r="AJ48">
        <v>56</v>
      </c>
      <c r="AN48">
        <v>1148</v>
      </c>
      <c r="AP48">
        <v>56</v>
      </c>
      <c r="AS48">
        <v>1736</v>
      </c>
      <c r="AU48">
        <v>140</v>
      </c>
      <c r="BP48" s="27">
        <f t="shared" si="0"/>
        <v>4284</v>
      </c>
      <c r="BQ48">
        <v>9772</v>
      </c>
      <c r="BR48" s="9">
        <f t="shared" si="1"/>
        <v>43.839541547277939</v>
      </c>
    </row>
    <row r="49" spans="1:70" x14ac:dyDescent="0.2">
      <c r="A49" s="35">
        <v>1016</v>
      </c>
      <c r="B49" s="35" t="s">
        <v>303</v>
      </c>
      <c r="C49" s="35" t="s">
        <v>300</v>
      </c>
      <c r="D49" s="36">
        <v>37362</v>
      </c>
      <c r="E49" s="44">
        <v>39.367629999999998</v>
      </c>
      <c r="F49" s="44">
        <v>-76.667479999999998</v>
      </c>
      <c r="G49" s="44">
        <v>39.36786</v>
      </c>
      <c r="H49" s="44">
        <v>-76.668049999999994</v>
      </c>
      <c r="J49">
        <v>18088</v>
      </c>
      <c r="P49">
        <v>28</v>
      </c>
      <c r="Q49">
        <v>56</v>
      </c>
      <c r="T49">
        <v>308</v>
      </c>
      <c r="AK49">
        <v>1820</v>
      </c>
      <c r="AL49">
        <v>1232</v>
      </c>
      <c r="AN49">
        <v>308</v>
      </c>
      <c r="AS49">
        <v>10052</v>
      </c>
      <c r="AW49">
        <v>924</v>
      </c>
      <c r="BD49">
        <v>308</v>
      </c>
      <c r="BP49" s="27">
        <f t="shared" si="0"/>
        <v>33124</v>
      </c>
      <c r="BQ49">
        <v>57456</v>
      </c>
      <c r="BR49" s="9">
        <f t="shared" si="1"/>
        <v>57.651072124756332</v>
      </c>
    </row>
    <row r="50" spans="1:70" x14ac:dyDescent="0.2">
      <c r="A50" s="35">
        <v>916</v>
      </c>
      <c r="B50" s="35" t="s">
        <v>303</v>
      </c>
      <c r="C50" s="35" t="s">
        <v>300</v>
      </c>
      <c r="D50" s="36">
        <v>37358</v>
      </c>
      <c r="E50" s="44">
        <v>39.367570000000001</v>
      </c>
      <c r="F50" s="44">
        <v>-76.663730000000001</v>
      </c>
      <c r="G50" s="44">
        <v>39.367739999999998</v>
      </c>
      <c r="H50" s="44">
        <v>-76.664559999999994</v>
      </c>
      <c r="J50">
        <v>532</v>
      </c>
      <c r="Q50">
        <v>28</v>
      </c>
      <c r="AL50">
        <v>308</v>
      </c>
      <c r="AN50">
        <v>560</v>
      </c>
      <c r="AS50">
        <v>1568</v>
      </c>
      <c r="BM50">
        <v>140</v>
      </c>
      <c r="BP50" s="27">
        <f t="shared" si="0"/>
        <v>3136</v>
      </c>
      <c r="BQ50">
        <v>5040</v>
      </c>
      <c r="BR50" s="9">
        <f t="shared" si="1"/>
        <v>62.222222222222221</v>
      </c>
    </row>
    <row r="51" spans="1:70" x14ac:dyDescent="0.2">
      <c r="A51" s="35">
        <v>1095</v>
      </c>
      <c r="B51" s="35" t="s">
        <v>303</v>
      </c>
      <c r="C51" s="35" t="s">
        <v>300</v>
      </c>
      <c r="D51" s="36">
        <v>37358</v>
      </c>
      <c r="E51" s="44">
        <v>39.367040000000003</v>
      </c>
      <c r="F51" s="44">
        <v>-76.653999999999996</v>
      </c>
      <c r="G51" s="44">
        <v>39.367049999999999</v>
      </c>
      <c r="H51" s="44">
        <v>-76.654849999999996</v>
      </c>
      <c r="J51">
        <v>3304</v>
      </c>
      <c r="Q51">
        <v>56</v>
      </c>
      <c r="AK51">
        <v>56</v>
      </c>
      <c r="AL51">
        <v>168</v>
      </c>
      <c r="AN51">
        <v>56</v>
      </c>
      <c r="AS51">
        <v>1904</v>
      </c>
      <c r="AU51">
        <v>56</v>
      </c>
      <c r="BM51">
        <v>28</v>
      </c>
      <c r="BP51" s="27">
        <f t="shared" si="0"/>
        <v>5628</v>
      </c>
      <c r="BQ51">
        <v>7953</v>
      </c>
      <c r="BR51" s="9">
        <f t="shared" si="1"/>
        <v>70.765748774047537</v>
      </c>
    </row>
    <row r="52" spans="1:70" x14ac:dyDescent="0.2">
      <c r="A52" s="35">
        <v>850</v>
      </c>
      <c r="B52" s="35" t="s">
        <v>303</v>
      </c>
      <c r="C52" s="35" t="s">
        <v>300</v>
      </c>
      <c r="D52" s="36">
        <v>37364</v>
      </c>
      <c r="E52" s="44">
        <v>39.367870000000003</v>
      </c>
      <c r="F52" s="44">
        <v>-76.651709999999994</v>
      </c>
      <c r="G52" s="44">
        <v>39.367649999999998</v>
      </c>
      <c r="H52" s="44">
        <v>-76.652529999999999</v>
      </c>
      <c r="J52">
        <v>7672</v>
      </c>
      <c r="Q52">
        <v>56</v>
      </c>
      <c r="AI52">
        <v>84</v>
      </c>
      <c r="AL52">
        <v>196</v>
      </c>
      <c r="AS52">
        <v>5124</v>
      </c>
      <c r="BD52">
        <v>84</v>
      </c>
      <c r="BP52" s="27">
        <f t="shared" si="0"/>
        <v>13216</v>
      </c>
      <c r="BQ52">
        <v>17362</v>
      </c>
      <c r="BR52" s="9">
        <f t="shared" si="1"/>
        <v>76.120262642552703</v>
      </c>
    </row>
    <row r="53" spans="1:70" x14ac:dyDescent="0.2">
      <c r="A53" s="35">
        <v>1014</v>
      </c>
      <c r="B53" s="35" t="s">
        <v>303</v>
      </c>
      <c r="C53" s="35" t="s">
        <v>300</v>
      </c>
      <c r="D53" s="36">
        <v>37357</v>
      </c>
      <c r="E53" s="44">
        <v>39.365079999999999</v>
      </c>
      <c r="F53" s="44">
        <v>-76.699640000000002</v>
      </c>
      <c r="G53" s="44">
        <v>39.365270000000002</v>
      </c>
      <c r="H53" s="44">
        <v>-76.700190000000006</v>
      </c>
      <c r="J53">
        <v>3808</v>
      </c>
      <c r="AJ53">
        <v>28</v>
      </c>
      <c r="AN53">
        <v>28</v>
      </c>
      <c r="AS53">
        <v>420</v>
      </c>
      <c r="BJ53">
        <v>28</v>
      </c>
      <c r="BP53" s="27">
        <f t="shared" si="0"/>
        <v>4312</v>
      </c>
      <c r="BQ53">
        <v>4928</v>
      </c>
      <c r="BR53" s="9">
        <f t="shared" si="1"/>
        <v>87.5</v>
      </c>
    </row>
    <row r="54" spans="1:70" x14ac:dyDescent="0.2">
      <c r="A54" s="35">
        <v>866</v>
      </c>
      <c r="B54" s="35" t="s">
        <v>303</v>
      </c>
      <c r="C54" s="35" t="s">
        <v>300</v>
      </c>
      <c r="D54" s="36">
        <v>37363</v>
      </c>
      <c r="E54" s="44">
        <v>39.362099999999998</v>
      </c>
      <c r="F54" s="44">
        <v>-76.681049999999999</v>
      </c>
      <c r="G54" s="44">
        <v>39.362209999999997</v>
      </c>
      <c r="H54" s="44">
        <v>-76.681899999999999</v>
      </c>
      <c r="J54">
        <v>12404</v>
      </c>
      <c r="Q54">
        <v>56</v>
      </c>
      <c r="T54">
        <v>252</v>
      </c>
      <c r="AN54">
        <v>476</v>
      </c>
      <c r="AS54">
        <v>4368</v>
      </c>
      <c r="BP54" s="27">
        <f t="shared" si="0"/>
        <v>17556</v>
      </c>
      <c r="BQ54">
        <v>68572</v>
      </c>
      <c r="BR54" s="9">
        <f t="shared" si="1"/>
        <v>25.602286647611272</v>
      </c>
    </row>
    <row r="55" spans="1:70" x14ac:dyDescent="0.2">
      <c r="A55" s="61">
        <v>425</v>
      </c>
      <c r="B55" s="40" t="s">
        <v>310</v>
      </c>
      <c r="C55" s="35" t="s">
        <v>300</v>
      </c>
      <c r="D55" s="41">
        <v>37706</v>
      </c>
      <c r="E55" s="44">
        <v>39.338889999999999</v>
      </c>
      <c r="F55" s="44">
        <v>-76.710189999999997</v>
      </c>
      <c r="G55" s="44">
        <v>39.339509999999997</v>
      </c>
      <c r="H55" s="44">
        <v>-76.710149999999999</v>
      </c>
      <c r="M55">
        <v>2</v>
      </c>
      <c r="AG55">
        <v>1</v>
      </c>
      <c r="BK55">
        <v>1</v>
      </c>
      <c r="BP55" s="27">
        <f t="shared" si="0"/>
        <v>4</v>
      </c>
      <c r="BQ55">
        <v>14</v>
      </c>
      <c r="BR55" s="9">
        <f t="shared" si="1"/>
        <v>28.571428571428569</v>
      </c>
    </row>
    <row r="56" spans="1:70" x14ac:dyDescent="0.2">
      <c r="A56" s="62">
        <v>302</v>
      </c>
      <c r="B56" s="40" t="s">
        <v>310</v>
      </c>
      <c r="C56" s="35" t="s">
        <v>300</v>
      </c>
      <c r="D56" s="36">
        <v>37727</v>
      </c>
      <c r="E56" s="44">
        <v>39.342010000000002</v>
      </c>
      <c r="F56" s="44">
        <v>-76.71163</v>
      </c>
      <c r="G56" s="44">
        <v>39.342480000000002</v>
      </c>
      <c r="H56" s="44">
        <v>-76.711240000000004</v>
      </c>
      <c r="J56">
        <v>12</v>
      </c>
      <c r="AS56">
        <v>16</v>
      </c>
      <c r="BK56">
        <v>7</v>
      </c>
      <c r="BP56" s="27">
        <f t="shared" si="0"/>
        <v>35</v>
      </c>
      <c r="BQ56">
        <v>158</v>
      </c>
      <c r="BR56" s="9">
        <f t="shared" si="1"/>
        <v>22.151898734177212</v>
      </c>
    </row>
    <row r="57" spans="1:70" x14ac:dyDescent="0.2">
      <c r="A57" s="62">
        <v>614</v>
      </c>
      <c r="B57" s="40" t="s">
        <v>310</v>
      </c>
      <c r="C57" s="35" t="s">
        <v>300</v>
      </c>
      <c r="D57" s="36">
        <v>37711</v>
      </c>
      <c r="E57" s="44">
        <v>39.340649999999997</v>
      </c>
      <c r="F57" s="44">
        <v>-76.707300000000004</v>
      </c>
      <c r="G57" s="44">
        <v>39.341209999999997</v>
      </c>
      <c r="H57" s="44">
        <v>-76.706819999999993</v>
      </c>
      <c r="J57">
        <v>13</v>
      </c>
      <c r="P57">
        <v>1</v>
      </c>
      <c r="AS57">
        <v>22</v>
      </c>
      <c r="BP57" s="27">
        <f t="shared" si="0"/>
        <v>36</v>
      </c>
      <c r="BQ57">
        <v>59</v>
      </c>
      <c r="BR57" s="9">
        <f t="shared" si="1"/>
        <v>61.016949152542374</v>
      </c>
    </row>
    <row r="58" spans="1:70" x14ac:dyDescent="0.2">
      <c r="A58" s="62">
        <v>467</v>
      </c>
      <c r="B58" s="40" t="s">
        <v>310</v>
      </c>
      <c r="C58" s="35" t="s">
        <v>300</v>
      </c>
      <c r="D58" s="36">
        <v>37711</v>
      </c>
      <c r="E58" s="44">
        <v>39.341209999999997</v>
      </c>
      <c r="F58" s="44">
        <v>-76.706819999999993</v>
      </c>
      <c r="G58" s="44">
        <v>39.341709999999999</v>
      </c>
      <c r="H58" s="44">
        <v>-76.706339999999997</v>
      </c>
      <c r="J58">
        <v>35</v>
      </c>
      <c r="AS58">
        <v>4</v>
      </c>
      <c r="BP58" s="27">
        <f t="shared" si="0"/>
        <v>39</v>
      </c>
      <c r="BQ58">
        <v>42</v>
      </c>
      <c r="BR58" s="9">
        <f t="shared" si="1"/>
        <v>92.857142857142861</v>
      </c>
    </row>
    <row r="59" spans="1:70" x14ac:dyDescent="0.2">
      <c r="A59" s="62">
        <v>627</v>
      </c>
      <c r="B59" s="40" t="s">
        <v>301</v>
      </c>
      <c r="C59" s="35" t="s">
        <v>300</v>
      </c>
      <c r="D59" s="36">
        <v>37699</v>
      </c>
      <c r="E59" s="44">
        <v>39.302729999999997</v>
      </c>
      <c r="F59" s="44">
        <v>-76.705950000000001</v>
      </c>
      <c r="G59" s="44">
        <v>39.303019999999997</v>
      </c>
      <c r="H59" s="44">
        <v>-76.706729999999993</v>
      </c>
      <c r="P59">
        <v>1</v>
      </c>
      <c r="Q59">
        <v>1</v>
      </c>
      <c r="AL59">
        <v>1</v>
      </c>
      <c r="AW59">
        <v>1</v>
      </c>
      <c r="BP59" s="27">
        <f t="shared" si="0"/>
        <v>4</v>
      </c>
      <c r="BQ59">
        <v>11</v>
      </c>
      <c r="BR59" s="9">
        <f t="shared" si="1"/>
        <v>36.363636363636367</v>
      </c>
    </row>
    <row r="60" spans="1:70" x14ac:dyDescent="0.2">
      <c r="A60" s="62">
        <v>440</v>
      </c>
      <c r="B60" s="40" t="s">
        <v>301</v>
      </c>
      <c r="C60" s="35" t="s">
        <v>300</v>
      </c>
      <c r="D60" s="36">
        <v>37699</v>
      </c>
      <c r="E60" s="44">
        <v>39.301189999999998</v>
      </c>
      <c r="F60" s="44">
        <v>-76.706339999999997</v>
      </c>
      <c r="G60" s="44">
        <v>39.30171</v>
      </c>
      <c r="H60" s="44">
        <v>-76.705789999999993</v>
      </c>
      <c r="J60">
        <v>2</v>
      </c>
      <c r="Q60">
        <v>1</v>
      </c>
      <c r="AS60">
        <v>3</v>
      </c>
      <c r="AW60">
        <v>1</v>
      </c>
      <c r="BM60">
        <v>1</v>
      </c>
      <c r="BP60" s="27">
        <f t="shared" si="0"/>
        <v>8</v>
      </c>
      <c r="BQ60">
        <v>26</v>
      </c>
      <c r="BR60" s="9">
        <f t="shared" si="1"/>
        <v>30.76923076923077</v>
      </c>
    </row>
    <row r="61" spans="1:70" x14ac:dyDescent="0.2">
      <c r="A61" s="62">
        <v>263</v>
      </c>
      <c r="B61" s="40" t="s">
        <v>301</v>
      </c>
      <c r="C61" s="35" t="s">
        <v>300</v>
      </c>
      <c r="D61" s="36">
        <v>37739</v>
      </c>
      <c r="E61" s="44">
        <v>39.299630000000001</v>
      </c>
      <c r="F61" s="44">
        <v>-76.705100000000002</v>
      </c>
      <c r="G61" s="44">
        <v>39.299430000000001</v>
      </c>
      <c r="H61" s="44">
        <v>-76.705849999999998</v>
      </c>
      <c r="AS61">
        <v>5</v>
      </c>
      <c r="BP61" s="27">
        <f t="shared" si="0"/>
        <v>5</v>
      </c>
      <c r="BQ61">
        <v>12</v>
      </c>
      <c r="BR61" s="9">
        <f t="shared" si="1"/>
        <v>41.666666666666671</v>
      </c>
    </row>
    <row r="62" spans="1:70" x14ac:dyDescent="0.2">
      <c r="A62" s="61">
        <v>542</v>
      </c>
      <c r="B62" s="40" t="s">
        <v>301</v>
      </c>
      <c r="C62" s="35" t="s">
        <v>300</v>
      </c>
      <c r="D62" s="41">
        <v>37693</v>
      </c>
      <c r="E62" s="44">
        <v>39.304929999999999</v>
      </c>
      <c r="F62" s="44">
        <v>-76.693460000000002</v>
      </c>
      <c r="G62" s="44">
        <v>39.304920000000003</v>
      </c>
      <c r="H62" s="44">
        <v>-76.694320000000005</v>
      </c>
      <c r="J62">
        <v>10</v>
      </c>
      <c r="L62">
        <v>1</v>
      </c>
      <c r="M62">
        <v>11</v>
      </c>
      <c r="N62">
        <v>2</v>
      </c>
      <c r="R62">
        <v>1</v>
      </c>
      <c r="BP62" s="27">
        <f t="shared" si="0"/>
        <v>25</v>
      </c>
      <c r="BQ62">
        <v>33</v>
      </c>
      <c r="BR62" s="9">
        <f t="shared" si="1"/>
        <v>75.757575757575751</v>
      </c>
    </row>
    <row r="63" spans="1:70" x14ac:dyDescent="0.2">
      <c r="A63" s="62">
        <v>151</v>
      </c>
      <c r="B63" s="40" t="s">
        <v>301</v>
      </c>
      <c r="C63" s="35" t="s">
        <v>300</v>
      </c>
      <c r="D63" s="36">
        <v>37693</v>
      </c>
      <c r="E63" s="44">
        <v>39.304720000000003</v>
      </c>
      <c r="F63" s="44">
        <v>-76.692639999999997</v>
      </c>
      <c r="G63" s="44">
        <v>39.304929999999999</v>
      </c>
      <c r="H63" s="44">
        <v>-76.693460000000002</v>
      </c>
      <c r="BP63" s="27">
        <f t="shared" si="0"/>
        <v>0</v>
      </c>
      <c r="BQ63">
        <v>2</v>
      </c>
      <c r="BR63" s="9">
        <f t="shared" si="1"/>
        <v>0</v>
      </c>
    </row>
    <row r="64" spans="1:70" x14ac:dyDescent="0.2">
      <c r="A64" s="62">
        <v>281</v>
      </c>
      <c r="B64" s="40" t="s">
        <v>302</v>
      </c>
      <c r="C64" s="35" t="s">
        <v>300</v>
      </c>
      <c r="D64" s="36">
        <v>37736</v>
      </c>
      <c r="E64" s="44">
        <v>39.282110000000003</v>
      </c>
      <c r="F64" s="44">
        <v>-76.708960000000005</v>
      </c>
      <c r="G64" s="44">
        <v>39.282499999999999</v>
      </c>
      <c r="H64" s="44">
        <v>-76.709649999999996</v>
      </c>
      <c r="J64">
        <v>13</v>
      </c>
      <c r="AS64">
        <v>8</v>
      </c>
      <c r="BM64">
        <v>1</v>
      </c>
      <c r="BP64" s="27">
        <f t="shared" si="0"/>
        <v>22</v>
      </c>
      <c r="BQ64">
        <v>47</v>
      </c>
      <c r="BR64" s="9">
        <f t="shared" si="1"/>
        <v>46.808510638297875</v>
      </c>
    </row>
    <row r="65" spans="1:70" x14ac:dyDescent="0.2">
      <c r="A65" s="62">
        <v>430</v>
      </c>
      <c r="B65" s="40" t="s">
        <v>302</v>
      </c>
      <c r="C65" s="35" t="s">
        <v>300</v>
      </c>
      <c r="D65" s="36">
        <v>37755</v>
      </c>
      <c r="E65" s="44">
        <v>39.278849999999998</v>
      </c>
      <c r="F65" s="44">
        <v>-76.692729999999997</v>
      </c>
      <c r="G65" s="44">
        <v>39.279319999999998</v>
      </c>
      <c r="H65" s="44">
        <v>-76.693309999999997</v>
      </c>
      <c r="J65">
        <v>33</v>
      </c>
      <c r="U65">
        <v>17</v>
      </c>
      <c r="AK65">
        <v>58</v>
      </c>
      <c r="AS65">
        <v>113</v>
      </c>
      <c r="BA65">
        <v>171</v>
      </c>
      <c r="BK65">
        <v>4</v>
      </c>
      <c r="BP65" s="27">
        <f t="shared" si="0"/>
        <v>396</v>
      </c>
      <c r="BQ65">
        <v>610</v>
      </c>
      <c r="BR65" s="9">
        <f t="shared" si="1"/>
        <v>64.918032786885249</v>
      </c>
    </row>
    <row r="66" spans="1:70" x14ac:dyDescent="0.2">
      <c r="A66" s="61">
        <v>162</v>
      </c>
      <c r="B66" s="40" t="s">
        <v>302</v>
      </c>
      <c r="C66" s="35" t="s">
        <v>300</v>
      </c>
      <c r="D66" s="41">
        <v>37736</v>
      </c>
      <c r="E66" s="44">
        <v>39.278469999999999</v>
      </c>
      <c r="F66" s="44">
        <v>-76.69023</v>
      </c>
      <c r="G66" s="44">
        <v>39.278460000000003</v>
      </c>
      <c r="H66" s="44">
        <v>-76.691090000000003</v>
      </c>
      <c r="K66">
        <v>5</v>
      </c>
      <c r="AG66">
        <v>1</v>
      </c>
      <c r="AS66">
        <v>1</v>
      </c>
      <c r="BK66">
        <v>3</v>
      </c>
      <c r="BP66" s="27">
        <f t="shared" si="0"/>
        <v>10</v>
      </c>
      <c r="BQ66">
        <v>47</v>
      </c>
      <c r="BR66" s="9">
        <f t="shared" si="1"/>
        <v>21.276595744680851</v>
      </c>
    </row>
    <row r="67" spans="1:70" x14ac:dyDescent="0.2">
      <c r="A67" s="62">
        <v>331</v>
      </c>
      <c r="B67" s="40" t="s">
        <v>302</v>
      </c>
      <c r="C67" s="35" t="s">
        <v>300</v>
      </c>
      <c r="D67" s="36">
        <v>37755</v>
      </c>
      <c r="E67" s="44">
        <v>39.277659999999997</v>
      </c>
      <c r="F67" s="44">
        <v>-76.685109999999995</v>
      </c>
      <c r="G67" s="44">
        <v>39.27805</v>
      </c>
      <c r="H67" s="44">
        <v>-76.6858</v>
      </c>
      <c r="J67">
        <v>30</v>
      </c>
      <c r="P67">
        <v>3</v>
      </c>
      <c r="U67">
        <v>13</v>
      </c>
      <c r="AI67">
        <v>223</v>
      </c>
      <c r="AK67">
        <v>83</v>
      </c>
      <c r="AS67">
        <v>10</v>
      </c>
      <c r="BA67">
        <v>215</v>
      </c>
      <c r="BK67">
        <v>23</v>
      </c>
      <c r="BP67" s="27">
        <f t="shared" si="0"/>
        <v>600</v>
      </c>
      <c r="BQ67">
        <v>663</v>
      </c>
      <c r="BR67" s="9">
        <f t="shared" si="1"/>
        <v>90.497737556561091</v>
      </c>
    </row>
    <row r="68" spans="1:70" x14ac:dyDescent="0.2">
      <c r="A68" s="62">
        <v>389</v>
      </c>
      <c r="B68" s="40" t="s">
        <v>302</v>
      </c>
      <c r="C68" s="35" t="s">
        <v>300</v>
      </c>
      <c r="D68" s="36">
        <v>37753</v>
      </c>
      <c r="E68" s="44">
        <v>39.277180000000001</v>
      </c>
      <c r="F68" s="44">
        <v>-76.684510000000003</v>
      </c>
      <c r="G68" s="44">
        <v>39.277659999999997</v>
      </c>
      <c r="H68" s="44">
        <v>-76.685109999999995</v>
      </c>
      <c r="J68">
        <v>19</v>
      </c>
      <c r="U68">
        <v>4</v>
      </c>
      <c r="AI68">
        <v>3</v>
      </c>
      <c r="AK68">
        <v>15</v>
      </c>
      <c r="AS68">
        <v>8</v>
      </c>
      <c r="BA68">
        <v>14</v>
      </c>
      <c r="BK68">
        <v>6</v>
      </c>
      <c r="BP68" s="27">
        <f t="shared" si="0"/>
        <v>69</v>
      </c>
      <c r="BQ68">
        <v>90</v>
      </c>
      <c r="BR68" s="9">
        <f t="shared" si="1"/>
        <v>76.666666666666671</v>
      </c>
    </row>
    <row r="69" spans="1:70" x14ac:dyDescent="0.2">
      <c r="A69" s="62">
        <v>508</v>
      </c>
      <c r="B69" s="40" t="s">
        <v>302</v>
      </c>
      <c r="C69" s="35" t="s">
        <v>300</v>
      </c>
      <c r="D69" s="36">
        <v>37753</v>
      </c>
      <c r="E69" s="44">
        <v>39.276710000000001</v>
      </c>
      <c r="F69" s="44">
        <v>-76.683890000000005</v>
      </c>
      <c r="G69" s="44">
        <v>39.277180000000001</v>
      </c>
      <c r="H69" s="44">
        <v>-76.684510000000003</v>
      </c>
      <c r="J69">
        <v>92</v>
      </c>
      <c r="U69">
        <v>21</v>
      </c>
      <c r="AK69">
        <v>100</v>
      </c>
      <c r="AS69">
        <v>23</v>
      </c>
      <c r="AW69">
        <v>6</v>
      </c>
      <c r="BA69">
        <v>23</v>
      </c>
      <c r="BK69">
        <v>25</v>
      </c>
      <c r="BP69" s="27">
        <f t="shared" si="0"/>
        <v>290</v>
      </c>
      <c r="BQ69">
        <v>370</v>
      </c>
      <c r="BR69" s="9">
        <f t="shared" si="1"/>
        <v>78.378378378378372</v>
      </c>
    </row>
    <row r="70" spans="1:70" x14ac:dyDescent="0.2">
      <c r="A70" s="62">
        <v>329</v>
      </c>
      <c r="B70" s="40" t="s">
        <v>302</v>
      </c>
      <c r="C70" s="35" t="s">
        <v>300</v>
      </c>
      <c r="D70" s="36">
        <v>37754</v>
      </c>
      <c r="E70" s="44">
        <v>39.275840000000002</v>
      </c>
      <c r="F70" s="44">
        <v>-76.672280000000001</v>
      </c>
      <c r="G70" s="44">
        <v>39.275530000000003</v>
      </c>
      <c r="H70" s="44">
        <v>-76.67295</v>
      </c>
      <c r="J70">
        <v>111</v>
      </c>
      <c r="AS70">
        <v>39</v>
      </c>
      <c r="BA70">
        <v>78</v>
      </c>
      <c r="BI70">
        <v>3</v>
      </c>
      <c r="BK70">
        <v>56</v>
      </c>
      <c r="BP70" s="27">
        <f t="shared" si="0"/>
        <v>287</v>
      </c>
      <c r="BQ70">
        <v>365</v>
      </c>
      <c r="BR70" s="9">
        <f t="shared" si="1"/>
        <v>78.630136986301366</v>
      </c>
    </row>
    <row r="71" spans="1:70" x14ac:dyDescent="0.2">
      <c r="A71" s="61">
        <v>209</v>
      </c>
      <c r="B71" s="40" t="s">
        <v>299</v>
      </c>
      <c r="C71" s="35" t="s">
        <v>308</v>
      </c>
      <c r="D71" s="41">
        <v>37746</v>
      </c>
      <c r="E71" s="44">
        <v>39.272350000000003</v>
      </c>
      <c r="F71" s="44">
        <v>-76.652180000000001</v>
      </c>
      <c r="G71" s="44">
        <v>39.272730000000003</v>
      </c>
      <c r="H71" s="44">
        <v>-76.652889999999999</v>
      </c>
      <c r="J71">
        <v>1</v>
      </c>
      <c r="K71">
        <v>4</v>
      </c>
      <c r="L71">
        <v>9</v>
      </c>
      <c r="M71">
        <v>13</v>
      </c>
      <c r="T71">
        <v>6</v>
      </c>
      <c r="U71">
        <v>10</v>
      </c>
      <c r="BK71">
        <v>2</v>
      </c>
      <c r="BP71" s="27">
        <f t="shared" si="0"/>
        <v>45</v>
      </c>
      <c r="BQ71">
        <v>101</v>
      </c>
      <c r="BR71" s="9">
        <f t="shared" si="1"/>
        <v>44.554455445544555</v>
      </c>
    </row>
    <row r="72" spans="1:70" x14ac:dyDescent="0.2">
      <c r="A72" s="62">
        <v>371</v>
      </c>
      <c r="B72" s="40" t="s">
        <v>299</v>
      </c>
      <c r="C72" s="35" t="s">
        <v>300</v>
      </c>
      <c r="D72" s="36">
        <v>37748</v>
      </c>
      <c r="E72" s="44">
        <v>39.274619999999999</v>
      </c>
      <c r="F72" s="44">
        <v>-76.659689999999998</v>
      </c>
      <c r="G72" s="44">
        <v>39.275080000000003</v>
      </c>
      <c r="H72" s="44">
        <v>-76.660309999999996</v>
      </c>
      <c r="J72">
        <v>4050</v>
      </c>
      <c r="AS72">
        <v>150</v>
      </c>
      <c r="BP72" s="27">
        <f t="shared" si="0"/>
        <v>4200</v>
      </c>
      <c r="BQ72">
        <v>4825</v>
      </c>
      <c r="BR72" s="9">
        <f t="shared" si="1"/>
        <v>87.046632124352328</v>
      </c>
    </row>
    <row r="73" spans="1:70" x14ac:dyDescent="0.2">
      <c r="A73" s="62">
        <v>259</v>
      </c>
      <c r="B73" s="40" t="s">
        <v>299</v>
      </c>
      <c r="C73" s="35" t="s">
        <v>300</v>
      </c>
      <c r="D73" s="36">
        <v>37748</v>
      </c>
      <c r="E73" s="44">
        <v>39.275080000000003</v>
      </c>
      <c r="F73" s="44">
        <v>-76.660309999999996</v>
      </c>
      <c r="G73" s="44">
        <v>39.275649999999999</v>
      </c>
      <c r="H73" s="44">
        <v>-76.660759999999996</v>
      </c>
      <c r="J73">
        <v>3050</v>
      </c>
      <c r="AL73">
        <v>100</v>
      </c>
      <c r="AS73">
        <v>275</v>
      </c>
      <c r="BP73" s="27">
        <f t="shared" si="0"/>
        <v>3425</v>
      </c>
      <c r="BQ73">
        <v>4250</v>
      </c>
      <c r="BR73" s="9">
        <f t="shared" si="1"/>
        <v>80.588235294117652</v>
      </c>
    </row>
    <row r="74" spans="1:70" x14ac:dyDescent="0.2">
      <c r="A74" s="62">
        <v>232</v>
      </c>
      <c r="B74" s="40" t="s">
        <v>299</v>
      </c>
      <c r="C74" s="35" t="s">
        <v>300</v>
      </c>
      <c r="D74" s="36">
        <v>37746</v>
      </c>
      <c r="E74" s="44">
        <v>39.29457</v>
      </c>
      <c r="F74" s="44">
        <v>-76.670069999999996</v>
      </c>
      <c r="G74" s="44">
        <v>39.295209999999997</v>
      </c>
      <c r="H74" s="44">
        <v>-76.669790000000006</v>
      </c>
      <c r="J74">
        <v>25</v>
      </c>
      <c r="AK74">
        <v>138</v>
      </c>
      <c r="AL74">
        <v>25</v>
      </c>
      <c r="AN74">
        <v>25</v>
      </c>
      <c r="AS74">
        <v>113</v>
      </c>
      <c r="BP74" s="27">
        <f t="shared" ref="BP74:BP137" si="2">SUM(J74:BO74)</f>
        <v>326</v>
      </c>
      <c r="BQ74">
        <v>971</v>
      </c>
      <c r="BR74" s="9">
        <f t="shared" si="1"/>
        <v>33.573635427394436</v>
      </c>
    </row>
    <row r="75" spans="1:70" x14ac:dyDescent="0.2">
      <c r="A75" s="62">
        <v>341</v>
      </c>
      <c r="B75" s="40" t="s">
        <v>299</v>
      </c>
      <c r="C75" s="35" t="s">
        <v>300</v>
      </c>
      <c r="D75" s="36">
        <v>37714</v>
      </c>
      <c r="E75" s="44">
        <v>39.303100000000001</v>
      </c>
      <c r="F75" s="44">
        <v>-76.674800000000005</v>
      </c>
      <c r="G75" s="44">
        <v>39.303600000000003</v>
      </c>
      <c r="H75" s="44">
        <v>-76.675389999999993</v>
      </c>
      <c r="J75">
        <v>6</v>
      </c>
      <c r="P75">
        <v>7</v>
      </c>
      <c r="Q75">
        <v>5</v>
      </c>
      <c r="AK75">
        <v>1</v>
      </c>
      <c r="AL75">
        <v>4</v>
      </c>
      <c r="AS75">
        <v>4</v>
      </c>
      <c r="AW75">
        <v>1</v>
      </c>
      <c r="BP75" s="27">
        <f t="shared" si="2"/>
        <v>28</v>
      </c>
      <c r="BQ75">
        <v>52</v>
      </c>
      <c r="BR75" s="9">
        <f t="shared" ref="BR75:BR138" si="3">BP75/BQ75*100</f>
        <v>53.846153846153847</v>
      </c>
    </row>
    <row r="76" spans="1:70" x14ac:dyDescent="0.2">
      <c r="A76" s="62">
        <v>234</v>
      </c>
      <c r="B76" s="40" t="s">
        <v>299</v>
      </c>
      <c r="C76" s="35" t="s">
        <v>300</v>
      </c>
      <c r="D76" s="36">
        <v>37727</v>
      </c>
      <c r="E76" s="44">
        <v>39.303600000000003</v>
      </c>
      <c r="F76" s="44">
        <v>-76.675389999999993</v>
      </c>
      <c r="G76" s="44">
        <v>39.30395</v>
      </c>
      <c r="H76" s="44">
        <v>-76.676119999999997</v>
      </c>
      <c r="J76">
        <v>25</v>
      </c>
      <c r="P76">
        <v>4</v>
      </c>
      <c r="Q76">
        <v>4</v>
      </c>
      <c r="AL76">
        <v>165</v>
      </c>
      <c r="AS76">
        <v>27</v>
      </c>
      <c r="BH76">
        <v>2</v>
      </c>
      <c r="BM76">
        <v>2</v>
      </c>
      <c r="BP76" s="27">
        <f t="shared" si="2"/>
        <v>229</v>
      </c>
      <c r="BQ76">
        <v>256</v>
      </c>
      <c r="BR76" s="9">
        <f t="shared" si="3"/>
        <v>89.453125</v>
      </c>
    </row>
    <row r="77" spans="1:70" x14ac:dyDescent="0.2">
      <c r="A77" s="61">
        <v>388</v>
      </c>
      <c r="B77" s="40" t="s">
        <v>299</v>
      </c>
      <c r="C77" s="35" t="s">
        <v>300</v>
      </c>
      <c r="D77" s="41">
        <v>37727</v>
      </c>
      <c r="E77" s="44">
        <v>39.306240000000003</v>
      </c>
      <c r="F77" s="44">
        <v>-76.683520000000001</v>
      </c>
      <c r="G77" s="44">
        <v>39.306159999999998</v>
      </c>
      <c r="H77" s="44">
        <v>-76.684380000000004</v>
      </c>
      <c r="L77">
        <v>1</v>
      </c>
      <c r="M77">
        <v>1</v>
      </c>
      <c r="N77">
        <v>4</v>
      </c>
      <c r="AG77">
        <v>5</v>
      </c>
      <c r="AL77">
        <v>3</v>
      </c>
      <c r="BM77">
        <v>2</v>
      </c>
      <c r="BP77" s="27">
        <f t="shared" si="2"/>
        <v>16</v>
      </c>
      <c r="BQ77">
        <v>27</v>
      </c>
      <c r="BR77" s="9">
        <f t="shared" si="3"/>
        <v>59.259259259259252</v>
      </c>
    </row>
    <row r="78" spans="1:70" x14ac:dyDescent="0.2">
      <c r="A78" s="62">
        <v>272</v>
      </c>
      <c r="B78" s="40" t="s">
        <v>299</v>
      </c>
      <c r="C78" s="35" t="s">
        <v>300</v>
      </c>
      <c r="D78" s="36">
        <v>37727</v>
      </c>
      <c r="E78" s="44">
        <v>39.306159999999998</v>
      </c>
      <c r="F78" s="44">
        <v>-76.684380000000004</v>
      </c>
      <c r="G78" s="44">
        <v>39.306019999999997</v>
      </c>
      <c r="H78" s="44">
        <v>-76.685230000000004</v>
      </c>
      <c r="AK78">
        <v>3</v>
      </c>
      <c r="AL78">
        <v>23</v>
      </c>
      <c r="AS78">
        <v>4</v>
      </c>
      <c r="BA78">
        <v>1</v>
      </c>
      <c r="BM78">
        <v>3</v>
      </c>
      <c r="BP78" s="27">
        <f t="shared" si="2"/>
        <v>34</v>
      </c>
      <c r="BQ78">
        <v>60</v>
      </c>
      <c r="BR78" s="9">
        <f t="shared" si="3"/>
        <v>56.666666666666664</v>
      </c>
    </row>
    <row r="79" spans="1:70" x14ac:dyDescent="0.2">
      <c r="A79" s="62">
        <v>163</v>
      </c>
      <c r="B79" s="40" t="s">
        <v>299</v>
      </c>
      <c r="C79" s="35" t="s">
        <v>300</v>
      </c>
      <c r="D79" s="36">
        <v>37739</v>
      </c>
      <c r="E79" s="44">
        <v>39.306019999999997</v>
      </c>
      <c r="F79" s="44">
        <v>-76.685230000000004</v>
      </c>
      <c r="G79" s="44">
        <v>39.305709999999998</v>
      </c>
      <c r="H79" s="44">
        <v>-76.686000000000007</v>
      </c>
      <c r="J79">
        <v>28</v>
      </c>
      <c r="AK79">
        <v>150</v>
      </c>
      <c r="AL79">
        <v>34</v>
      </c>
      <c r="AS79">
        <v>166</v>
      </c>
      <c r="BM79">
        <v>19</v>
      </c>
      <c r="BP79" s="27">
        <f t="shared" si="2"/>
        <v>397</v>
      </c>
      <c r="BQ79">
        <v>526</v>
      </c>
      <c r="BR79" s="9">
        <f t="shared" si="3"/>
        <v>75.475285171102655</v>
      </c>
    </row>
    <row r="80" spans="1:70" x14ac:dyDescent="0.2">
      <c r="A80" s="62">
        <v>154</v>
      </c>
      <c r="B80" s="40" t="s">
        <v>299</v>
      </c>
      <c r="C80" s="35" t="s">
        <v>300</v>
      </c>
      <c r="D80" s="36">
        <v>37741</v>
      </c>
      <c r="E80" s="44">
        <v>39.312510000000003</v>
      </c>
      <c r="F80" s="44">
        <v>-76.689369999999997</v>
      </c>
      <c r="G80" s="44">
        <v>39.313160000000003</v>
      </c>
      <c r="H80" s="44">
        <v>-76.68956</v>
      </c>
      <c r="J80">
        <v>2450</v>
      </c>
      <c r="AK80">
        <v>350</v>
      </c>
      <c r="AL80">
        <v>50</v>
      </c>
      <c r="AS80">
        <v>100</v>
      </c>
      <c r="BM80">
        <v>50</v>
      </c>
      <c r="BP80" s="27">
        <f t="shared" si="2"/>
        <v>3000</v>
      </c>
      <c r="BQ80">
        <v>3450</v>
      </c>
      <c r="BR80" s="9">
        <f t="shared" si="3"/>
        <v>86.956521739130437</v>
      </c>
    </row>
    <row r="81" spans="1:70" x14ac:dyDescent="0.2">
      <c r="A81" s="62">
        <v>525</v>
      </c>
      <c r="B81" s="40" t="s">
        <v>299</v>
      </c>
      <c r="C81" s="35" t="s">
        <v>300</v>
      </c>
      <c r="D81" s="36">
        <v>37740</v>
      </c>
      <c r="E81" s="44">
        <v>39.317619999999998</v>
      </c>
      <c r="F81" s="44">
        <v>-76.697190000000006</v>
      </c>
      <c r="G81" s="44">
        <v>39.31794</v>
      </c>
      <c r="H81" s="44">
        <v>-76.697940000000003</v>
      </c>
      <c r="J81">
        <v>133</v>
      </c>
      <c r="U81">
        <v>33</v>
      </c>
      <c r="AK81">
        <v>583</v>
      </c>
      <c r="AL81">
        <v>25</v>
      </c>
      <c r="AS81">
        <v>417</v>
      </c>
      <c r="BM81">
        <v>17</v>
      </c>
      <c r="BP81" s="27">
        <f t="shared" si="2"/>
        <v>1208</v>
      </c>
      <c r="BQ81">
        <v>1466</v>
      </c>
      <c r="BR81" s="9">
        <f t="shared" si="3"/>
        <v>82.401091405184175</v>
      </c>
    </row>
    <row r="82" spans="1:70" x14ac:dyDescent="0.2">
      <c r="A82" s="62">
        <v>494</v>
      </c>
      <c r="B82" s="40" t="s">
        <v>299</v>
      </c>
      <c r="C82" s="35" t="s">
        <v>300</v>
      </c>
      <c r="D82" s="36">
        <v>37753</v>
      </c>
      <c r="E82" s="44">
        <v>39.318089999999998</v>
      </c>
      <c r="F82" s="44">
        <v>-76.699489999999997</v>
      </c>
      <c r="G82" s="44">
        <v>39.317549999999997</v>
      </c>
      <c r="H82" s="44">
        <v>-76.699969999999993</v>
      </c>
      <c r="J82">
        <v>3475</v>
      </c>
      <c r="U82">
        <v>1675</v>
      </c>
      <c r="AS82">
        <v>1125</v>
      </c>
      <c r="BA82">
        <v>125</v>
      </c>
      <c r="BM82">
        <v>25</v>
      </c>
      <c r="BP82" s="27">
        <f t="shared" si="2"/>
        <v>6425</v>
      </c>
      <c r="BQ82">
        <v>9975</v>
      </c>
      <c r="BR82" s="9">
        <f t="shared" si="3"/>
        <v>64.411027568922307</v>
      </c>
    </row>
    <row r="83" spans="1:70" x14ac:dyDescent="0.2">
      <c r="A83" s="62">
        <v>380</v>
      </c>
      <c r="B83" s="40" t="s">
        <v>299</v>
      </c>
      <c r="C83" s="35" t="s">
        <v>300</v>
      </c>
      <c r="D83" s="36">
        <v>37740</v>
      </c>
      <c r="E83" s="44">
        <v>39.315629999999999</v>
      </c>
      <c r="F83" s="44">
        <v>-76.701650000000001</v>
      </c>
      <c r="G83" s="44">
        <v>39.31579</v>
      </c>
      <c r="H83" s="44">
        <v>-76.702479999999994</v>
      </c>
      <c r="J83">
        <v>17</v>
      </c>
      <c r="Q83">
        <v>14</v>
      </c>
      <c r="U83">
        <v>6</v>
      </c>
      <c r="AK83">
        <v>222</v>
      </c>
      <c r="AL83">
        <v>31</v>
      </c>
      <c r="AS83">
        <v>75</v>
      </c>
      <c r="BM83">
        <v>6</v>
      </c>
      <c r="BP83" s="27">
        <f t="shared" si="2"/>
        <v>371</v>
      </c>
      <c r="BQ83">
        <v>546</v>
      </c>
      <c r="BR83" s="9">
        <f t="shared" si="3"/>
        <v>67.948717948717956</v>
      </c>
    </row>
    <row r="84" spans="1:70" x14ac:dyDescent="0.2">
      <c r="A84" s="61">
        <v>268</v>
      </c>
      <c r="B84" s="40" t="s">
        <v>299</v>
      </c>
      <c r="C84" s="35" t="s">
        <v>300</v>
      </c>
      <c r="D84" s="41">
        <v>37740</v>
      </c>
      <c r="E84" s="44">
        <v>39.31579</v>
      </c>
      <c r="F84" s="44">
        <v>-76.702479999999994</v>
      </c>
      <c r="G84" s="44">
        <v>39.316299999999998</v>
      </c>
      <c r="H84" s="44">
        <v>-76.703029999999998</v>
      </c>
      <c r="J84">
        <v>2</v>
      </c>
      <c r="L84">
        <v>185</v>
      </c>
      <c r="M84">
        <v>1</v>
      </c>
      <c r="N84">
        <v>2</v>
      </c>
      <c r="U84">
        <v>13</v>
      </c>
      <c r="AL84">
        <v>2</v>
      </c>
      <c r="AS84">
        <v>53</v>
      </c>
      <c r="BM84">
        <v>1</v>
      </c>
      <c r="BP84" s="27">
        <f t="shared" si="2"/>
        <v>259</v>
      </c>
      <c r="BQ84">
        <v>313</v>
      </c>
      <c r="BR84" s="9">
        <f t="shared" si="3"/>
        <v>82.74760383386581</v>
      </c>
    </row>
    <row r="85" spans="1:70" x14ac:dyDescent="0.2">
      <c r="A85" s="66">
        <v>250</v>
      </c>
      <c r="B85" s="40" t="s">
        <v>301</v>
      </c>
      <c r="C85" s="35" t="s">
        <v>300</v>
      </c>
      <c r="D85" s="36">
        <v>37755</v>
      </c>
      <c r="E85" s="1">
        <v>39.305109999999999</v>
      </c>
      <c r="F85" s="1">
        <v>-76.687340000000006</v>
      </c>
      <c r="G85">
        <v>39.305129999999998</v>
      </c>
      <c r="H85">
        <v>-76.688130000000001</v>
      </c>
      <c r="J85">
        <v>25</v>
      </c>
      <c r="Q85">
        <v>13</v>
      </c>
      <c r="U85">
        <v>25</v>
      </c>
      <c r="AK85">
        <v>988</v>
      </c>
      <c r="AL85">
        <v>375</v>
      </c>
      <c r="AP85">
        <v>50</v>
      </c>
      <c r="AS85">
        <v>750</v>
      </c>
      <c r="BK85">
        <v>13</v>
      </c>
      <c r="BP85" s="27">
        <f t="shared" si="2"/>
        <v>2239</v>
      </c>
      <c r="BQ85">
        <v>2603</v>
      </c>
      <c r="BR85" s="9">
        <f t="shared" si="3"/>
        <v>86.016135228582399</v>
      </c>
    </row>
    <row r="86" spans="1:70" x14ac:dyDescent="0.2">
      <c r="A86" s="26">
        <v>625</v>
      </c>
      <c r="B86" s="40" t="s">
        <v>302</v>
      </c>
      <c r="C86" s="35" t="s">
        <v>300</v>
      </c>
      <c r="D86" s="36">
        <v>37754</v>
      </c>
      <c r="E86" s="44">
        <v>39.275219999999997</v>
      </c>
      <c r="F86" s="44">
        <v>-76.673670000000001</v>
      </c>
      <c r="G86" s="44">
        <v>39.275060000000003</v>
      </c>
      <c r="H86" s="44">
        <v>-76.674499999999995</v>
      </c>
      <c r="J86">
        <v>41</v>
      </c>
      <c r="Q86">
        <v>1</v>
      </c>
      <c r="U86">
        <v>4</v>
      </c>
      <c r="AN86">
        <v>8</v>
      </c>
      <c r="AP86">
        <v>4</v>
      </c>
      <c r="AS86">
        <v>46</v>
      </c>
      <c r="BA86">
        <v>4</v>
      </c>
      <c r="BK86">
        <v>4</v>
      </c>
      <c r="BP86" s="27">
        <f t="shared" si="2"/>
        <v>112</v>
      </c>
      <c r="BQ86">
        <v>126</v>
      </c>
      <c r="BR86" s="9">
        <f t="shared" si="3"/>
        <v>88.888888888888886</v>
      </c>
    </row>
    <row r="87" spans="1:70" x14ac:dyDescent="0.2">
      <c r="A87" s="26">
        <v>964</v>
      </c>
      <c r="B87" s="40" t="s">
        <v>303</v>
      </c>
      <c r="C87" s="35" t="s">
        <v>300</v>
      </c>
      <c r="D87" s="36">
        <v>37756</v>
      </c>
      <c r="E87" s="44">
        <v>39.367249999999999</v>
      </c>
      <c r="F87" s="44">
        <v>-76.662980000000005</v>
      </c>
      <c r="G87" s="44">
        <v>39.367570000000001</v>
      </c>
      <c r="H87" s="44">
        <v>-76.663730000000001</v>
      </c>
      <c r="J87">
        <v>300</v>
      </c>
      <c r="P87">
        <v>25</v>
      </c>
      <c r="Q87">
        <v>200</v>
      </c>
      <c r="U87">
        <v>925</v>
      </c>
      <c r="AK87">
        <v>800</v>
      </c>
      <c r="AL87">
        <v>75</v>
      </c>
      <c r="AS87">
        <v>800</v>
      </c>
      <c r="AU87">
        <v>150</v>
      </c>
      <c r="AW87">
        <v>500</v>
      </c>
      <c r="BM87">
        <v>50</v>
      </c>
      <c r="BP87" s="27">
        <f t="shared" si="2"/>
        <v>3825</v>
      </c>
      <c r="BQ87">
        <v>4975</v>
      </c>
      <c r="BR87" s="9">
        <f t="shared" si="3"/>
        <v>76.884422110552762</v>
      </c>
    </row>
    <row r="88" spans="1:70" x14ac:dyDescent="0.2">
      <c r="A88" s="26">
        <v>878</v>
      </c>
      <c r="B88" s="40" t="s">
        <v>304</v>
      </c>
      <c r="C88" s="35" t="s">
        <v>300</v>
      </c>
      <c r="D88" s="36">
        <v>37725</v>
      </c>
      <c r="E88" s="44">
        <v>39.352559999999997</v>
      </c>
      <c r="F88" s="44">
        <v>-76.629249999999999</v>
      </c>
      <c r="G88" s="44">
        <v>39.353189999999998</v>
      </c>
      <c r="H88" s="44">
        <v>-76.629549999999995</v>
      </c>
      <c r="J88">
        <v>27</v>
      </c>
      <c r="P88">
        <v>2</v>
      </c>
      <c r="AE88">
        <v>14</v>
      </c>
      <c r="AK88">
        <v>11</v>
      </c>
      <c r="AS88">
        <v>15</v>
      </c>
      <c r="BK88">
        <v>1</v>
      </c>
      <c r="BP88" s="27">
        <f t="shared" si="2"/>
        <v>70</v>
      </c>
      <c r="BQ88">
        <v>70</v>
      </c>
      <c r="BR88" s="9">
        <f t="shared" si="3"/>
        <v>100</v>
      </c>
    </row>
    <row r="89" spans="1:70" x14ac:dyDescent="0.2">
      <c r="A89" s="26">
        <v>1053</v>
      </c>
      <c r="B89" s="40" t="s">
        <v>304</v>
      </c>
      <c r="C89" s="35" t="s">
        <v>300</v>
      </c>
      <c r="D89" s="36">
        <v>37756</v>
      </c>
      <c r="E89" s="44">
        <v>39.326770000000003</v>
      </c>
      <c r="F89" s="44">
        <v>-76.625200000000007</v>
      </c>
      <c r="G89" s="44">
        <v>39.32743</v>
      </c>
      <c r="H89" s="44">
        <v>-76.625119999999995</v>
      </c>
      <c r="J89">
        <v>1000</v>
      </c>
      <c r="U89">
        <v>75</v>
      </c>
      <c r="AK89">
        <v>1100</v>
      </c>
      <c r="AL89">
        <v>150</v>
      </c>
      <c r="AS89">
        <v>1425</v>
      </c>
      <c r="BA89">
        <v>1425</v>
      </c>
      <c r="BP89" s="27">
        <f t="shared" si="2"/>
        <v>5175</v>
      </c>
      <c r="BQ89">
        <v>6425</v>
      </c>
      <c r="BR89" s="9">
        <f t="shared" si="3"/>
        <v>80.54474708171206</v>
      </c>
    </row>
    <row r="90" spans="1:70" x14ac:dyDescent="0.2">
      <c r="A90" s="26">
        <v>1271</v>
      </c>
      <c r="B90" s="40" t="s">
        <v>305</v>
      </c>
      <c r="C90" s="35" t="s">
        <v>300</v>
      </c>
      <c r="D90" s="36">
        <v>37770</v>
      </c>
      <c r="E90" s="44">
        <v>39.356670000000001</v>
      </c>
      <c r="F90" s="44">
        <v>-76.572890000000001</v>
      </c>
      <c r="G90" s="44">
        <v>39.357329999999997</v>
      </c>
      <c r="H90" s="44">
        <v>-76.572900000000004</v>
      </c>
      <c r="J90">
        <v>25</v>
      </c>
      <c r="U90">
        <v>488</v>
      </c>
      <c r="AL90">
        <v>163</v>
      </c>
      <c r="AS90">
        <v>963</v>
      </c>
      <c r="BP90" s="27">
        <f t="shared" si="2"/>
        <v>1639</v>
      </c>
      <c r="BQ90">
        <v>3604</v>
      </c>
      <c r="BR90" s="9">
        <f t="shared" si="3"/>
        <v>45.477247502774695</v>
      </c>
    </row>
    <row r="91" spans="1:70" x14ac:dyDescent="0.2">
      <c r="A91" s="26">
        <v>1294</v>
      </c>
      <c r="B91" s="40" t="s">
        <v>305</v>
      </c>
      <c r="C91" s="35" t="s">
        <v>300</v>
      </c>
      <c r="D91" s="36">
        <v>37756</v>
      </c>
      <c r="E91" s="44">
        <v>39.324869999999997</v>
      </c>
      <c r="F91" s="44">
        <v>-76.563130000000001</v>
      </c>
      <c r="G91" s="44">
        <v>39.325060000000001</v>
      </c>
      <c r="H91" s="44">
        <v>-76.563959999999994</v>
      </c>
      <c r="J91">
        <v>38</v>
      </c>
      <c r="AK91">
        <v>950</v>
      </c>
      <c r="AS91">
        <v>588</v>
      </c>
      <c r="AW91">
        <v>13</v>
      </c>
      <c r="BP91" s="27">
        <f t="shared" si="2"/>
        <v>1589</v>
      </c>
      <c r="BQ91">
        <v>2703</v>
      </c>
      <c r="BR91" s="9">
        <f t="shared" si="3"/>
        <v>58.786533481317058</v>
      </c>
    </row>
    <row r="92" spans="1:70" x14ac:dyDescent="0.2">
      <c r="A92" s="26">
        <v>1583</v>
      </c>
      <c r="B92" s="40" t="s">
        <v>306</v>
      </c>
      <c r="C92" s="35" t="s">
        <v>300</v>
      </c>
      <c r="D92" s="36">
        <v>37725</v>
      </c>
      <c r="E92" s="44">
        <v>39.365879999999997</v>
      </c>
      <c r="F92" s="44">
        <v>-76.599369999999993</v>
      </c>
      <c r="G92" s="44">
        <v>39.366529999999997</v>
      </c>
      <c r="H92" s="44">
        <v>-76.599590000000006</v>
      </c>
      <c r="J92">
        <v>4</v>
      </c>
      <c r="Q92">
        <v>2</v>
      </c>
      <c r="AK92">
        <v>5</v>
      </c>
      <c r="AL92">
        <v>4</v>
      </c>
      <c r="AS92">
        <v>8</v>
      </c>
      <c r="BK92">
        <v>1</v>
      </c>
      <c r="BP92" s="27">
        <f t="shared" si="2"/>
        <v>24</v>
      </c>
      <c r="BQ92">
        <v>43</v>
      </c>
      <c r="BR92" s="9">
        <f t="shared" si="3"/>
        <v>55.813953488372093</v>
      </c>
    </row>
    <row r="93" spans="1:70" x14ac:dyDescent="0.2">
      <c r="A93" s="26">
        <v>1302</v>
      </c>
      <c r="B93" s="40" t="s">
        <v>305</v>
      </c>
      <c r="C93" s="35" t="s">
        <v>300</v>
      </c>
      <c r="D93" s="36">
        <v>37725</v>
      </c>
      <c r="E93" s="44">
        <v>39.354030000000002</v>
      </c>
      <c r="F93" s="44">
        <v>-76.572879999999998</v>
      </c>
      <c r="G93" s="44">
        <v>39.354700000000001</v>
      </c>
      <c r="H93" s="44">
        <v>-76.572730000000007</v>
      </c>
      <c r="J93">
        <v>2</v>
      </c>
      <c r="P93">
        <v>1</v>
      </c>
      <c r="AE93">
        <v>9</v>
      </c>
      <c r="AS93">
        <v>4</v>
      </c>
      <c r="BM93">
        <v>1</v>
      </c>
      <c r="BP93" s="27">
        <f t="shared" si="2"/>
        <v>17</v>
      </c>
      <c r="BQ93">
        <v>47</v>
      </c>
      <c r="BR93" s="9">
        <f t="shared" si="3"/>
        <v>36.170212765957451</v>
      </c>
    </row>
    <row r="94" spans="1:70" x14ac:dyDescent="0.2">
      <c r="A94" s="67">
        <v>1367</v>
      </c>
      <c r="B94" s="40" t="s">
        <v>307</v>
      </c>
      <c r="C94" s="35" t="s">
        <v>300</v>
      </c>
      <c r="D94" s="41">
        <v>37713</v>
      </c>
      <c r="E94" s="1">
        <v>39.330759999999998</v>
      </c>
      <c r="F94" s="1">
        <v>-76.535079999999994</v>
      </c>
      <c r="G94" s="44">
        <v>39.33137</v>
      </c>
      <c r="H94" s="44">
        <v>-76.535430000000005</v>
      </c>
      <c r="K94">
        <v>2</v>
      </c>
      <c r="N94">
        <v>5</v>
      </c>
      <c r="AL94">
        <v>1</v>
      </c>
      <c r="AS94">
        <v>3</v>
      </c>
      <c r="BP94" s="27">
        <f t="shared" si="2"/>
        <v>11</v>
      </c>
      <c r="BQ94">
        <v>14</v>
      </c>
      <c r="BR94" s="9">
        <f t="shared" si="3"/>
        <v>78.571428571428569</v>
      </c>
    </row>
    <row r="95" spans="1:70" x14ac:dyDescent="0.2">
      <c r="A95" s="67">
        <v>1392</v>
      </c>
      <c r="B95" s="40" t="s">
        <v>307</v>
      </c>
      <c r="C95" s="40" t="s">
        <v>308</v>
      </c>
      <c r="D95" s="41">
        <v>37713</v>
      </c>
      <c r="E95" s="44">
        <v>39.323309999999999</v>
      </c>
      <c r="F95" s="44">
        <v>-76.533529999999999</v>
      </c>
      <c r="G95" s="44">
        <v>39.323900000000002</v>
      </c>
      <c r="H95" s="44">
        <v>-76.533190000000005</v>
      </c>
      <c r="J95">
        <v>3</v>
      </c>
      <c r="L95">
        <v>1</v>
      </c>
      <c r="M95">
        <v>5</v>
      </c>
      <c r="N95">
        <v>12</v>
      </c>
      <c r="AG95">
        <v>12</v>
      </c>
      <c r="AS95">
        <v>1</v>
      </c>
      <c r="BP95" s="27">
        <f t="shared" si="2"/>
        <v>34</v>
      </c>
      <c r="BQ95">
        <v>53</v>
      </c>
      <c r="BR95" s="9">
        <f t="shared" si="3"/>
        <v>64.15094339622641</v>
      </c>
    </row>
    <row r="96" spans="1:70" x14ac:dyDescent="0.2">
      <c r="A96" s="67">
        <v>1659</v>
      </c>
      <c r="B96" s="40" t="s">
        <v>307</v>
      </c>
      <c r="C96" s="40" t="s">
        <v>300</v>
      </c>
      <c r="D96" s="41">
        <v>37713</v>
      </c>
      <c r="E96" s="1">
        <v>39.336779999999997</v>
      </c>
      <c r="F96" s="1">
        <v>-76.539709999999999</v>
      </c>
      <c r="G96" s="1">
        <v>39.336790000000001</v>
      </c>
      <c r="H96" s="1">
        <v>-76.540509999999998</v>
      </c>
      <c r="J96">
        <v>8</v>
      </c>
      <c r="K96">
        <v>5</v>
      </c>
      <c r="M96">
        <v>1</v>
      </c>
      <c r="N96">
        <v>1</v>
      </c>
      <c r="AS96">
        <v>18</v>
      </c>
      <c r="BP96" s="27">
        <f t="shared" si="2"/>
        <v>33</v>
      </c>
      <c r="BQ96">
        <v>234</v>
      </c>
      <c r="BR96" s="9">
        <f t="shared" si="3"/>
        <v>14.102564102564102</v>
      </c>
    </row>
    <row r="97" spans="1:70" x14ac:dyDescent="0.2">
      <c r="A97" s="67">
        <v>1634</v>
      </c>
      <c r="B97" s="40" t="s">
        <v>307</v>
      </c>
      <c r="C97" s="40" t="s">
        <v>300</v>
      </c>
      <c r="D97" s="41">
        <v>37770</v>
      </c>
      <c r="E97" s="44">
        <v>39.361020000000003</v>
      </c>
      <c r="F97" s="44">
        <v>-76.534859999999995</v>
      </c>
      <c r="G97" s="44">
        <v>39.361649999999997</v>
      </c>
      <c r="H97" s="44">
        <v>-76.534899999999993</v>
      </c>
      <c r="J97">
        <v>1</v>
      </c>
      <c r="K97">
        <v>2</v>
      </c>
      <c r="L97">
        <v>1</v>
      </c>
      <c r="N97">
        <v>2</v>
      </c>
      <c r="U97">
        <v>1</v>
      </c>
      <c r="AN97">
        <v>19</v>
      </c>
      <c r="AU97">
        <v>28</v>
      </c>
      <c r="AW97">
        <v>1</v>
      </c>
      <c r="AY97">
        <v>1</v>
      </c>
      <c r="BP97" s="27">
        <f t="shared" si="2"/>
        <v>56</v>
      </c>
      <c r="BQ97">
        <v>175</v>
      </c>
      <c r="BR97" s="9">
        <f t="shared" si="3"/>
        <v>32</v>
      </c>
    </row>
    <row r="98" spans="1:70" x14ac:dyDescent="0.2">
      <c r="A98" s="67">
        <v>1235</v>
      </c>
      <c r="B98" s="40" t="s">
        <v>311</v>
      </c>
      <c r="C98" s="40" t="s">
        <v>308</v>
      </c>
      <c r="D98" s="41">
        <v>37761</v>
      </c>
      <c r="E98" s="60">
        <v>39.312350000000002</v>
      </c>
      <c r="F98" s="60">
        <v>-76.554590000000005</v>
      </c>
      <c r="G98" s="39">
        <v>39.312640000000002</v>
      </c>
      <c r="H98" s="39">
        <v>-76.543909999999997</v>
      </c>
      <c r="J98">
        <v>1</v>
      </c>
      <c r="K98">
        <v>1</v>
      </c>
      <c r="L98">
        <v>1</v>
      </c>
      <c r="M98">
        <v>1</v>
      </c>
      <c r="N98">
        <v>24</v>
      </c>
      <c r="P98">
        <v>12</v>
      </c>
      <c r="T98">
        <v>2</v>
      </c>
      <c r="BK98">
        <v>3</v>
      </c>
      <c r="BP98" s="27">
        <f t="shared" si="2"/>
        <v>45</v>
      </c>
      <c r="BQ98">
        <v>146</v>
      </c>
      <c r="BR98" s="9">
        <f t="shared" si="3"/>
        <v>30.82191780821918</v>
      </c>
    </row>
    <row r="99" spans="1:70" x14ac:dyDescent="0.2">
      <c r="A99" s="67">
        <v>1231</v>
      </c>
      <c r="B99" s="40" t="s">
        <v>311</v>
      </c>
      <c r="C99" s="40" t="s">
        <v>308</v>
      </c>
      <c r="D99" s="41">
        <v>37761</v>
      </c>
      <c r="E99" s="44">
        <v>39.31082</v>
      </c>
      <c r="F99" s="44">
        <v>-76.546999999999997</v>
      </c>
      <c r="G99" s="44">
        <v>39.311410000000002</v>
      </c>
      <c r="H99" s="44">
        <v>-76.546769999999995</v>
      </c>
      <c r="K99">
        <v>2</v>
      </c>
      <c r="L99">
        <v>6</v>
      </c>
      <c r="M99">
        <v>13</v>
      </c>
      <c r="N99">
        <v>45</v>
      </c>
      <c r="P99">
        <v>3</v>
      </c>
      <c r="T99">
        <v>3</v>
      </c>
      <c r="U99">
        <v>12</v>
      </c>
      <c r="AE99">
        <v>1</v>
      </c>
      <c r="AI99">
        <v>20</v>
      </c>
      <c r="AW99">
        <v>4</v>
      </c>
      <c r="BK99">
        <v>2</v>
      </c>
      <c r="BP99" s="27">
        <f t="shared" si="2"/>
        <v>111</v>
      </c>
      <c r="BQ99">
        <v>188</v>
      </c>
      <c r="BR99" s="9">
        <f t="shared" si="3"/>
        <v>59.042553191489368</v>
      </c>
    </row>
    <row r="100" spans="1:70" x14ac:dyDescent="0.2">
      <c r="A100" s="1">
        <v>1193</v>
      </c>
      <c r="B100" s="40" t="s">
        <v>312</v>
      </c>
      <c r="C100" s="40" t="s">
        <v>308</v>
      </c>
      <c r="D100" s="36">
        <v>38058</v>
      </c>
      <c r="E100" s="44">
        <v>39.311489999999999</v>
      </c>
      <c r="F100" s="44">
        <v>-76.55086</v>
      </c>
      <c r="G100" s="44">
        <v>39.311309999999999</v>
      </c>
      <c r="H100" s="44">
        <v>-76.551699999999997</v>
      </c>
      <c r="J100">
        <v>5</v>
      </c>
      <c r="Q100">
        <v>1</v>
      </c>
      <c r="AD100">
        <v>1</v>
      </c>
      <c r="AL100">
        <v>1</v>
      </c>
      <c r="AS100">
        <v>16</v>
      </c>
      <c r="BP100" s="27">
        <f t="shared" si="2"/>
        <v>24</v>
      </c>
      <c r="BQ100">
        <v>59</v>
      </c>
      <c r="BR100" s="9">
        <f t="shared" si="3"/>
        <v>40.677966101694921</v>
      </c>
    </row>
    <row r="101" spans="1:70" x14ac:dyDescent="0.2">
      <c r="A101" s="1">
        <v>1204</v>
      </c>
      <c r="B101" s="40" t="s">
        <v>312</v>
      </c>
      <c r="C101" s="40" t="s">
        <v>308</v>
      </c>
      <c r="D101" s="36">
        <v>38058</v>
      </c>
      <c r="E101" s="44">
        <v>39.307389999999998</v>
      </c>
      <c r="F101" s="44">
        <v>-76.557720000000003</v>
      </c>
      <c r="G101" s="44">
        <v>39.306919999999998</v>
      </c>
      <c r="H101" s="44">
        <v>-76.558310000000006</v>
      </c>
      <c r="J101">
        <v>16</v>
      </c>
      <c r="AP101">
        <v>6</v>
      </c>
      <c r="AS101">
        <v>116</v>
      </c>
      <c r="BP101" s="27">
        <f t="shared" si="2"/>
        <v>138</v>
      </c>
      <c r="BQ101">
        <v>170</v>
      </c>
      <c r="BR101" s="9">
        <f t="shared" si="3"/>
        <v>81.17647058823529</v>
      </c>
    </row>
    <row r="102" spans="1:70" x14ac:dyDescent="0.2">
      <c r="A102" s="1">
        <v>1174</v>
      </c>
      <c r="B102" s="40" t="s">
        <v>311</v>
      </c>
      <c r="C102" s="40" t="s">
        <v>308</v>
      </c>
      <c r="D102" s="36">
        <v>38049</v>
      </c>
      <c r="E102" s="44">
        <v>39.312640000000002</v>
      </c>
      <c r="F102" s="44">
        <v>-76.543899999999994</v>
      </c>
      <c r="G102" s="44">
        <v>39.312049999999999</v>
      </c>
      <c r="H102" s="44">
        <v>-76.543599999999998</v>
      </c>
      <c r="J102">
        <v>679</v>
      </c>
      <c r="P102">
        <v>7</v>
      </c>
      <c r="AS102">
        <v>7</v>
      </c>
      <c r="BP102" s="27">
        <f t="shared" si="2"/>
        <v>693</v>
      </c>
      <c r="BQ102">
        <v>735</v>
      </c>
      <c r="BR102" s="9">
        <f t="shared" si="3"/>
        <v>94.285714285714278</v>
      </c>
    </row>
    <row r="103" spans="1:70" x14ac:dyDescent="0.2">
      <c r="A103" s="1">
        <v>1243</v>
      </c>
      <c r="B103" s="40" t="s">
        <v>311</v>
      </c>
      <c r="C103" s="40" t="s">
        <v>308</v>
      </c>
      <c r="D103" s="36">
        <v>38049</v>
      </c>
      <c r="E103" s="44">
        <v>39.316890000000001</v>
      </c>
      <c r="F103" s="44">
        <v>-76.544139999999999</v>
      </c>
      <c r="G103" s="44">
        <v>39.317450000000001</v>
      </c>
      <c r="H103" s="44">
        <v>-76.544079999999994</v>
      </c>
      <c r="J103">
        <v>21</v>
      </c>
      <c r="P103">
        <v>4</v>
      </c>
      <c r="AL103">
        <v>1</v>
      </c>
      <c r="AN103">
        <v>4</v>
      </c>
      <c r="AP103">
        <v>37</v>
      </c>
      <c r="AS103">
        <v>75</v>
      </c>
      <c r="BP103" s="27">
        <f t="shared" si="2"/>
        <v>142</v>
      </c>
      <c r="BQ103">
        <v>181</v>
      </c>
      <c r="BR103" s="9">
        <f t="shared" si="3"/>
        <v>78.453038674033152</v>
      </c>
    </row>
    <row r="104" spans="1:70" x14ac:dyDescent="0.2">
      <c r="A104" s="1">
        <v>1257</v>
      </c>
      <c r="B104" s="40" t="s">
        <v>311</v>
      </c>
      <c r="C104" s="40" t="s">
        <v>308</v>
      </c>
      <c r="D104" s="36">
        <v>38049</v>
      </c>
      <c r="E104" s="44">
        <v>39.324759999999998</v>
      </c>
      <c r="F104" s="44">
        <v>-76.543300000000002</v>
      </c>
      <c r="G104" s="44">
        <v>39.325279999999999</v>
      </c>
      <c r="H104" s="44">
        <v>-76.54307</v>
      </c>
      <c r="J104">
        <v>110</v>
      </c>
      <c r="AN104">
        <v>250</v>
      </c>
      <c r="AS104">
        <v>590</v>
      </c>
      <c r="BP104" s="27">
        <f t="shared" si="2"/>
        <v>950</v>
      </c>
      <c r="BQ104">
        <v>1080</v>
      </c>
      <c r="BR104" s="9">
        <f t="shared" si="3"/>
        <v>87.962962962962962</v>
      </c>
    </row>
    <row r="105" spans="1:70" x14ac:dyDescent="0.2">
      <c r="A105" s="1">
        <v>1284</v>
      </c>
      <c r="B105" s="40" t="s">
        <v>306</v>
      </c>
      <c r="C105" s="40" t="s">
        <v>300</v>
      </c>
      <c r="D105" s="36">
        <v>38050</v>
      </c>
      <c r="E105" s="44">
        <v>39.347700000000003</v>
      </c>
      <c r="F105" s="44">
        <v>-76.583460000000002</v>
      </c>
      <c r="G105" s="44">
        <v>39.348089999999999</v>
      </c>
      <c r="H105" s="44">
        <v>-76.584149999999994</v>
      </c>
      <c r="P105">
        <v>2</v>
      </c>
      <c r="AS105">
        <v>5</v>
      </c>
      <c r="BP105" s="27">
        <f t="shared" si="2"/>
        <v>7</v>
      </c>
      <c r="BQ105">
        <v>10</v>
      </c>
      <c r="BR105" s="9">
        <f t="shared" si="3"/>
        <v>70</v>
      </c>
    </row>
    <row r="106" spans="1:70" x14ac:dyDescent="0.2">
      <c r="A106" s="1">
        <v>1375</v>
      </c>
      <c r="B106" s="40" t="s">
        <v>306</v>
      </c>
      <c r="C106" s="40" t="s">
        <v>300</v>
      </c>
      <c r="D106" s="36">
        <v>38050</v>
      </c>
      <c r="E106" s="44">
        <v>39.354320000000001</v>
      </c>
      <c r="F106" s="44">
        <v>-76.594830000000002</v>
      </c>
      <c r="G106" s="44">
        <v>39.354959999999998</v>
      </c>
      <c r="H106" s="44">
        <v>-76.594989999999996</v>
      </c>
      <c r="AP106">
        <v>2</v>
      </c>
      <c r="AS106">
        <v>13</v>
      </c>
      <c r="BP106" s="27">
        <f t="shared" si="2"/>
        <v>15</v>
      </c>
      <c r="BQ106">
        <v>34</v>
      </c>
      <c r="BR106" s="9">
        <f t="shared" si="3"/>
        <v>44.117647058823529</v>
      </c>
    </row>
    <row r="107" spans="1:70" x14ac:dyDescent="0.2">
      <c r="A107" s="1">
        <v>1702</v>
      </c>
      <c r="B107" s="40" t="s">
        <v>306</v>
      </c>
      <c r="C107" s="40" t="s">
        <v>300</v>
      </c>
      <c r="D107" s="36">
        <v>38050</v>
      </c>
      <c r="E107" s="44">
        <v>39.354959999999998</v>
      </c>
      <c r="F107" s="44">
        <v>-76.594989999999996</v>
      </c>
      <c r="G107" s="44">
        <v>39.355539999999998</v>
      </c>
      <c r="H107" s="44">
        <v>-76.595389999999995</v>
      </c>
      <c r="J107">
        <v>22</v>
      </c>
      <c r="BJ107">
        <v>2</v>
      </c>
      <c r="BK107">
        <v>2</v>
      </c>
      <c r="BP107" s="27">
        <f t="shared" si="2"/>
        <v>26</v>
      </c>
      <c r="BQ107">
        <v>197</v>
      </c>
      <c r="BR107" s="9">
        <f t="shared" si="3"/>
        <v>13.197969543147209</v>
      </c>
    </row>
    <row r="108" spans="1:70" x14ac:dyDescent="0.2">
      <c r="A108" s="1">
        <v>1343</v>
      </c>
      <c r="B108" s="40" t="s">
        <v>306</v>
      </c>
      <c r="C108" s="40" t="s">
        <v>300</v>
      </c>
      <c r="D108" s="36">
        <v>38050</v>
      </c>
      <c r="E108" s="44">
        <v>39.362250000000003</v>
      </c>
      <c r="F108" s="44">
        <v>-76.598110000000005</v>
      </c>
      <c r="G108" s="44">
        <v>39.362900000000003</v>
      </c>
      <c r="H108" s="44">
        <v>-76.597899999999996</v>
      </c>
      <c r="J108">
        <v>2</v>
      </c>
      <c r="AS108">
        <v>44</v>
      </c>
      <c r="BP108" s="27">
        <f t="shared" si="2"/>
        <v>46</v>
      </c>
      <c r="BQ108">
        <v>65</v>
      </c>
      <c r="BR108" s="9">
        <f t="shared" si="3"/>
        <v>70.769230769230774</v>
      </c>
    </row>
    <row r="109" spans="1:70" x14ac:dyDescent="0.2">
      <c r="A109" s="1">
        <v>1340</v>
      </c>
      <c r="B109" s="40" t="s">
        <v>305</v>
      </c>
      <c r="C109" s="40" t="s">
        <v>308</v>
      </c>
      <c r="D109" s="36">
        <v>38047</v>
      </c>
      <c r="E109" s="44">
        <v>39.30791</v>
      </c>
      <c r="F109" s="44">
        <v>-76.543840000000003</v>
      </c>
      <c r="G109" s="44">
        <v>39.308459999999997</v>
      </c>
      <c r="H109" s="44">
        <v>-76.544290000000004</v>
      </c>
      <c r="Q109">
        <v>4</v>
      </c>
      <c r="AS109">
        <v>1</v>
      </c>
      <c r="BP109" s="27">
        <f t="shared" si="2"/>
        <v>5</v>
      </c>
      <c r="BQ109">
        <v>12</v>
      </c>
      <c r="BR109" s="9">
        <f t="shared" si="3"/>
        <v>41.666666666666671</v>
      </c>
    </row>
    <row r="110" spans="1:70" x14ac:dyDescent="0.2">
      <c r="A110" s="1">
        <v>1474</v>
      </c>
      <c r="B110" s="40" t="s">
        <v>305</v>
      </c>
      <c r="C110" s="40" t="s">
        <v>308</v>
      </c>
      <c r="D110" s="36">
        <v>38084</v>
      </c>
      <c r="E110" s="44">
        <v>39.309130000000003</v>
      </c>
      <c r="F110" s="44">
        <v>-76.5458</v>
      </c>
      <c r="G110" s="44">
        <v>39.309440000000002</v>
      </c>
      <c r="H110" s="44">
        <v>-76.546570000000003</v>
      </c>
      <c r="J110">
        <v>81</v>
      </c>
      <c r="Q110">
        <v>8</v>
      </c>
      <c r="AS110">
        <v>123</v>
      </c>
      <c r="BP110" s="27">
        <f t="shared" si="2"/>
        <v>212</v>
      </c>
      <c r="BQ110">
        <v>321</v>
      </c>
      <c r="BR110" s="9">
        <f t="shared" si="3"/>
        <v>66.043613707165107</v>
      </c>
    </row>
    <row r="111" spans="1:70" x14ac:dyDescent="0.2">
      <c r="A111" s="1">
        <v>1561</v>
      </c>
      <c r="B111" s="40" t="s">
        <v>305</v>
      </c>
      <c r="C111" s="40" t="s">
        <v>308</v>
      </c>
      <c r="D111" s="36">
        <v>38084</v>
      </c>
      <c r="E111" s="44">
        <v>39.318390000000001</v>
      </c>
      <c r="F111" s="44">
        <v>-76.555459999999997</v>
      </c>
      <c r="G111" s="44">
        <v>39.31906</v>
      </c>
      <c r="H111" s="44">
        <v>-76.55556</v>
      </c>
      <c r="J111">
        <v>3</v>
      </c>
      <c r="P111">
        <v>1</v>
      </c>
      <c r="Q111">
        <v>5</v>
      </c>
      <c r="AS111">
        <v>7</v>
      </c>
      <c r="BP111" s="27">
        <f t="shared" si="2"/>
        <v>16</v>
      </c>
      <c r="BQ111">
        <v>33</v>
      </c>
      <c r="BR111" s="9">
        <f t="shared" si="3"/>
        <v>48.484848484848484</v>
      </c>
    </row>
    <row r="112" spans="1:70" x14ac:dyDescent="0.2">
      <c r="A112" s="1">
        <v>1432</v>
      </c>
      <c r="B112" s="40" t="s">
        <v>305</v>
      </c>
      <c r="C112" s="40" t="s">
        <v>300</v>
      </c>
      <c r="D112" s="36">
        <v>38084</v>
      </c>
      <c r="E112" s="44">
        <v>39.323950000000004</v>
      </c>
      <c r="F112" s="44">
        <v>-76.561989999999994</v>
      </c>
      <c r="G112" s="44">
        <v>39.324469999999998</v>
      </c>
      <c r="H112" s="44">
        <v>-76.562510000000003</v>
      </c>
      <c r="J112">
        <v>5</v>
      </c>
      <c r="P112">
        <v>1</v>
      </c>
      <c r="Q112">
        <v>2</v>
      </c>
      <c r="AL112">
        <v>1</v>
      </c>
      <c r="AS112">
        <v>4</v>
      </c>
      <c r="BM112">
        <v>1</v>
      </c>
      <c r="BP112" s="27">
        <f t="shared" si="2"/>
        <v>14</v>
      </c>
      <c r="BQ112">
        <v>26</v>
      </c>
      <c r="BR112" s="9">
        <f t="shared" si="3"/>
        <v>53.846153846153847</v>
      </c>
    </row>
    <row r="113" spans="1:70" x14ac:dyDescent="0.2">
      <c r="A113" s="1">
        <v>1695</v>
      </c>
      <c r="B113" s="40" t="s">
        <v>305</v>
      </c>
      <c r="C113" s="40" t="s">
        <v>300</v>
      </c>
      <c r="D113" s="36">
        <v>38058</v>
      </c>
      <c r="E113" s="44">
        <v>39.326990000000002</v>
      </c>
      <c r="F113" s="44">
        <v>-76.569310000000002</v>
      </c>
      <c r="G113" s="44">
        <v>39.326599999999999</v>
      </c>
      <c r="H113" s="44">
        <v>-76.570009999999996</v>
      </c>
      <c r="J113">
        <v>11</v>
      </c>
      <c r="P113">
        <v>7</v>
      </c>
      <c r="Q113">
        <v>3</v>
      </c>
      <c r="AS113">
        <v>28</v>
      </c>
      <c r="BM113">
        <v>5</v>
      </c>
      <c r="BP113" s="27">
        <f t="shared" si="2"/>
        <v>54</v>
      </c>
      <c r="BQ113">
        <v>147</v>
      </c>
      <c r="BR113" s="9">
        <f t="shared" si="3"/>
        <v>36.734693877551024</v>
      </c>
    </row>
    <row r="114" spans="1:70" x14ac:dyDescent="0.2">
      <c r="A114" s="1">
        <v>1476</v>
      </c>
      <c r="B114" s="40" t="s">
        <v>305</v>
      </c>
      <c r="C114" s="40" t="s">
        <v>300</v>
      </c>
      <c r="D114" s="36">
        <v>38055</v>
      </c>
      <c r="E114" s="44">
        <v>39.330739999999999</v>
      </c>
      <c r="F114" s="44">
        <v>-76.572569999999999</v>
      </c>
      <c r="G114" s="44">
        <v>39.331049999999998</v>
      </c>
      <c r="H114" s="44">
        <v>-76.573340000000002</v>
      </c>
      <c r="J114">
        <v>4</v>
      </c>
      <c r="P114">
        <v>2</v>
      </c>
      <c r="Q114">
        <v>1</v>
      </c>
      <c r="AS114">
        <v>30</v>
      </c>
      <c r="BP114" s="27">
        <f t="shared" si="2"/>
        <v>37</v>
      </c>
      <c r="BQ114">
        <v>100</v>
      </c>
      <c r="BR114" s="9">
        <f t="shared" si="3"/>
        <v>37</v>
      </c>
    </row>
    <row r="115" spans="1:70" x14ac:dyDescent="0.2">
      <c r="A115" s="1">
        <v>1476</v>
      </c>
      <c r="B115" s="40" t="s">
        <v>305</v>
      </c>
      <c r="C115" s="40" t="s">
        <v>300</v>
      </c>
      <c r="D115" s="36">
        <v>38058</v>
      </c>
      <c r="E115" s="44">
        <v>39.330739999999999</v>
      </c>
      <c r="F115" s="44">
        <v>-76.572569999999999</v>
      </c>
      <c r="G115" s="44">
        <v>39.331049999999998</v>
      </c>
      <c r="H115" s="44">
        <v>-76.573340000000002</v>
      </c>
      <c r="J115">
        <v>16</v>
      </c>
      <c r="P115">
        <v>2</v>
      </c>
      <c r="Q115">
        <v>6</v>
      </c>
      <c r="AS115">
        <v>26</v>
      </c>
      <c r="BP115" s="27">
        <f t="shared" si="2"/>
        <v>50</v>
      </c>
      <c r="BQ115">
        <v>62</v>
      </c>
      <c r="BR115" s="9">
        <f t="shared" si="3"/>
        <v>80.645161290322577</v>
      </c>
    </row>
    <row r="116" spans="1:70" x14ac:dyDescent="0.2">
      <c r="A116" s="1">
        <v>1373</v>
      </c>
      <c r="B116" s="40" t="s">
        <v>305</v>
      </c>
      <c r="C116" s="40" t="s">
        <v>300</v>
      </c>
      <c r="D116" s="36">
        <v>38055</v>
      </c>
      <c r="E116" s="44">
        <v>39.331049999999998</v>
      </c>
      <c r="F116" s="44">
        <v>-76.573340000000002</v>
      </c>
      <c r="G116" s="44">
        <v>39.331380000000003</v>
      </c>
      <c r="H116" s="44">
        <v>-76.574089999999998</v>
      </c>
      <c r="J116">
        <v>1</v>
      </c>
      <c r="Q116">
        <v>1</v>
      </c>
      <c r="AS116">
        <v>11</v>
      </c>
      <c r="BP116" s="27">
        <f t="shared" si="2"/>
        <v>13</v>
      </c>
      <c r="BQ116">
        <v>46</v>
      </c>
      <c r="BR116" s="9">
        <f t="shared" si="3"/>
        <v>28.260869565217391</v>
      </c>
    </row>
    <row r="117" spans="1:70" x14ac:dyDescent="0.2">
      <c r="A117" s="1">
        <v>1574</v>
      </c>
      <c r="B117" s="40" t="s">
        <v>305</v>
      </c>
      <c r="C117" s="40" t="s">
        <v>300</v>
      </c>
      <c r="D117" s="36">
        <v>38061</v>
      </c>
      <c r="E117" s="44">
        <v>39.349850000000004</v>
      </c>
      <c r="F117" s="44">
        <v>-76.580079999999995</v>
      </c>
      <c r="G117" s="44">
        <v>39.350349999999999</v>
      </c>
      <c r="H117" s="44">
        <v>-76.579549999999998</v>
      </c>
      <c r="AR117">
        <v>2</v>
      </c>
      <c r="AS117">
        <v>23</v>
      </c>
      <c r="BP117" s="27">
        <f t="shared" si="2"/>
        <v>25</v>
      </c>
      <c r="BQ117">
        <v>76</v>
      </c>
      <c r="BR117" s="9">
        <f t="shared" si="3"/>
        <v>32.894736842105267</v>
      </c>
    </row>
    <row r="118" spans="1:70" x14ac:dyDescent="0.2">
      <c r="A118" s="1">
        <v>1502</v>
      </c>
      <c r="B118" s="40" t="s">
        <v>305</v>
      </c>
      <c r="C118" s="40" t="s">
        <v>300</v>
      </c>
      <c r="D118" s="36">
        <v>38055</v>
      </c>
      <c r="E118" s="44">
        <v>39.350340000000003</v>
      </c>
      <c r="F118" s="44">
        <v>-76.577119999999994</v>
      </c>
      <c r="G118" s="44">
        <v>39.351010000000002</v>
      </c>
      <c r="H118" s="44">
        <v>-76.577179999999998</v>
      </c>
      <c r="J118">
        <v>7</v>
      </c>
      <c r="P118">
        <v>1</v>
      </c>
      <c r="AS118">
        <v>9</v>
      </c>
      <c r="AW118">
        <v>2</v>
      </c>
      <c r="BM118">
        <v>1</v>
      </c>
      <c r="BP118" s="27">
        <f t="shared" si="2"/>
        <v>20</v>
      </c>
      <c r="BQ118">
        <v>31</v>
      </c>
      <c r="BR118" s="9">
        <f t="shared" si="3"/>
        <v>64.516129032258064</v>
      </c>
    </row>
    <row r="119" spans="1:70" x14ac:dyDescent="0.2">
      <c r="A119" s="1">
        <v>1331</v>
      </c>
      <c r="B119" s="40" t="s">
        <v>305</v>
      </c>
      <c r="C119" s="40" t="s">
        <v>300</v>
      </c>
      <c r="D119" s="36">
        <v>38070</v>
      </c>
      <c r="E119" s="44">
        <v>39.352550000000001</v>
      </c>
      <c r="F119" s="44">
        <v>-76.577070000000006</v>
      </c>
      <c r="G119" s="44">
        <v>39.352550000000001</v>
      </c>
      <c r="H119" s="44">
        <v>-76.576210000000003</v>
      </c>
      <c r="AS119">
        <v>3</v>
      </c>
      <c r="BP119" s="27">
        <f t="shared" si="2"/>
        <v>3</v>
      </c>
      <c r="BQ119">
        <v>7</v>
      </c>
      <c r="BR119" s="9">
        <f t="shared" si="3"/>
        <v>42.857142857142854</v>
      </c>
    </row>
    <row r="120" spans="1:70" x14ac:dyDescent="0.2">
      <c r="A120" s="1">
        <v>1670</v>
      </c>
      <c r="B120" s="40" t="s">
        <v>305</v>
      </c>
      <c r="C120" s="40" t="s">
        <v>300</v>
      </c>
      <c r="D120" s="36">
        <v>38069</v>
      </c>
      <c r="E120" s="44">
        <v>39.352550000000001</v>
      </c>
      <c r="F120" s="44">
        <v>-76.576210000000003</v>
      </c>
      <c r="G120" s="44">
        <v>39.352600000000002</v>
      </c>
      <c r="H120" s="44">
        <v>-76.57535</v>
      </c>
      <c r="AS120">
        <v>60</v>
      </c>
      <c r="BM120">
        <v>2</v>
      </c>
      <c r="BP120" s="27">
        <f t="shared" si="2"/>
        <v>62</v>
      </c>
      <c r="BQ120">
        <v>166</v>
      </c>
      <c r="BR120" s="9">
        <f t="shared" si="3"/>
        <v>37.349397590361441</v>
      </c>
    </row>
    <row r="121" spans="1:70" x14ac:dyDescent="0.2">
      <c r="A121" s="1">
        <v>1361</v>
      </c>
      <c r="B121" s="40" t="s">
        <v>305</v>
      </c>
      <c r="C121" s="40" t="s">
        <v>300</v>
      </c>
      <c r="D121" s="36">
        <v>38069</v>
      </c>
      <c r="E121" s="44">
        <v>39.353479999999998</v>
      </c>
      <c r="F121" s="44">
        <v>-76.573369999999997</v>
      </c>
      <c r="G121" s="44">
        <v>39.354030000000002</v>
      </c>
      <c r="H121" s="44">
        <v>-76.572879999999998</v>
      </c>
      <c r="J121">
        <v>4</v>
      </c>
      <c r="Q121">
        <v>1</v>
      </c>
      <c r="AL121">
        <v>1</v>
      </c>
      <c r="AS121">
        <v>5</v>
      </c>
      <c r="AW121">
        <v>1</v>
      </c>
      <c r="BP121" s="27">
        <f t="shared" si="2"/>
        <v>12</v>
      </c>
      <c r="BQ121">
        <v>26</v>
      </c>
      <c r="BR121" s="9">
        <f t="shared" si="3"/>
        <v>46.153846153846153</v>
      </c>
    </row>
    <row r="122" spans="1:70" x14ac:dyDescent="0.2">
      <c r="A122" s="1">
        <v>1332</v>
      </c>
      <c r="B122" s="40" t="s">
        <v>305</v>
      </c>
      <c r="C122" s="40" t="s">
        <v>300</v>
      </c>
      <c r="D122" s="36">
        <v>38069</v>
      </c>
      <c r="E122" s="44">
        <v>39.356000000000002</v>
      </c>
      <c r="F122" s="44">
        <v>-76.572990000000004</v>
      </c>
      <c r="G122" s="44">
        <v>39.356670000000001</v>
      </c>
      <c r="H122" s="44">
        <v>-76.572890000000001</v>
      </c>
      <c r="J122">
        <v>2</v>
      </c>
      <c r="P122">
        <v>17</v>
      </c>
      <c r="AR122">
        <v>3</v>
      </c>
      <c r="AS122">
        <v>55</v>
      </c>
      <c r="AU122">
        <v>3</v>
      </c>
      <c r="AW122">
        <v>2</v>
      </c>
      <c r="BP122" s="27">
        <f t="shared" si="2"/>
        <v>82</v>
      </c>
      <c r="BQ122">
        <v>116</v>
      </c>
      <c r="BR122" s="9">
        <f t="shared" si="3"/>
        <v>70.689655172413794</v>
      </c>
    </row>
    <row r="123" spans="1:70" x14ac:dyDescent="0.2">
      <c r="A123" s="63">
        <v>1591</v>
      </c>
      <c r="B123" s="36" t="s">
        <v>305</v>
      </c>
      <c r="C123" s="40" t="s">
        <v>300</v>
      </c>
      <c r="D123" s="36">
        <v>38061</v>
      </c>
      <c r="E123" s="44">
        <v>39.357840000000003</v>
      </c>
      <c r="F123" s="44">
        <v>-76.573449999999994</v>
      </c>
      <c r="G123" s="44">
        <v>39.358469999999997</v>
      </c>
      <c r="H123" s="44">
        <v>-76.573710000000005</v>
      </c>
      <c r="AK123">
        <v>3</v>
      </c>
      <c r="AL123">
        <v>1</v>
      </c>
      <c r="AN123">
        <v>5</v>
      </c>
      <c r="AS123">
        <v>23</v>
      </c>
      <c r="BM123">
        <v>1</v>
      </c>
      <c r="BP123" s="27">
        <f t="shared" si="2"/>
        <v>33</v>
      </c>
      <c r="BQ123">
        <v>78</v>
      </c>
      <c r="BR123" s="9">
        <f t="shared" si="3"/>
        <v>42.307692307692307</v>
      </c>
    </row>
    <row r="124" spans="1:70" x14ac:dyDescent="0.2">
      <c r="A124" s="1">
        <v>1697</v>
      </c>
      <c r="B124" s="40" t="s">
        <v>305</v>
      </c>
      <c r="C124" s="40" t="s">
        <v>300</v>
      </c>
      <c r="D124" s="36">
        <v>38061</v>
      </c>
      <c r="E124" s="44">
        <v>39.369309999999999</v>
      </c>
      <c r="F124" s="44">
        <v>-76.573260000000005</v>
      </c>
      <c r="G124" s="44">
        <v>39.369909999999997</v>
      </c>
      <c r="H124" s="44">
        <v>-76.572860000000006</v>
      </c>
      <c r="J124">
        <v>1</v>
      </c>
      <c r="P124">
        <v>37</v>
      </c>
      <c r="AL124">
        <v>1</v>
      </c>
      <c r="AP124">
        <v>1</v>
      </c>
      <c r="AR124">
        <v>1</v>
      </c>
      <c r="AS124">
        <v>24</v>
      </c>
      <c r="AW124">
        <v>1</v>
      </c>
      <c r="BM124">
        <v>1</v>
      </c>
      <c r="BP124" s="27">
        <f t="shared" si="2"/>
        <v>67</v>
      </c>
      <c r="BQ124">
        <v>112</v>
      </c>
      <c r="BR124" s="9">
        <f t="shared" si="3"/>
        <v>59.821428571428569</v>
      </c>
    </row>
    <row r="125" spans="1:70" x14ac:dyDescent="0.2">
      <c r="A125" s="1">
        <v>1520</v>
      </c>
      <c r="B125" s="40" t="s">
        <v>305</v>
      </c>
      <c r="C125" s="40" t="s">
        <v>300</v>
      </c>
      <c r="D125" s="36">
        <v>38061</v>
      </c>
      <c r="E125" s="44">
        <v>39.358469999999997</v>
      </c>
      <c r="F125" s="44">
        <v>-76.573710000000005</v>
      </c>
      <c r="G125" s="44">
        <v>39.359110000000001</v>
      </c>
      <c r="H125" s="44">
        <v>-76.573610000000002</v>
      </c>
      <c r="AL125">
        <v>1</v>
      </c>
      <c r="AS125">
        <v>1</v>
      </c>
      <c r="AW125">
        <v>1</v>
      </c>
      <c r="BP125" s="27">
        <f t="shared" si="2"/>
        <v>3</v>
      </c>
      <c r="BQ125">
        <v>27</v>
      </c>
      <c r="BR125" s="9">
        <f t="shared" si="3"/>
        <v>11.111111111111111</v>
      </c>
    </row>
    <row r="126" spans="1:70" x14ac:dyDescent="0.2">
      <c r="A126" s="1">
        <v>1513</v>
      </c>
      <c r="B126" s="40" t="s">
        <v>307</v>
      </c>
      <c r="C126" s="40" t="s">
        <v>308</v>
      </c>
      <c r="D126" s="36">
        <v>38054</v>
      </c>
      <c r="E126" s="44">
        <v>39.314430000000002</v>
      </c>
      <c r="F126" s="44">
        <v>-76.533479999999997</v>
      </c>
      <c r="G126" s="44">
        <v>39.314810000000001</v>
      </c>
      <c r="H126" s="44">
        <v>-76.534189999999995</v>
      </c>
      <c r="J126">
        <v>9</v>
      </c>
      <c r="AL126">
        <v>1</v>
      </c>
      <c r="AN126">
        <v>1</v>
      </c>
      <c r="AS126">
        <v>16</v>
      </c>
      <c r="BP126" s="27">
        <f t="shared" si="2"/>
        <v>27</v>
      </c>
      <c r="BQ126">
        <v>36</v>
      </c>
      <c r="BR126" s="9">
        <f t="shared" si="3"/>
        <v>75</v>
      </c>
    </row>
    <row r="127" spans="1:70" x14ac:dyDescent="0.2">
      <c r="A127" s="1">
        <v>1306</v>
      </c>
      <c r="B127" s="40" t="s">
        <v>307</v>
      </c>
      <c r="C127" s="40" t="s">
        <v>308</v>
      </c>
      <c r="D127" s="36">
        <v>38051</v>
      </c>
      <c r="E127" s="44">
        <v>39.319929999999999</v>
      </c>
      <c r="F127" s="44">
        <v>-76.535039999999995</v>
      </c>
      <c r="G127" s="44">
        <v>39.320410000000003</v>
      </c>
      <c r="H127" s="44">
        <v>-76.534639999999996</v>
      </c>
      <c r="J127">
        <v>6</v>
      </c>
      <c r="AL127">
        <v>1</v>
      </c>
      <c r="AP127">
        <v>1</v>
      </c>
      <c r="AS127">
        <v>6</v>
      </c>
      <c r="BP127" s="27">
        <f t="shared" si="2"/>
        <v>14</v>
      </c>
      <c r="BQ127">
        <v>17</v>
      </c>
      <c r="BR127" s="9">
        <f t="shared" si="3"/>
        <v>82.35294117647058</v>
      </c>
    </row>
    <row r="128" spans="1:70" x14ac:dyDescent="0.2">
      <c r="A128" s="1">
        <v>1630</v>
      </c>
      <c r="B128" s="40" t="s">
        <v>307</v>
      </c>
      <c r="C128" s="40" t="s">
        <v>300</v>
      </c>
      <c r="D128" s="36">
        <v>38054</v>
      </c>
      <c r="E128" s="44">
        <v>39.334850000000003</v>
      </c>
      <c r="F128" s="44">
        <v>-76.537840000000003</v>
      </c>
      <c r="G128" s="44">
        <v>39.335369999999998</v>
      </c>
      <c r="H128" s="44">
        <v>-76.538380000000004</v>
      </c>
      <c r="J128">
        <v>19</v>
      </c>
      <c r="AS128">
        <v>143</v>
      </c>
      <c r="BP128" s="27">
        <f t="shared" si="2"/>
        <v>162</v>
      </c>
      <c r="BQ128">
        <v>168</v>
      </c>
      <c r="BR128" s="9">
        <f t="shared" si="3"/>
        <v>96.428571428571431</v>
      </c>
    </row>
    <row r="129" spans="1:70" x14ac:dyDescent="0.2">
      <c r="A129" s="1">
        <v>1388</v>
      </c>
      <c r="B129" s="40" t="s">
        <v>307</v>
      </c>
      <c r="C129" s="40" t="s">
        <v>308</v>
      </c>
      <c r="D129" s="36">
        <v>38051</v>
      </c>
      <c r="E129" s="44">
        <v>39.319499999999998</v>
      </c>
      <c r="F129" s="44">
        <v>-76.535679999999999</v>
      </c>
      <c r="G129" s="44">
        <v>39.319929999999999</v>
      </c>
      <c r="H129" s="44">
        <v>-76.535039999999995</v>
      </c>
      <c r="J129">
        <v>17</v>
      </c>
      <c r="AL129">
        <v>1</v>
      </c>
      <c r="AS129">
        <v>12</v>
      </c>
      <c r="AW129">
        <v>1</v>
      </c>
      <c r="BP129" s="27">
        <f t="shared" si="2"/>
        <v>31</v>
      </c>
      <c r="BQ129">
        <v>35</v>
      </c>
      <c r="BR129" s="9">
        <f t="shared" si="3"/>
        <v>88.571428571428569</v>
      </c>
    </row>
    <row r="130" spans="1:70" x14ac:dyDescent="0.2">
      <c r="A130" s="1">
        <v>1594</v>
      </c>
      <c r="B130" s="40" t="s">
        <v>307</v>
      </c>
      <c r="C130" s="40" t="s">
        <v>300</v>
      </c>
      <c r="D130" s="36">
        <v>38054</v>
      </c>
      <c r="E130" s="44">
        <v>39.332630000000002</v>
      </c>
      <c r="F130" s="44">
        <v>-76.535970000000006</v>
      </c>
      <c r="G130" s="44">
        <v>39.333170000000003</v>
      </c>
      <c r="H130" s="44">
        <v>-76.536490000000001</v>
      </c>
      <c r="J130">
        <v>6</v>
      </c>
      <c r="Q130">
        <v>1</v>
      </c>
      <c r="AL130">
        <v>1</v>
      </c>
      <c r="AN130">
        <v>2</v>
      </c>
      <c r="AP130">
        <v>4</v>
      </c>
      <c r="AS130">
        <v>37</v>
      </c>
      <c r="BP130" s="27">
        <f t="shared" si="2"/>
        <v>51</v>
      </c>
      <c r="BQ130">
        <v>53</v>
      </c>
      <c r="BR130" s="9">
        <f t="shared" si="3"/>
        <v>96.226415094339629</v>
      </c>
    </row>
    <row r="131" spans="1:70" x14ac:dyDescent="0.2">
      <c r="A131" s="26">
        <v>1367</v>
      </c>
      <c r="B131" s="40" t="s">
        <v>307</v>
      </c>
      <c r="C131" s="40" t="s">
        <v>300</v>
      </c>
      <c r="D131" s="36">
        <v>38097</v>
      </c>
      <c r="E131" s="1">
        <v>39.330759999999998</v>
      </c>
      <c r="F131" s="1">
        <v>-76.535079999999994</v>
      </c>
      <c r="G131" s="44">
        <v>39.33137</v>
      </c>
      <c r="H131" s="44">
        <v>-76.535430000000005</v>
      </c>
      <c r="J131">
        <v>38</v>
      </c>
      <c r="AS131">
        <v>319</v>
      </c>
      <c r="BP131" s="27">
        <f t="shared" si="2"/>
        <v>357</v>
      </c>
      <c r="BQ131">
        <v>373</v>
      </c>
      <c r="BR131" s="9">
        <f t="shared" si="3"/>
        <v>95.710455764075064</v>
      </c>
    </row>
    <row r="132" spans="1:70" x14ac:dyDescent="0.2">
      <c r="A132" s="26">
        <v>1392</v>
      </c>
      <c r="B132" s="40" t="s">
        <v>307</v>
      </c>
      <c r="C132" s="40" t="s">
        <v>308</v>
      </c>
      <c r="D132" s="36">
        <v>38097</v>
      </c>
      <c r="E132" s="44">
        <v>39.323309999999999</v>
      </c>
      <c r="F132" s="44">
        <v>-76.533529999999999</v>
      </c>
      <c r="G132" s="44">
        <v>39.323900000000002</v>
      </c>
      <c r="H132" s="44">
        <v>-76.533190000000005</v>
      </c>
      <c r="J132">
        <v>40</v>
      </c>
      <c r="AS132">
        <v>2200</v>
      </c>
      <c r="BP132" s="27">
        <f t="shared" si="2"/>
        <v>2240</v>
      </c>
      <c r="BQ132">
        <v>2260</v>
      </c>
      <c r="BR132" s="9">
        <f t="shared" si="3"/>
        <v>99.115044247787608</v>
      </c>
    </row>
    <row r="133" spans="1:70" x14ac:dyDescent="0.2">
      <c r="A133" s="26">
        <v>1659</v>
      </c>
      <c r="B133" s="40" t="s">
        <v>307</v>
      </c>
      <c r="C133" s="40" t="s">
        <v>300</v>
      </c>
      <c r="D133" s="36">
        <v>38097</v>
      </c>
      <c r="E133" s="1">
        <v>39.336779999999997</v>
      </c>
      <c r="F133" s="1">
        <v>-76.539709999999999</v>
      </c>
      <c r="G133" s="1">
        <v>39.336790000000001</v>
      </c>
      <c r="H133" s="1">
        <v>-76.540509999999998</v>
      </c>
      <c r="J133">
        <v>78</v>
      </c>
      <c r="AS133">
        <v>261</v>
      </c>
      <c r="BP133" s="27">
        <f t="shared" si="2"/>
        <v>339</v>
      </c>
      <c r="BQ133">
        <v>522</v>
      </c>
      <c r="BR133" s="9">
        <f t="shared" si="3"/>
        <v>64.942528735632195</v>
      </c>
    </row>
    <row r="134" spans="1:70" x14ac:dyDescent="0.2">
      <c r="A134" s="26">
        <v>1634</v>
      </c>
      <c r="B134" s="40" t="s">
        <v>307</v>
      </c>
      <c r="C134" s="40" t="s">
        <v>300</v>
      </c>
      <c r="D134" s="36">
        <v>38106</v>
      </c>
      <c r="E134" s="44">
        <v>39.361020000000003</v>
      </c>
      <c r="F134" s="44">
        <v>-76.534859999999995</v>
      </c>
      <c r="G134" s="44">
        <v>39.361649999999997</v>
      </c>
      <c r="H134" s="44">
        <v>-76.534899999999993</v>
      </c>
      <c r="J134">
        <v>63</v>
      </c>
      <c r="AI134">
        <v>13</v>
      </c>
      <c r="AN134">
        <v>50</v>
      </c>
      <c r="AP134">
        <v>50</v>
      </c>
      <c r="AS134">
        <v>788</v>
      </c>
      <c r="BP134" s="27">
        <f t="shared" si="2"/>
        <v>964</v>
      </c>
      <c r="BQ134">
        <v>1552</v>
      </c>
      <c r="BR134" s="9">
        <f t="shared" si="3"/>
        <v>62.113402061855673</v>
      </c>
    </row>
    <row r="135" spans="1:70" x14ac:dyDescent="0.2">
      <c r="A135" s="26">
        <v>1235</v>
      </c>
      <c r="B135" s="40" t="s">
        <v>311</v>
      </c>
      <c r="C135" s="40" t="s">
        <v>308</v>
      </c>
      <c r="D135" s="36">
        <v>38106</v>
      </c>
      <c r="E135" s="60">
        <v>39.312350000000002</v>
      </c>
      <c r="F135" s="60">
        <v>-76.554590000000005</v>
      </c>
      <c r="G135" s="39">
        <v>39.312640000000002</v>
      </c>
      <c r="H135" s="39">
        <v>-76.543909999999997</v>
      </c>
      <c r="J135">
        <v>286</v>
      </c>
      <c r="P135">
        <v>43</v>
      </c>
      <c r="AS135">
        <v>1214</v>
      </c>
      <c r="BP135" s="27">
        <f t="shared" si="2"/>
        <v>1543</v>
      </c>
      <c r="BQ135">
        <v>1857</v>
      </c>
      <c r="BR135" s="9">
        <f t="shared" si="3"/>
        <v>83.091007000538511</v>
      </c>
    </row>
    <row r="136" spans="1:70" x14ac:dyDescent="0.2">
      <c r="A136" s="26">
        <v>1231</v>
      </c>
      <c r="B136" s="40" t="s">
        <v>311</v>
      </c>
      <c r="C136" s="40" t="s">
        <v>308</v>
      </c>
      <c r="D136" s="36">
        <v>38107</v>
      </c>
      <c r="E136" s="44">
        <v>39.31082</v>
      </c>
      <c r="F136" s="44">
        <v>-76.546999999999997</v>
      </c>
      <c r="G136" s="44">
        <v>39.311410000000002</v>
      </c>
      <c r="H136" s="44">
        <v>-76.546769999999995</v>
      </c>
      <c r="J136">
        <v>167</v>
      </c>
      <c r="U136">
        <v>67</v>
      </c>
      <c r="AS136">
        <v>4167</v>
      </c>
      <c r="BP136" s="27">
        <f t="shared" si="2"/>
        <v>4401</v>
      </c>
      <c r="BQ136">
        <v>6367</v>
      </c>
      <c r="BR136" s="9">
        <f t="shared" si="3"/>
        <v>69.122035495523789</v>
      </c>
    </row>
    <row r="137" spans="1:70" x14ac:dyDescent="0.2">
      <c r="A137" s="26">
        <v>1600</v>
      </c>
      <c r="B137" s="40" t="s">
        <v>305</v>
      </c>
      <c r="C137" s="40" t="s">
        <v>300</v>
      </c>
      <c r="D137" s="36">
        <v>38084</v>
      </c>
      <c r="E137" s="44">
        <v>39.368110000000001</v>
      </c>
      <c r="F137" s="44">
        <v>-76.580849999999998</v>
      </c>
      <c r="G137" s="44">
        <v>39.368699999999997</v>
      </c>
      <c r="H137" s="44">
        <v>-76.581130000000002</v>
      </c>
      <c r="P137">
        <v>29</v>
      </c>
      <c r="AK137">
        <v>14</v>
      </c>
      <c r="AL137">
        <v>14</v>
      </c>
      <c r="AS137">
        <v>1243</v>
      </c>
      <c r="BP137" s="27">
        <f t="shared" si="2"/>
        <v>1300</v>
      </c>
      <c r="BQ137">
        <v>1600</v>
      </c>
      <c r="BR137" s="9">
        <f t="shared" si="3"/>
        <v>81.25</v>
      </c>
    </row>
    <row r="138" spans="1:70" x14ac:dyDescent="0.2">
      <c r="A138" s="26">
        <v>403</v>
      </c>
      <c r="B138" s="40" t="s">
        <v>299</v>
      </c>
      <c r="C138" s="40" t="s">
        <v>300</v>
      </c>
      <c r="D138" s="36">
        <v>38098</v>
      </c>
      <c r="E138" s="44">
        <v>39.320590000000003</v>
      </c>
      <c r="F138" s="44">
        <v>-76.711569999999995</v>
      </c>
      <c r="G138" s="44">
        <v>39.32105</v>
      </c>
      <c r="H138" s="44">
        <v>-76.71172</v>
      </c>
      <c r="J138">
        <v>50</v>
      </c>
      <c r="AK138">
        <v>50</v>
      </c>
      <c r="AN138">
        <v>850</v>
      </c>
      <c r="AS138">
        <v>5300</v>
      </c>
      <c r="BP138" s="27">
        <f t="shared" ref="BP138:BP201" si="4">SUM(J138:BO138)</f>
        <v>6250</v>
      </c>
      <c r="BQ138">
        <v>6250</v>
      </c>
      <c r="BR138" s="9">
        <f t="shared" si="3"/>
        <v>100</v>
      </c>
    </row>
    <row r="139" spans="1:70" x14ac:dyDescent="0.2">
      <c r="A139" s="26">
        <v>1112</v>
      </c>
      <c r="B139" s="40" t="s">
        <v>309</v>
      </c>
      <c r="C139" s="40" t="s">
        <v>300</v>
      </c>
      <c r="D139" s="36">
        <v>38096</v>
      </c>
      <c r="E139" s="44">
        <v>39.36609</v>
      </c>
      <c r="F139" s="44">
        <v>-76.648219999999995</v>
      </c>
      <c r="G139" s="44">
        <v>39.366759999999999</v>
      </c>
      <c r="H139" s="44">
        <v>-76.648319999999998</v>
      </c>
      <c r="AK139">
        <v>71</v>
      </c>
      <c r="AS139">
        <v>1586</v>
      </c>
      <c r="BP139" s="27">
        <f t="shared" si="4"/>
        <v>1657</v>
      </c>
      <c r="BQ139">
        <v>1671</v>
      </c>
      <c r="BR139" s="9">
        <f t="shared" ref="BR139:BR202" si="5">BP139/BQ139*100</f>
        <v>99.162178336325553</v>
      </c>
    </row>
    <row r="140" spans="1:70" x14ac:dyDescent="0.2">
      <c r="A140" s="26">
        <v>250</v>
      </c>
      <c r="B140" s="40" t="s">
        <v>301</v>
      </c>
      <c r="C140" s="40" t="s">
        <v>300</v>
      </c>
      <c r="D140" s="36">
        <v>38098</v>
      </c>
      <c r="E140" s="1">
        <v>39.305109999999999</v>
      </c>
      <c r="F140" s="1">
        <v>-76.687340000000006</v>
      </c>
      <c r="G140">
        <v>39.305129999999998</v>
      </c>
      <c r="H140">
        <v>-76.688130000000001</v>
      </c>
      <c r="AN140">
        <v>33</v>
      </c>
      <c r="AS140">
        <v>620</v>
      </c>
      <c r="BP140" s="27">
        <f t="shared" si="4"/>
        <v>653</v>
      </c>
      <c r="BQ140">
        <v>712</v>
      </c>
      <c r="BR140" s="9">
        <f t="shared" si="5"/>
        <v>91.713483146067418</v>
      </c>
    </row>
    <row r="141" spans="1:70" x14ac:dyDescent="0.2">
      <c r="A141" s="26">
        <v>625</v>
      </c>
      <c r="B141" s="40" t="s">
        <v>302</v>
      </c>
      <c r="C141" s="40" t="s">
        <v>300</v>
      </c>
      <c r="D141" s="36">
        <v>38098</v>
      </c>
      <c r="E141" s="44">
        <v>39.275219999999997</v>
      </c>
      <c r="F141" s="44">
        <v>-76.673670000000001</v>
      </c>
      <c r="G141" s="44">
        <v>39.275060000000003</v>
      </c>
      <c r="H141" s="44">
        <v>-76.674499999999995</v>
      </c>
      <c r="J141">
        <v>46</v>
      </c>
      <c r="AN141">
        <v>15</v>
      </c>
      <c r="AP141">
        <v>7</v>
      </c>
      <c r="AS141">
        <v>134</v>
      </c>
      <c r="BB141">
        <v>20</v>
      </c>
      <c r="BK141">
        <v>10</v>
      </c>
      <c r="BP141" s="27">
        <f t="shared" si="4"/>
        <v>232</v>
      </c>
      <c r="BQ141">
        <v>241</v>
      </c>
      <c r="BR141" s="9">
        <f t="shared" si="5"/>
        <v>96.265560165975103</v>
      </c>
    </row>
    <row r="142" spans="1:70" x14ac:dyDescent="0.2">
      <c r="A142" s="26">
        <v>1053</v>
      </c>
      <c r="B142" s="40" t="s">
        <v>304</v>
      </c>
      <c r="C142" s="40" t="s">
        <v>300</v>
      </c>
      <c r="D142" s="36">
        <v>38096</v>
      </c>
      <c r="E142" s="44">
        <v>39.326770000000003</v>
      </c>
      <c r="F142" s="44">
        <v>-76.625200000000007</v>
      </c>
      <c r="G142" s="44">
        <v>39.32743</v>
      </c>
      <c r="H142" s="44">
        <v>-76.625119999999995</v>
      </c>
      <c r="J142">
        <v>56</v>
      </c>
      <c r="AS142">
        <v>722</v>
      </c>
      <c r="BK142">
        <v>11</v>
      </c>
      <c r="BP142" s="27">
        <f t="shared" si="4"/>
        <v>789</v>
      </c>
      <c r="BQ142">
        <v>789</v>
      </c>
      <c r="BR142" s="9">
        <f t="shared" si="5"/>
        <v>100</v>
      </c>
    </row>
    <row r="143" spans="1:70" x14ac:dyDescent="0.2">
      <c r="A143" s="26">
        <v>1583</v>
      </c>
      <c r="B143" s="40" t="s">
        <v>306</v>
      </c>
      <c r="C143" s="40" t="s">
        <v>300</v>
      </c>
      <c r="D143" s="36">
        <v>38096</v>
      </c>
      <c r="E143" s="44">
        <v>39.365879999999997</v>
      </c>
      <c r="F143" s="44">
        <v>-76.599369999999993</v>
      </c>
      <c r="G143" s="44">
        <v>39.366529999999997</v>
      </c>
      <c r="H143" s="44">
        <v>-76.599590000000006</v>
      </c>
      <c r="J143">
        <v>125</v>
      </c>
      <c r="AE143">
        <v>25</v>
      </c>
      <c r="AS143">
        <v>2075</v>
      </c>
      <c r="BP143" s="27">
        <f t="shared" si="4"/>
        <v>2225</v>
      </c>
      <c r="BQ143">
        <v>2650</v>
      </c>
      <c r="BR143" s="9">
        <f t="shared" si="5"/>
        <v>83.962264150943398</v>
      </c>
    </row>
    <row r="144" spans="1:70" x14ac:dyDescent="0.2">
      <c r="A144" s="26">
        <v>566</v>
      </c>
      <c r="B144" s="40" t="s">
        <v>310</v>
      </c>
      <c r="C144" s="40" t="s">
        <v>300</v>
      </c>
      <c r="D144" s="36">
        <v>38098</v>
      </c>
      <c r="E144" s="44">
        <v>39.334620000000001</v>
      </c>
      <c r="F144" s="44">
        <v>-76.711410000000001</v>
      </c>
      <c r="G144" s="44">
        <v>39.335160000000002</v>
      </c>
      <c r="H144" s="44">
        <v>-76.710899999999995</v>
      </c>
      <c r="J144">
        <v>300</v>
      </c>
      <c r="P144">
        <v>258</v>
      </c>
      <c r="AN144">
        <v>17</v>
      </c>
      <c r="AS144">
        <v>142</v>
      </c>
      <c r="BP144" s="27">
        <f t="shared" si="4"/>
        <v>717</v>
      </c>
      <c r="BQ144">
        <v>833</v>
      </c>
      <c r="BR144" s="9">
        <f t="shared" si="5"/>
        <v>86.074429771908768</v>
      </c>
    </row>
    <row r="145" spans="1:70" x14ac:dyDescent="0.2">
      <c r="A145" s="1">
        <v>742</v>
      </c>
      <c r="B145" s="40" t="s">
        <v>303</v>
      </c>
      <c r="C145" s="40" t="s">
        <v>300</v>
      </c>
      <c r="D145" s="36">
        <v>38428</v>
      </c>
      <c r="E145" s="44">
        <v>39.364719999999998</v>
      </c>
      <c r="F145" s="44">
        <v>-76.690200000000004</v>
      </c>
      <c r="G145" s="44">
        <v>39.365319999999997</v>
      </c>
      <c r="H145" s="44">
        <v>-76.690610000000007</v>
      </c>
      <c r="J145">
        <v>19</v>
      </c>
      <c r="Q145">
        <v>23</v>
      </c>
      <c r="AS145">
        <v>7</v>
      </c>
      <c r="AW145">
        <v>9</v>
      </c>
      <c r="BP145" s="27">
        <f t="shared" si="4"/>
        <v>58</v>
      </c>
      <c r="BQ145">
        <v>253</v>
      </c>
      <c r="BR145" s="9">
        <f t="shared" si="5"/>
        <v>22.92490118577075</v>
      </c>
    </row>
    <row r="146" spans="1:70" x14ac:dyDescent="0.2">
      <c r="A146" s="1">
        <v>764</v>
      </c>
      <c r="B146" s="40" t="s">
        <v>303</v>
      </c>
      <c r="C146" s="40" t="s">
        <v>300</v>
      </c>
      <c r="D146" s="36">
        <v>38448</v>
      </c>
      <c r="E146" s="44">
        <v>39.364510000000003</v>
      </c>
      <c r="F146" s="44">
        <v>-76.673119999999997</v>
      </c>
      <c r="G146" s="44">
        <v>39.36412</v>
      </c>
      <c r="H146" s="44">
        <v>-76.6738</v>
      </c>
      <c r="J146">
        <v>20</v>
      </c>
      <c r="P146">
        <v>8</v>
      </c>
      <c r="Q146">
        <v>11</v>
      </c>
      <c r="BK146">
        <v>1</v>
      </c>
      <c r="BP146" s="27">
        <f t="shared" si="4"/>
        <v>40</v>
      </c>
      <c r="BQ146">
        <v>58</v>
      </c>
      <c r="BR146" s="9">
        <f t="shared" si="5"/>
        <v>68.965517241379317</v>
      </c>
    </row>
    <row r="147" spans="1:70" x14ac:dyDescent="0.2">
      <c r="A147" s="1">
        <v>773</v>
      </c>
      <c r="B147" s="40" t="s">
        <v>303</v>
      </c>
      <c r="C147" s="40" t="s">
        <v>300</v>
      </c>
      <c r="D147" s="36">
        <v>38428</v>
      </c>
      <c r="E147" s="44">
        <v>39.36551</v>
      </c>
      <c r="F147" s="44">
        <v>-76.692930000000004</v>
      </c>
      <c r="G147" s="44">
        <v>39.365220000000001</v>
      </c>
      <c r="H147" s="44">
        <v>-76.693709999999996</v>
      </c>
      <c r="J147">
        <v>2</v>
      </c>
      <c r="AS147">
        <v>7</v>
      </c>
      <c r="AW147">
        <v>16</v>
      </c>
      <c r="BP147" s="27">
        <f t="shared" si="4"/>
        <v>25</v>
      </c>
      <c r="BQ147">
        <v>260</v>
      </c>
      <c r="BR147" s="9">
        <f t="shared" si="5"/>
        <v>9.6153846153846168</v>
      </c>
    </row>
    <row r="148" spans="1:70" x14ac:dyDescent="0.2">
      <c r="A148" s="1">
        <v>841</v>
      </c>
      <c r="B148" s="40" t="s">
        <v>303</v>
      </c>
      <c r="C148" s="40" t="s">
        <v>300</v>
      </c>
      <c r="D148" s="36">
        <v>38442</v>
      </c>
      <c r="E148" s="44">
        <v>39.367379999999997</v>
      </c>
      <c r="F148" s="44">
        <v>-76.668880000000001</v>
      </c>
      <c r="G148" s="44">
        <v>39.366840000000003</v>
      </c>
      <c r="H148" s="44">
        <v>-76.669210000000007</v>
      </c>
      <c r="P148">
        <v>4</v>
      </c>
      <c r="Q148">
        <v>16</v>
      </c>
      <c r="BP148" s="27">
        <f t="shared" si="4"/>
        <v>20</v>
      </c>
      <c r="BQ148">
        <v>35</v>
      </c>
      <c r="BR148" s="9">
        <f t="shared" si="5"/>
        <v>57.142857142857139</v>
      </c>
    </row>
    <row r="149" spans="1:70" x14ac:dyDescent="0.2">
      <c r="A149" s="1">
        <v>894</v>
      </c>
      <c r="B149" s="40" t="s">
        <v>303</v>
      </c>
      <c r="C149" s="40" t="s">
        <v>300</v>
      </c>
      <c r="D149" s="36">
        <v>38442</v>
      </c>
      <c r="E149" s="44">
        <v>39.36786</v>
      </c>
      <c r="F149" s="44">
        <v>-76.668890000000005</v>
      </c>
      <c r="G149" s="44">
        <v>39.367379999999997</v>
      </c>
      <c r="H149" s="44">
        <v>-76.668880000000001</v>
      </c>
      <c r="J149">
        <v>7</v>
      </c>
      <c r="BP149" s="27">
        <f t="shared" si="4"/>
        <v>7</v>
      </c>
      <c r="BQ149">
        <v>13</v>
      </c>
      <c r="BR149" s="9">
        <f t="shared" si="5"/>
        <v>53.846153846153847</v>
      </c>
    </row>
    <row r="150" spans="1:70" x14ac:dyDescent="0.2">
      <c r="A150" s="1">
        <v>947</v>
      </c>
      <c r="B150" s="40" t="s">
        <v>303</v>
      </c>
      <c r="C150" s="40" t="s">
        <v>300</v>
      </c>
      <c r="D150" s="36">
        <v>38442</v>
      </c>
      <c r="E150" s="44">
        <v>39.363570000000003</v>
      </c>
      <c r="F150" s="44">
        <v>-76.689310000000006</v>
      </c>
      <c r="G150" s="44">
        <v>39.364139999999999</v>
      </c>
      <c r="H150" s="44">
        <v>-76.689769999999996</v>
      </c>
      <c r="J150">
        <v>2</v>
      </c>
      <c r="AS150">
        <v>2</v>
      </c>
      <c r="AW150">
        <v>1</v>
      </c>
      <c r="BP150" s="27">
        <f t="shared" si="4"/>
        <v>5</v>
      </c>
      <c r="BQ150">
        <v>22</v>
      </c>
      <c r="BR150" s="9">
        <f t="shared" si="5"/>
        <v>22.727272727272727</v>
      </c>
    </row>
    <row r="151" spans="1:70" x14ac:dyDescent="0.2">
      <c r="A151" s="1">
        <v>972</v>
      </c>
      <c r="B151" s="40" t="s">
        <v>303</v>
      </c>
      <c r="C151" s="40" t="s">
        <v>300</v>
      </c>
      <c r="D151" s="36">
        <v>38448</v>
      </c>
      <c r="E151" s="44">
        <v>39.367759999999997</v>
      </c>
      <c r="F151" s="44">
        <v>-76.649990000000003</v>
      </c>
      <c r="G151" s="44">
        <v>39.367800000000003</v>
      </c>
      <c r="H151" s="44">
        <v>-76.650859999999994</v>
      </c>
      <c r="J151">
        <v>2</v>
      </c>
      <c r="Q151">
        <v>1</v>
      </c>
      <c r="AK151">
        <v>2</v>
      </c>
      <c r="AL151">
        <v>6</v>
      </c>
      <c r="AS151">
        <v>7</v>
      </c>
      <c r="BM151">
        <v>1</v>
      </c>
      <c r="BP151" s="27">
        <f t="shared" si="4"/>
        <v>19</v>
      </c>
      <c r="BQ151">
        <v>28</v>
      </c>
      <c r="BR151" s="9">
        <f t="shared" si="5"/>
        <v>67.857142857142861</v>
      </c>
    </row>
    <row r="152" spans="1:70" x14ac:dyDescent="0.2">
      <c r="A152" s="1">
        <v>700</v>
      </c>
      <c r="B152" s="40" t="s">
        <v>304</v>
      </c>
      <c r="C152" s="40" t="s">
        <v>300</v>
      </c>
      <c r="D152" s="36">
        <v>38425</v>
      </c>
      <c r="E152" s="44">
        <v>39.350160000000002</v>
      </c>
      <c r="F152" s="44">
        <v>-76.628479999999996</v>
      </c>
      <c r="G152" s="44">
        <v>39.350670000000001</v>
      </c>
      <c r="H152" s="44">
        <v>-76.628659999999996</v>
      </c>
      <c r="J152">
        <v>3</v>
      </c>
      <c r="AL152">
        <v>6</v>
      </c>
      <c r="AS152">
        <v>5</v>
      </c>
      <c r="BP152" s="27">
        <f t="shared" si="4"/>
        <v>14</v>
      </c>
      <c r="BQ152">
        <v>19</v>
      </c>
      <c r="BR152" s="9">
        <f t="shared" si="5"/>
        <v>73.68421052631578</v>
      </c>
    </row>
    <row r="153" spans="1:70" x14ac:dyDescent="0.2">
      <c r="A153" s="1">
        <v>701</v>
      </c>
      <c r="B153" s="40" t="s">
        <v>304</v>
      </c>
      <c r="C153" s="40" t="s">
        <v>300</v>
      </c>
      <c r="D153" s="36">
        <v>38425</v>
      </c>
      <c r="E153" s="44">
        <v>39.354509999999998</v>
      </c>
      <c r="F153" s="44">
        <v>-76.629689999999997</v>
      </c>
      <c r="G153" s="44">
        <v>39.355179999999997</v>
      </c>
      <c r="H153" s="44">
        <v>-76.629729999999995</v>
      </c>
      <c r="J153">
        <v>6</v>
      </c>
      <c r="BP153" s="27">
        <f t="shared" si="4"/>
        <v>6</v>
      </c>
      <c r="BQ153">
        <v>18</v>
      </c>
      <c r="BR153" s="9">
        <f t="shared" si="5"/>
        <v>33.333333333333329</v>
      </c>
    </row>
    <row r="154" spans="1:70" x14ac:dyDescent="0.2">
      <c r="A154" s="1">
        <v>729</v>
      </c>
      <c r="B154" s="40" t="s">
        <v>304</v>
      </c>
      <c r="C154" s="40" t="s">
        <v>300</v>
      </c>
      <c r="D154" s="36">
        <v>38428</v>
      </c>
      <c r="E154" s="44">
        <v>39.333120000000001</v>
      </c>
      <c r="F154" s="44">
        <v>-76.623800000000003</v>
      </c>
      <c r="G154" s="44">
        <v>39.333620000000003</v>
      </c>
      <c r="H154" s="44">
        <v>-76.623220000000003</v>
      </c>
      <c r="AS154">
        <v>5</v>
      </c>
      <c r="BP154" s="27">
        <f t="shared" si="4"/>
        <v>5</v>
      </c>
      <c r="BQ154">
        <v>5</v>
      </c>
      <c r="BR154" s="9">
        <f t="shared" si="5"/>
        <v>100</v>
      </c>
    </row>
    <row r="155" spans="1:70" x14ac:dyDescent="0.2">
      <c r="A155" s="1">
        <v>753</v>
      </c>
      <c r="B155" s="40" t="s">
        <v>304</v>
      </c>
      <c r="C155" s="40" t="s">
        <v>300</v>
      </c>
      <c r="D155" s="36">
        <v>38448</v>
      </c>
      <c r="E155" s="44">
        <v>39.324550000000002</v>
      </c>
      <c r="F155" s="44">
        <v>-76.626230000000007</v>
      </c>
      <c r="G155" s="44">
        <v>39.325180000000003</v>
      </c>
      <c r="H155" s="44">
        <v>-76.626509999999996</v>
      </c>
      <c r="J155">
        <v>25</v>
      </c>
      <c r="P155">
        <v>1</v>
      </c>
      <c r="AS155">
        <v>32</v>
      </c>
      <c r="BM155">
        <v>3</v>
      </c>
      <c r="BP155" s="27">
        <f t="shared" si="4"/>
        <v>61</v>
      </c>
      <c r="BQ155">
        <v>81</v>
      </c>
      <c r="BR155" s="9">
        <f t="shared" si="5"/>
        <v>75.308641975308646</v>
      </c>
    </row>
    <row r="156" spans="1:70" x14ac:dyDescent="0.2">
      <c r="A156" s="1">
        <v>800</v>
      </c>
      <c r="B156" s="40" t="s">
        <v>304</v>
      </c>
      <c r="C156" s="40" t="s">
        <v>300</v>
      </c>
      <c r="D156" s="36">
        <v>38425</v>
      </c>
      <c r="E156" s="44">
        <v>39.344760000000001</v>
      </c>
      <c r="F156" s="44">
        <v>-76.626270000000005</v>
      </c>
      <c r="G156" s="44">
        <v>39.345370000000003</v>
      </c>
      <c r="H156" s="44">
        <v>-76.626599999999996</v>
      </c>
      <c r="BK156">
        <v>9</v>
      </c>
      <c r="BP156" s="27">
        <f t="shared" si="4"/>
        <v>9</v>
      </c>
      <c r="BQ156">
        <v>13</v>
      </c>
      <c r="BR156" s="9">
        <f t="shared" si="5"/>
        <v>69.230769230769226</v>
      </c>
    </row>
    <row r="157" spans="1:70" x14ac:dyDescent="0.2">
      <c r="A157" s="1">
        <v>801</v>
      </c>
      <c r="B157" s="40" t="s">
        <v>304</v>
      </c>
      <c r="C157" s="40" t="s">
        <v>300</v>
      </c>
      <c r="D157" s="36">
        <v>38425</v>
      </c>
      <c r="E157" s="44">
        <v>39.348860000000002</v>
      </c>
      <c r="F157" s="44">
        <v>-76.628140000000002</v>
      </c>
      <c r="G157" s="44">
        <v>39.349510000000002</v>
      </c>
      <c r="H157" s="44">
        <v>-76.628309999999999</v>
      </c>
      <c r="J157">
        <v>7</v>
      </c>
      <c r="AH157">
        <v>1</v>
      </c>
      <c r="AS157">
        <v>1</v>
      </c>
      <c r="BK157">
        <v>1</v>
      </c>
      <c r="BP157" s="27">
        <f t="shared" si="4"/>
        <v>10</v>
      </c>
      <c r="BQ157">
        <v>31</v>
      </c>
      <c r="BR157" s="9">
        <f t="shared" si="5"/>
        <v>32.258064516129032</v>
      </c>
    </row>
    <row r="158" spans="1:70" x14ac:dyDescent="0.2">
      <c r="A158" s="1">
        <v>856</v>
      </c>
      <c r="B158" s="40" t="s">
        <v>304</v>
      </c>
      <c r="C158" s="40" t="s">
        <v>300</v>
      </c>
      <c r="D158" s="36">
        <v>38418</v>
      </c>
      <c r="E158" s="44">
        <v>39.32808</v>
      </c>
      <c r="F158" s="44">
        <v>-76.624989999999997</v>
      </c>
      <c r="G158" s="44">
        <v>39.328699999999998</v>
      </c>
      <c r="H158" s="44">
        <v>-76.625240000000005</v>
      </c>
      <c r="J158">
        <v>1</v>
      </c>
      <c r="AS158">
        <v>4</v>
      </c>
      <c r="BP158" s="27">
        <f t="shared" si="4"/>
        <v>5</v>
      </c>
      <c r="BQ158">
        <v>8</v>
      </c>
      <c r="BR158" s="9">
        <f t="shared" si="5"/>
        <v>62.5</v>
      </c>
    </row>
    <row r="159" spans="1:70" x14ac:dyDescent="0.2">
      <c r="A159" s="1">
        <v>857</v>
      </c>
      <c r="B159" s="40" t="s">
        <v>304</v>
      </c>
      <c r="C159" s="40" t="s">
        <v>300</v>
      </c>
      <c r="D159" s="36">
        <v>38428</v>
      </c>
      <c r="E159" s="44">
        <v>39.331899999999997</v>
      </c>
      <c r="F159" s="44">
        <v>-76.624470000000002</v>
      </c>
      <c r="G159" s="44">
        <v>39.332509999999999</v>
      </c>
      <c r="H159" s="44">
        <v>-76.624170000000007</v>
      </c>
      <c r="J159">
        <v>5</v>
      </c>
      <c r="AS159">
        <v>30</v>
      </c>
      <c r="BP159" s="27">
        <f t="shared" si="4"/>
        <v>35</v>
      </c>
      <c r="BQ159">
        <v>41</v>
      </c>
      <c r="BR159" s="9">
        <f t="shared" si="5"/>
        <v>85.365853658536579</v>
      </c>
    </row>
    <row r="160" spans="1:70" x14ac:dyDescent="0.2">
      <c r="A160" s="1">
        <v>886</v>
      </c>
      <c r="B160" s="40" t="s">
        <v>304</v>
      </c>
      <c r="C160" s="40" t="s">
        <v>300</v>
      </c>
      <c r="D160" s="36">
        <v>38448</v>
      </c>
      <c r="E160" s="44">
        <v>39.322740000000003</v>
      </c>
      <c r="F160" s="44">
        <v>-76.625680000000003</v>
      </c>
      <c r="G160" s="44">
        <v>39.323340000000002</v>
      </c>
      <c r="H160" s="44">
        <v>-76.62603</v>
      </c>
      <c r="J160">
        <v>13</v>
      </c>
      <c r="AS160">
        <v>8</v>
      </c>
      <c r="BP160" s="27">
        <f t="shared" si="4"/>
        <v>21</v>
      </c>
      <c r="BQ160">
        <v>32</v>
      </c>
      <c r="BR160" s="9">
        <f t="shared" si="5"/>
        <v>65.625</v>
      </c>
    </row>
    <row r="161" spans="1:70" x14ac:dyDescent="0.2">
      <c r="A161" s="1">
        <v>954</v>
      </c>
      <c r="B161" s="40" t="s">
        <v>304</v>
      </c>
      <c r="C161" s="40" t="s">
        <v>300</v>
      </c>
      <c r="D161" s="36">
        <v>38418</v>
      </c>
      <c r="E161" s="44">
        <v>39.32743</v>
      </c>
      <c r="F161" s="44">
        <v>-76.625119999999995</v>
      </c>
      <c r="G161" s="44">
        <v>39.32808</v>
      </c>
      <c r="H161" s="44">
        <v>-76.624989999999997</v>
      </c>
      <c r="AS161">
        <v>86</v>
      </c>
      <c r="BJ161">
        <v>1</v>
      </c>
      <c r="BP161" s="27">
        <f t="shared" si="4"/>
        <v>87</v>
      </c>
      <c r="BQ161">
        <v>102</v>
      </c>
      <c r="BR161" s="9">
        <f t="shared" si="5"/>
        <v>85.294117647058826</v>
      </c>
    </row>
    <row r="162" spans="1:70" x14ac:dyDescent="0.2">
      <c r="A162" s="1">
        <v>758</v>
      </c>
      <c r="B162" s="40" t="s">
        <v>309</v>
      </c>
      <c r="C162" s="40" t="s">
        <v>300</v>
      </c>
      <c r="D162" s="36">
        <v>38453</v>
      </c>
      <c r="E162" s="44">
        <v>39.354109999999999</v>
      </c>
      <c r="F162" s="44">
        <v>-76.647390000000001</v>
      </c>
      <c r="G162" s="44">
        <v>39.354649999999999</v>
      </c>
      <c r="H162" s="44">
        <v>-76.647900000000007</v>
      </c>
      <c r="J162">
        <v>2</v>
      </c>
      <c r="AL162">
        <v>16</v>
      </c>
      <c r="AS162">
        <v>43</v>
      </c>
      <c r="BM162">
        <v>1</v>
      </c>
      <c r="BP162" s="27">
        <f t="shared" si="4"/>
        <v>62</v>
      </c>
      <c r="BQ162">
        <v>79</v>
      </c>
      <c r="BR162" s="9">
        <f t="shared" si="5"/>
        <v>78.48101265822784</v>
      </c>
    </row>
    <row r="163" spans="1:70" x14ac:dyDescent="0.2">
      <c r="A163" s="1">
        <v>778</v>
      </c>
      <c r="B163" s="40" t="s">
        <v>309</v>
      </c>
      <c r="C163" s="40" t="s">
        <v>300</v>
      </c>
      <c r="D163" s="36">
        <v>38455</v>
      </c>
      <c r="E163" s="44">
        <v>39.344970000000004</v>
      </c>
      <c r="F163" s="44">
        <v>-76.64931</v>
      </c>
      <c r="G163" s="44">
        <v>39.34563</v>
      </c>
      <c r="H163" s="44">
        <v>-76.64922</v>
      </c>
      <c r="P163">
        <v>17</v>
      </c>
      <c r="AL163">
        <v>8</v>
      </c>
      <c r="AS163">
        <v>850</v>
      </c>
      <c r="BP163" s="27">
        <f t="shared" si="4"/>
        <v>875</v>
      </c>
      <c r="BQ163">
        <v>1483</v>
      </c>
      <c r="BR163" s="9">
        <f t="shared" si="5"/>
        <v>59.002022926500345</v>
      </c>
    </row>
    <row r="164" spans="1:70" x14ac:dyDescent="0.2">
      <c r="A164" s="1">
        <v>780</v>
      </c>
      <c r="B164" s="40" t="s">
        <v>309</v>
      </c>
      <c r="C164" s="40" t="s">
        <v>300</v>
      </c>
      <c r="D164" s="36">
        <v>38454</v>
      </c>
      <c r="E164" s="44">
        <v>39.332129999999999</v>
      </c>
      <c r="F164" s="44">
        <v>-76.642520000000005</v>
      </c>
      <c r="G164" s="44">
        <v>39.33267</v>
      </c>
      <c r="H164" s="44">
        <v>-76.643039999999999</v>
      </c>
      <c r="J164">
        <v>19</v>
      </c>
      <c r="AS164">
        <v>20</v>
      </c>
      <c r="BP164" s="27">
        <f t="shared" si="4"/>
        <v>39</v>
      </c>
      <c r="BQ164">
        <v>114</v>
      </c>
      <c r="BR164" s="9">
        <f t="shared" si="5"/>
        <v>34.210526315789473</v>
      </c>
    </row>
    <row r="165" spans="1:70" x14ac:dyDescent="0.2">
      <c r="A165" s="1">
        <v>902</v>
      </c>
      <c r="B165" s="40" t="s">
        <v>309</v>
      </c>
      <c r="C165" s="40" t="s">
        <v>300</v>
      </c>
      <c r="D165" s="36">
        <v>38453</v>
      </c>
      <c r="E165" s="44">
        <v>39.350900000000003</v>
      </c>
      <c r="F165" s="44">
        <v>-76.646050000000002</v>
      </c>
      <c r="G165" s="44">
        <v>39.35154</v>
      </c>
      <c r="H165" s="44">
        <v>-76.646320000000003</v>
      </c>
      <c r="J165">
        <v>9</v>
      </c>
      <c r="P165">
        <v>3</v>
      </c>
      <c r="U165">
        <v>3</v>
      </c>
      <c r="AS165">
        <v>40</v>
      </c>
      <c r="BM165">
        <v>1</v>
      </c>
      <c r="BP165" s="27">
        <f t="shared" si="4"/>
        <v>56</v>
      </c>
      <c r="BQ165">
        <v>102</v>
      </c>
      <c r="BR165" s="9">
        <f t="shared" si="5"/>
        <v>54.901960784313729</v>
      </c>
    </row>
    <row r="166" spans="1:70" x14ac:dyDescent="0.2">
      <c r="A166" s="1">
        <v>909</v>
      </c>
      <c r="B166" s="40" t="s">
        <v>309</v>
      </c>
      <c r="C166" s="40" t="s">
        <v>300</v>
      </c>
      <c r="D166" s="36">
        <v>38454</v>
      </c>
      <c r="E166" s="44">
        <v>39.330939999999998</v>
      </c>
      <c r="F166" s="44">
        <v>-76.641720000000007</v>
      </c>
      <c r="G166" s="44">
        <v>39.331560000000003</v>
      </c>
      <c r="H166" s="44">
        <v>-76.642049999999998</v>
      </c>
      <c r="J166">
        <v>14</v>
      </c>
      <c r="AL166">
        <v>4</v>
      </c>
      <c r="AP166">
        <v>4</v>
      </c>
      <c r="AS166">
        <v>64</v>
      </c>
      <c r="BP166" s="27">
        <f t="shared" si="4"/>
        <v>86</v>
      </c>
      <c r="BQ166">
        <v>372</v>
      </c>
      <c r="BR166" s="9">
        <f t="shared" si="5"/>
        <v>23.118279569892472</v>
      </c>
    </row>
    <row r="167" spans="1:70" x14ac:dyDescent="0.2">
      <c r="A167" s="1">
        <v>940</v>
      </c>
      <c r="B167" s="40" t="s">
        <v>309</v>
      </c>
      <c r="C167" s="40" t="s">
        <v>300</v>
      </c>
      <c r="D167" s="36">
        <v>38455</v>
      </c>
      <c r="E167" s="44">
        <v>39.336559999999999</v>
      </c>
      <c r="F167" s="44">
        <v>-76.645889999999994</v>
      </c>
      <c r="G167" s="44">
        <v>39.337159999999997</v>
      </c>
      <c r="H167" s="44">
        <v>-76.646280000000004</v>
      </c>
      <c r="J167">
        <v>4</v>
      </c>
      <c r="AK167">
        <v>1</v>
      </c>
      <c r="AS167">
        <v>13</v>
      </c>
      <c r="BP167" s="27">
        <f t="shared" si="4"/>
        <v>18</v>
      </c>
      <c r="BQ167">
        <v>104</v>
      </c>
      <c r="BR167" s="9">
        <f t="shared" si="5"/>
        <v>17.307692307692307</v>
      </c>
    </row>
    <row r="168" spans="1:70" x14ac:dyDescent="0.2">
      <c r="A168" s="1">
        <v>956</v>
      </c>
      <c r="B168" s="40" t="s">
        <v>309</v>
      </c>
      <c r="C168" s="40" t="s">
        <v>300</v>
      </c>
      <c r="D168" s="36">
        <v>38454</v>
      </c>
      <c r="E168" s="44">
        <v>39.326790000000003</v>
      </c>
      <c r="F168" s="44">
        <v>-76.638130000000004</v>
      </c>
      <c r="G168" s="44">
        <v>39.326889999999999</v>
      </c>
      <c r="H168" s="44">
        <v>-76.638990000000007</v>
      </c>
      <c r="J168">
        <v>1</v>
      </c>
      <c r="P168">
        <v>6</v>
      </c>
      <c r="Q168">
        <v>3</v>
      </c>
      <c r="AS168">
        <v>5</v>
      </c>
      <c r="BF168">
        <v>1</v>
      </c>
      <c r="BP168" s="27">
        <f t="shared" si="4"/>
        <v>16</v>
      </c>
      <c r="BQ168">
        <v>35</v>
      </c>
      <c r="BR168" s="9">
        <f t="shared" si="5"/>
        <v>45.714285714285715</v>
      </c>
    </row>
    <row r="169" spans="1:70" x14ac:dyDescent="0.2">
      <c r="A169" s="1">
        <v>985</v>
      </c>
      <c r="B169" s="40" t="s">
        <v>309</v>
      </c>
      <c r="C169" s="40" t="s">
        <v>300</v>
      </c>
      <c r="D169" s="36">
        <v>38455</v>
      </c>
      <c r="E169" s="44">
        <v>39.338619999999999</v>
      </c>
      <c r="F169" s="44">
        <v>-76.648809999999997</v>
      </c>
      <c r="G169" s="44">
        <v>39.338940000000001</v>
      </c>
      <c r="H169" s="44">
        <v>-76.649559999999994</v>
      </c>
      <c r="J169">
        <v>100</v>
      </c>
      <c r="AL169">
        <v>17</v>
      </c>
      <c r="AS169">
        <v>567</v>
      </c>
      <c r="BM169">
        <v>50</v>
      </c>
      <c r="BP169" s="27">
        <f t="shared" si="4"/>
        <v>734</v>
      </c>
      <c r="BQ169">
        <v>1919</v>
      </c>
      <c r="BR169" s="9">
        <f t="shared" si="5"/>
        <v>38.249088066701411</v>
      </c>
    </row>
    <row r="170" spans="1:70" x14ac:dyDescent="0.2">
      <c r="A170" s="1">
        <v>1018</v>
      </c>
      <c r="B170" s="40" t="s">
        <v>309</v>
      </c>
      <c r="C170" s="40" t="s">
        <v>300</v>
      </c>
      <c r="D170" s="36">
        <v>38455</v>
      </c>
      <c r="E170" s="44">
        <v>39.335929999999998</v>
      </c>
      <c r="F170" s="44">
        <v>-76.645629999999997</v>
      </c>
      <c r="G170" s="44">
        <v>39.336559999999999</v>
      </c>
      <c r="H170" s="44">
        <v>-76.645889999999994</v>
      </c>
      <c r="J170">
        <v>81</v>
      </c>
      <c r="P170">
        <v>10</v>
      </c>
      <c r="AK170">
        <v>2</v>
      </c>
      <c r="AS170">
        <v>38</v>
      </c>
      <c r="BM170">
        <v>2</v>
      </c>
      <c r="BP170" s="27">
        <f t="shared" si="4"/>
        <v>133</v>
      </c>
      <c r="BQ170">
        <v>222</v>
      </c>
      <c r="BR170" s="9">
        <f t="shared" si="5"/>
        <v>59.909909909909906</v>
      </c>
    </row>
    <row r="171" spans="1:70" x14ac:dyDescent="0.2">
      <c r="A171" s="1">
        <v>1059</v>
      </c>
      <c r="B171" s="40" t="s">
        <v>309</v>
      </c>
      <c r="C171" s="40" t="s">
        <v>300</v>
      </c>
      <c r="D171" s="36">
        <v>38453</v>
      </c>
      <c r="E171" s="44">
        <v>39.355170000000001</v>
      </c>
      <c r="F171" s="44">
        <v>-76.64846</v>
      </c>
      <c r="G171" s="44">
        <v>39.355670000000003</v>
      </c>
      <c r="H171" s="44">
        <v>-76.649039999999999</v>
      </c>
      <c r="J171">
        <v>9</v>
      </c>
      <c r="P171">
        <v>3</v>
      </c>
      <c r="AK171">
        <v>6</v>
      </c>
      <c r="AS171">
        <v>119</v>
      </c>
      <c r="AW171">
        <v>3</v>
      </c>
      <c r="BP171" s="27">
        <f t="shared" si="4"/>
        <v>140</v>
      </c>
      <c r="BQ171">
        <v>354</v>
      </c>
      <c r="BR171" s="9">
        <f t="shared" si="5"/>
        <v>39.548022598870055</v>
      </c>
    </row>
    <row r="172" spans="1:70" x14ac:dyDescent="0.2">
      <c r="A172" s="1">
        <v>1084</v>
      </c>
      <c r="B172" s="40" t="s">
        <v>309</v>
      </c>
      <c r="C172" s="40" t="s">
        <v>300</v>
      </c>
      <c r="D172" s="36">
        <v>38455</v>
      </c>
      <c r="E172" s="44">
        <v>39.33858</v>
      </c>
      <c r="F172" s="44">
        <v>-76.647970000000001</v>
      </c>
      <c r="G172" s="44">
        <v>39.338619999999999</v>
      </c>
      <c r="H172" s="44">
        <v>-76.648809999999997</v>
      </c>
      <c r="J172">
        <v>35</v>
      </c>
      <c r="P172">
        <v>24</v>
      </c>
      <c r="AL172">
        <v>6</v>
      </c>
      <c r="AS172">
        <v>276</v>
      </c>
      <c r="BK172">
        <v>6</v>
      </c>
      <c r="BM172">
        <v>6</v>
      </c>
      <c r="BP172" s="27">
        <f t="shared" si="4"/>
        <v>353</v>
      </c>
      <c r="BQ172">
        <v>583</v>
      </c>
      <c r="BR172" s="9">
        <f t="shared" si="5"/>
        <v>60.548885077186966</v>
      </c>
    </row>
    <row r="173" spans="1:70" x14ac:dyDescent="0.2">
      <c r="A173" s="1">
        <v>1087</v>
      </c>
      <c r="B173" s="40" t="s">
        <v>309</v>
      </c>
      <c r="C173" s="40" t="s">
        <v>300</v>
      </c>
      <c r="D173" s="36">
        <v>38455</v>
      </c>
      <c r="E173" s="44">
        <v>39.362789999999997</v>
      </c>
      <c r="F173" s="44">
        <v>-76.648939999999996</v>
      </c>
      <c r="G173" s="44">
        <v>39.363419999999998</v>
      </c>
      <c r="H173" s="44">
        <v>-76.648650000000004</v>
      </c>
      <c r="J173">
        <v>12</v>
      </c>
      <c r="P173">
        <v>2</v>
      </c>
      <c r="Q173">
        <v>2</v>
      </c>
      <c r="AS173">
        <v>48</v>
      </c>
      <c r="BP173" s="27">
        <f t="shared" si="4"/>
        <v>64</v>
      </c>
      <c r="BQ173">
        <v>162</v>
      </c>
      <c r="BR173" s="9">
        <f t="shared" si="5"/>
        <v>39.506172839506171</v>
      </c>
    </row>
    <row r="174" spans="1:70" x14ac:dyDescent="0.2">
      <c r="A174" s="1">
        <v>1103</v>
      </c>
      <c r="B174" s="40" t="s">
        <v>309</v>
      </c>
      <c r="C174" s="40" t="s">
        <v>300</v>
      </c>
      <c r="D174" s="36">
        <v>38454</v>
      </c>
      <c r="E174" s="44">
        <v>39.329639999999998</v>
      </c>
      <c r="F174" s="44">
        <v>-76.641850000000005</v>
      </c>
      <c r="G174" s="44">
        <v>39.330280000000002</v>
      </c>
      <c r="H174" s="44">
        <v>-76.641580000000005</v>
      </c>
      <c r="J174">
        <v>13</v>
      </c>
      <c r="P174">
        <v>56</v>
      </c>
      <c r="Q174">
        <v>3</v>
      </c>
      <c r="AS174">
        <v>78</v>
      </c>
      <c r="BM174">
        <v>6</v>
      </c>
      <c r="BP174" s="27">
        <f t="shared" si="4"/>
        <v>156</v>
      </c>
      <c r="BQ174">
        <v>348</v>
      </c>
      <c r="BR174" s="9">
        <f t="shared" si="5"/>
        <v>44.827586206896555</v>
      </c>
    </row>
    <row r="175" spans="1:70" x14ac:dyDescent="0.2">
      <c r="A175" s="26">
        <v>566</v>
      </c>
      <c r="B175" s="40" t="s">
        <v>310</v>
      </c>
      <c r="C175" s="40" t="s">
        <v>300</v>
      </c>
      <c r="D175" s="36">
        <v>38470</v>
      </c>
      <c r="E175" s="44">
        <v>39.334620000000001</v>
      </c>
      <c r="F175" s="44">
        <v>-76.711410000000001</v>
      </c>
      <c r="G175" s="44">
        <v>39.335160000000002</v>
      </c>
      <c r="H175" s="44">
        <v>-76.710899999999995</v>
      </c>
      <c r="J175">
        <v>43</v>
      </c>
      <c r="P175">
        <v>24</v>
      </c>
      <c r="AK175">
        <v>5</v>
      </c>
      <c r="AS175">
        <v>357</v>
      </c>
      <c r="BP175" s="27">
        <f t="shared" si="4"/>
        <v>429</v>
      </c>
      <c r="BQ175">
        <v>516</v>
      </c>
      <c r="BR175" s="9">
        <f t="shared" si="5"/>
        <v>83.139534883720927</v>
      </c>
    </row>
    <row r="176" spans="1:70" x14ac:dyDescent="0.2">
      <c r="A176" s="26">
        <v>250</v>
      </c>
      <c r="B176" s="40" t="s">
        <v>301</v>
      </c>
      <c r="C176" s="40" t="s">
        <v>300</v>
      </c>
      <c r="D176" s="36">
        <v>38470</v>
      </c>
      <c r="E176" s="1">
        <v>39.305109999999999</v>
      </c>
      <c r="F176" s="1">
        <v>-76.687340000000006</v>
      </c>
      <c r="G176">
        <v>39.305129999999998</v>
      </c>
      <c r="H176">
        <v>-76.688130000000001</v>
      </c>
      <c r="AE176">
        <v>14</v>
      </c>
      <c r="AI176">
        <v>14</v>
      </c>
      <c r="AK176">
        <v>1014</v>
      </c>
      <c r="AL176">
        <v>14</v>
      </c>
      <c r="AS176">
        <v>71</v>
      </c>
      <c r="BP176" s="27">
        <f t="shared" si="4"/>
        <v>1127</v>
      </c>
      <c r="BQ176">
        <v>1556</v>
      </c>
      <c r="BR176" s="9">
        <f t="shared" si="5"/>
        <v>72.429305912596391</v>
      </c>
    </row>
    <row r="177" spans="1:70" x14ac:dyDescent="0.2">
      <c r="A177" s="26">
        <v>1112</v>
      </c>
      <c r="B177" s="40" t="s">
        <v>309</v>
      </c>
      <c r="C177" s="40" t="s">
        <v>300</v>
      </c>
      <c r="D177" s="36">
        <v>38453</v>
      </c>
      <c r="E177" s="44">
        <v>39.36609</v>
      </c>
      <c r="F177" s="44">
        <v>-76.648219999999995</v>
      </c>
      <c r="G177" s="44">
        <v>39.366759999999999</v>
      </c>
      <c r="H177" s="44">
        <v>-76.648319999999998</v>
      </c>
      <c r="P177">
        <v>10</v>
      </c>
      <c r="AK177">
        <v>10</v>
      </c>
      <c r="AS177">
        <v>330</v>
      </c>
      <c r="BM177">
        <v>10</v>
      </c>
      <c r="BP177" s="27">
        <f t="shared" si="4"/>
        <v>360</v>
      </c>
      <c r="BQ177">
        <v>1120</v>
      </c>
      <c r="BR177" s="9">
        <f t="shared" si="5"/>
        <v>32.142857142857146</v>
      </c>
    </row>
    <row r="178" spans="1:70" x14ac:dyDescent="0.2">
      <c r="A178" s="26">
        <v>1600</v>
      </c>
      <c r="B178" s="40" t="s">
        <v>305</v>
      </c>
      <c r="C178" s="40" t="s">
        <v>300</v>
      </c>
      <c r="D178" s="36">
        <v>38463</v>
      </c>
      <c r="E178" s="44">
        <v>39.368110000000001</v>
      </c>
      <c r="F178" s="44">
        <v>-76.580849999999998</v>
      </c>
      <c r="G178" s="44">
        <v>39.368699999999997</v>
      </c>
      <c r="H178" s="44">
        <v>-76.581130000000002</v>
      </c>
      <c r="J178">
        <v>7</v>
      </c>
      <c r="P178">
        <v>14</v>
      </c>
      <c r="AK178">
        <v>7</v>
      </c>
      <c r="AL178">
        <v>7</v>
      </c>
      <c r="AS178">
        <v>29</v>
      </c>
      <c r="BK178">
        <v>7</v>
      </c>
      <c r="BP178" s="27">
        <f t="shared" si="4"/>
        <v>71</v>
      </c>
      <c r="BQ178">
        <v>399</v>
      </c>
      <c r="BR178" s="9">
        <f t="shared" si="5"/>
        <v>17.794486215538846</v>
      </c>
    </row>
    <row r="179" spans="1:70" x14ac:dyDescent="0.2">
      <c r="A179" s="26">
        <v>403</v>
      </c>
      <c r="B179" s="40" t="s">
        <v>299</v>
      </c>
      <c r="C179" s="40" t="s">
        <v>300</v>
      </c>
      <c r="D179" s="36">
        <v>38470</v>
      </c>
      <c r="E179" s="44">
        <v>39.320590000000003</v>
      </c>
      <c r="F179" s="44">
        <v>-76.711569999999995</v>
      </c>
      <c r="G179" s="44">
        <v>39.32105</v>
      </c>
      <c r="H179" s="44">
        <v>-76.71172</v>
      </c>
      <c r="J179">
        <v>550</v>
      </c>
      <c r="P179">
        <v>50</v>
      </c>
      <c r="AK179">
        <v>50</v>
      </c>
      <c r="AL179">
        <v>25</v>
      </c>
      <c r="AS179">
        <v>2125</v>
      </c>
      <c r="AW179">
        <v>25</v>
      </c>
      <c r="BM179">
        <v>25</v>
      </c>
      <c r="BP179" s="27">
        <f t="shared" si="4"/>
        <v>2850</v>
      </c>
      <c r="BQ179">
        <v>4250</v>
      </c>
      <c r="BR179" s="9">
        <f t="shared" si="5"/>
        <v>67.058823529411754</v>
      </c>
    </row>
    <row r="180" spans="1:70" x14ac:dyDescent="0.2">
      <c r="A180" s="26">
        <v>625</v>
      </c>
      <c r="B180" s="40" t="s">
        <v>302</v>
      </c>
      <c r="C180" s="40" t="s">
        <v>300</v>
      </c>
      <c r="D180" s="36">
        <v>38474</v>
      </c>
      <c r="E180" s="44">
        <v>39.275219999999997</v>
      </c>
      <c r="F180" s="44">
        <v>-76.673670000000001</v>
      </c>
      <c r="G180" s="44">
        <v>39.275060000000003</v>
      </c>
      <c r="H180" s="44">
        <v>-76.674499999999995</v>
      </c>
      <c r="J180">
        <v>8</v>
      </c>
      <c r="AS180">
        <v>2</v>
      </c>
      <c r="BK180">
        <v>1</v>
      </c>
      <c r="BP180" s="27">
        <f t="shared" si="4"/>
        <v>11</v>
      </c>
      <c r="BQ180">
        <v>12</v>
      </c>
      <c r="BR180" s="9">
        <f t="shared" si="5"/>
        <v>91.666666666666657</v>
      </c>
    </row>
    <row r="181" spans="1:70" x14ac:dyDescent="0.2">
      <c r="A181" s="26">
        <v>964</v>
      </c>
      <c r="B181" s="40" t="s">
        <v>303</v>
      </c>
      <c r="C181" s="40" t="s">
        <v>300</v>
      </c>
      <c r="D181" s="36">
        <v>38442</v>
      </c>
      <c r="E181" s="44">
        <v>39.367249999999999</v>
      </c>
      <c r="F181" s="44">
        <v>-76.662980000000005</v>
      </c>
      <c r="G181" s="44">
        <v>39.367570000000001</v>
      </c>
      <c r="H181" s="44">
        <v>-76.663730000000001</v>
      </c>
      <c r="J181">
        <v>3</v>
      </c>
      <c r="AL181">
        <v>36</v>
      </c>
      <c r="AS181">
        <v>39</v>
      </c>
      <c r="AW181">
        <v>6</v>
      </c>
      <c r="BM181">
        <v>97</v>
      </c>
      <c r="BP181" s="27">
        <f t="shared" si="4"/>
        <v>181</v>
      </c>
      <c r="BQ181">
        <v>326</v>
      </c>
      <c r="BR181" s="9">
        <f t="shared" si="5"/>
        <v>55.521472392638039</v>
      </c>
    </row>
    <row r="182" spans="1:70" x14ac:dyDescent="0.2">
      <c r="A182" s="26">
        <v>1053</v>
      </c>
      <c r="B182" s="40" t="s">
        <v>304</v>
      </c>
      <c r="C182" s="40" t="s">
        <v>300</v>
      </c>
      <c r="D182" s="36">
        <v>38418</v>
      </c>
      <c r="E182" s="44">
        <v>39.326770000000003</v>
      </c>
      <c r="F182" s="44">
        <v>-76.625200000000007</v>
      </c>
      <c r="G182" s="44">
        <v>39.32743</v>
      </c>
      <c r="H182" s="44">
        <v>-76.625119999999995</v>
      </c>
      <c r="J182">
        <v>5</v>
      </c>
      <c r="AP182">
        <v>1</v>
      </c>
      <c r="AS182">
        <v>9</v>
      </c>
      <c r="BM182">
        <v>2</v>
      </c>
      <c r="BP182" s="27">
        <f t="shared" si="4"/>
        <v>17</v>
      </c>
      <c r="BQ182">
        <v>27</v>
      </c>
      <c r="BR182" s="9">
        <f t="shared" si="5"/>
        <v>62.962962962962962</v>
      </c>
    </row>
    <row r="183" spans="1:70" x14ac:dyDescent="0.2">
      <c r="A183" s="26">
        <v>1367</v>
      </c>
      <c r="B183" s="40" t="s">
        <v>307</v>
      </c>
      <c r="C183" s="40" t="s">
        <v>300</v>
      </c>
      <c r="D183" s="36">
        <v>38463</v>
      </c>
      <c r="E183" s="1">
        <v>39.330759999999998</v>
      </c>
      <c r="F183" s="1">
        <v>-76.535079999999994</v>
      </c>
      <c r="G183" s="44">
        <v>39.33137</v>
      </c>
      <c r="H183" s="44">
        <v>-76.535430000000005</v>
      </c>
      <c r="J183">
        <v>21</v>
      </c>
      <c r="AL183">
        <v>29</v>
      </c>
      <c r="AS183">
        <v>50</v>
      </c>
      <c r="BP183" s="27">
        <f t="shared" si="4"/>
        <v>100</v>
      </c>
      <c r="BQ183">
        <v>254</v>
      </c>
      <c r="BR183" s="9">
        <f t="shared" si="5"/>
        <v>39.370078740157481</v>
      </c>
    </row>
    <row r="184" spans="1:70" x14ac:dyDescent="0.2">
      <c r="A184" s="26">
        <v>1392</v>
      </c>
      <c r="B184" s="40" t="s">
        <v>307</v>
      </c>
      <c r="C184" s="40" t="s">
        <v>308</v>
      </c>
      <c r="D184" s="36">
        <v>38457</v>
      </c>
      <c r="E184" s="44">
        <v>39.323309999999999</v>
      </c>
      <c r="F184" s="44">
        <v>-76.533529999999999</v>
      </c>
      <c r="G184" s="44">
        <v>39.323900000000002</v>
      </c>
      <c r="H184" s="44">
        <v>-76.533190000000005</v>
      </c>
      <c r="J184">
        <v>2</v>
      </c>
      <c r="AL184">
        <v>11</v>
      </c>
      <c r="AS184">
        <v>69</v>
      </c>
      <c r="BP184" s="27">
        <f t="shared" si="4"/>
        <v>82</v>
      </c>
      <c r="BQ184">
        <v>112</v>
      </c>
      <c r="BR184" s="9">
        <f t="shared" si="5"/>
        <v>73.214285714285708</v>
      </c>
    </row>
    <row r="185" spans="1:70" x14ac:dyDescent="0.2">
      <c r="A185" s="26">
        <v>1659</v>
      </c>
      <c r="B185" s="40" t="s">
        <v>307</v>
      </c>
      <c r="C185" s="40" t="s">
        <v>300</v>
      </c>
      <c r="D185" s="36">
        <v>38457</v>
      </c>
      <c r="E185" s="1">
        <v>39.336779999999997</v>
      </c>
      <c r="F185" s="1">
        <v>-76.539709999999999</v>
      </c>
      <c r="G185" s="1">
        <v>39.336790000000001</v>
      </c>
      <c r="H185" s="1">
        <v>-76.540509999999998</v>
      </c>
      <c r="J185">
        <v>33</v>
      </c>
      <c r="AP185">
        <v>5</v>
      </c>
      <c r="AS185">
        <v>24</v>
      </c>
      <c r="BK185">
        <v>5</v>
      </c>
      <c r="BP185" s="27">
        <f t="shared" si="4"/>
        <v>67</v>
      </c>
      <c r="BQ185">
        <v>221</v>
      </c>
      <c r="BR185" s="9">
        <f t="shared" si="5"/>
        <v>30.316742081447963</v>
      </c>
    </row>
    <row r="186" spans="1:70" x14ac:dyDescent="0.2">
      <c r="A186" s="26">
        <v>1634</v>
      </c>
      <c r="B186" s="40" t="s">
        <v>307</v>
      </c>
      <c r="C186" s="40" t="s">
        <v>300</v>
      </c>
      <c r="D186" s="36">
        <v>38457</v>
      </c>
      <c r="E186" s="44">
        <v>39.361020000000003</v>
      </c>
      <c r="F186" s="44">
        <v>-76.534859999999995</v>
      </c>
      <c r="G186" s="44">
        <v>39.361649999999997</v>
      </c>
      <c r="H186" s="44">
        <v>-76.534899999999993</v>
      </c>
      <c r="J186">
        <v>4</v>
      </c>
      <c r="Q186">
        <v>1</v>
      </c>
      <c r="BP186" s="27">
        <f t="shared" si="4"/>
        <v>5</v>
      </c>
      <c r="BQ186">
        <v>6</v>
      </c>
      <c r="BR186" s="9">
        <f t="shared" si="5"/>
        <v>83.333333333333343</v>
      </c>
    </row>
    <row r="187" spans="1:70" x14ac:dyDescent="0.2">
      <c r="A187" s="26">
        <v>1235</v>
      </c>
      <c r="B187" s="40" t="s">
        <v>311</v>
      </c>
      <c r="C187" s="40" t="s">
        <v>308</v>
      </c>
      <c r="D187" s="36">
        <v>38481</v>
      </c>
      <c r="E187" s="60">
        <v>39.312350000000002</v>
      </c>
      <c r="F187" s="60">
        <v>-76.554590000000005</v>
      </c>
      <c r="G187" s="39">
        <v>39.312640000000002</v>
      </c>
      <c r="H187" s="39">
        <v>-76.543909999999997</v>
      </c>
      <c r="J187">
        <v>14</v>
      </c>
      <c r="P187">
        <v>4</v>
      </c>
      <c r="AI187">
        <v>1</v>
      </c>
      <c r="AS187">
        <v>6</v>
      </c>
      <c r="BP187" s="27">
        <f t="shared" si="4"/>
        <v>25</v>
      </c>
      <c r="BQ187">
        <v>82</v>
      </c>
      <c r="BR187" s="9">
        <f t="shared" si="5"/>
        <v>30.487804878048781</v>
      </c>
    </row>
    <row r="188" spans="1:70" x14ac:dyDescent="0.2">
      <c r="A188" s="26">
        <v>1231</v>
      </c>
      <c r="B188" s="40" t="s">
        <v>311</v>
      </c>
      <c r="C188" s="40" t="s">
        <v>308</v>
      </c>
      <c r="D188" s="36">
        <v>38481</v>
      </c>
      <c r="E188" s="44">
        <v>39.31082</v>
      </c>
      <c r="F188" s="44">
        <v>-76.546999999999997</v>
      </c>
      <c r="G188" s="44">
        <v>39.311410000000002</v>
      </c>
      <c r="H188" s="44">
        <v>-76.546769999999995</v>
      </c>
      <c r="J188">
        <v>12</v>
      </c>
      <c r="P188">
        <v>1</v>
      </c>
      <c r="Q188">
        <v>1</v>
      </c>
      <c r="AK188">
        <v>1</v>
      </c>
      <c r="AP188">
        <v>4</v>
      </c>
      <c r="AS188">
        <v>31</v>
      </c>
      <c r="BP188" s="27">
        <f t="shared" si="4"/>
        <v>50</v>
      </c>
      <c r="BQ188">
        <v>85</v>
      </c>
      <c r="BR188" s="9">
        <f t="shared" si="5"/>
        <v>58.82352941176471</v>
      </c>
    </row>
    <row r="189" spans="1:70" x14ac:dyDescent="0.2">
      <c r="A189" s="1">
        <v>61</v>
      </c>
      <c r="B189" s="40" t="s">
        <v>347</v>
      </c>
      <c r="C189" s="40" t="s">
        <v>300</v>
      </c>
      <c r="D189" s="36">
        <v>38785</v>
      </c>
      <c r="E189" s="42">
        <v>39.301340000000003</v>
      </c>
      <c r="F189" s="42">
        <v>-76.696119999999993</v>
      </c>
      <c r="G189" s="42">
        <v>39.300719999999998</v>
      </c>
      <c r="H189" s="42">
        <v>-76.696029999999993</v>
      </c>
      <c r="AK189">
        <v>22</v>
      </c>
      <c r="AN189">
        <v>256</v>
      </c>
      <c r="AS189">
        <v>256</v>
      </c>
      <c r="AU189">
        <v>256</v>
      </c>
      <c r="AV189">
        <v>433</v>
      </c>
      <c r="BP189" s="27">
        <f t="shared" si="4"/>
        <v>1223</v>
      </c>
      <c r="BQ189">
        <v>1345</v>
      </c>
      <c r="BR189" s="9">
        <f t="shared" si="5"/>
        <v>90.929368029739777</v>
      </c>
    </row>
    <row r="190" spans="1:70" x14ac:dyDescent="0.2">
      <c r="A190" s="1">
        <v>129</v>
      </c>
      <c r="B190" s="40" t="s">
        <v>301</v>
      </c>
      <c r="C190" s="40" t="s">
        <v>300</v>
      </c>
      <c r="D190" s="36">
        <v>38785</v>
      </c>
      <c r="E190" s="42">
        <v>39.300069999999998</v>
      </c>
      <c r="F190" s="42">
        <v>-76.702809999999999</v>
      </c>
      <c r="G190" s="42">
        <v>39.299619999999997</v>
      </c>
      <c r="H190" s="42">
        <v>-76.703400000000002</v>
      </c>
      <c r="AN190">
        <v>1</v>
      </c>
      <c r="AS190">
        <v>8</v>
      </c>
      <c r="AT190">
        <v>1</v>
      </c>
      <c r="AW190">
        <v>2</v>
      </c>
      <c r="BM190">
        <v>1</v>
      </c>
      <c r="BP190" s="27">
        <f t="shared" si="4"/>
        <v>13</v>
      </c>
      <c r="BQ190">
        <v>37</v>
      </c>
      <c r="BR190" s="9">
        <f t="shared" si="5"/>
        <v>35.135135135135137</v>
      </c>
    </row>
    <row r="191" spans="1:70" x14ac:dyDescent="0.2">
      <c r="A191" s="1">
        <v>155</v>
      </c>
      <c r="B191" s="40" t="s">
        <v>301</v>
      </c>
      <c r="C191" s="40" t="s">
        <v>300</v>
      </c>
      <c r="D191" s="36">
        <v>38785</v>
      </c>
      <c r="E191" s="42">
        <v>39.299430000000001</v>
      </c>
      <c r="F191" s="42">
        <v>-76.705849999999998</v>
      </c>
      <c r="G191" s="42">
        <v>39.299950000000003</v>
      </c>
      <c r="H191" s="42">
        <v>-76.706389999999999</v>
      </c>
      <c r="P191">
        <v>4</v>
      </c>
      <c r="Q191">
        <v>1</v>
      </c>
      <c r="AS191">
        <v>7</v>
      </c>
      <c r="AU191">
        <v>2</v>
      </c>
      <c r="AV191">
        <v>1</v>
      </c>
      <c r="AW191">
        <v>12</v>
      </c>
      <c r="BP191" s="27">
        <f t="shared" si="4"/>
        <v>27</v>
      </c>
      <c r="BQ191">
        <v>58</v>
      </c>
      <c r="BR191" s="9">
        <f t="shared" si="5"/>
        <v>46.551724137931032</v>
      </c>
    </row>
    <row r="192" spans="1:70" x14ac:dyDescent="0.2">
      <c r="A192" s="1">
        <v>166</v>
      </c>
      <c r="B192" s="40" t="s">
        <v>301</v>
      </c>
      <c r="C192" s="40" t="s">
        <v>300</v>
      </c>
      <c r="D192" s="36">
        <v>38785</v>
      </c>
      <c r="E192" s="42">
        <v>39.299950000000003</v>
      </c>
      <c r="F192" s="42">
        <v>-76.706389999999999</v>
      </c>
      <c r="G192" s="42">
        <v>39.300600000000003</v>
      </c>
      <c r="H192" s="42">
        <v>-76.706630000000004</v>
      </c>
      <c r="AN192">
        <v>1</v>
      </c>
      <c r="AS192">
        <v>6</v>
      </c>
      <c r="BP192" s="27">
        <f t="shared" si="4"/>
        <v>7</v>
      </c>
      <c r="BQ192">
        <v>28</v>
      </c>
      <c r="BR192" s="9">
        <f t="shared" si="5"/>
        <v>25</v>
      </c>
    </row>
    <row r="193" spans="1:70" x14ac:dyDescent="0.2">
      <c r="A193" s="1">
        <v>81</v>
      </c>
      <c r="B193" s="40" t="s">
        <v>346</v>
      </c>
      <c r="C193" s="40" t="s">
        <v>300</v>
      </c>
      <c r="D193" s="36">
        <v>38841</v>
      </c>
      <c r="E193" s="42">
        <v>39.287399999999998</v>
      </c>
      <c r="F193" s="42">
        <v>-76.695760000000007</v>
      </c>
      <c r="G193" s="42">
        <v>39.286960000000001</v>
      </c>
      <c r="H193" s="42">
        <v>-76.695400000000006</v>
      </c>
      <c r="J193">
        <v>125</v>
      </c>
      <c r="Q193">
        <v>25</v>
      </c>
      <c r="AI193">
        <v>25</v>
      </c>
      <c r="AS193">
        <v>175</v>
      </c>
      <c r="AU193">
        <v>500</v>
      </c>
      <c r="AV193">
        <v>1000</v>
      </c>
      <c r="BK193">
        <v>25</v>
      </c>
      <c r="BP193" s="27">
        <f t="shared" si="4"/>
        <v>1875</v>
      </c>
      <c r="BQ193">
        <v>2900</v>
      </c>
      <c r="BR193" s="9">
        <f t="shared" si="5"/>
        <v>64.65517241379311</v>
      </c>
    </row>
    <row r="194" spans="1:70" x14ac:dyDescent="0.2">
      <c r="A194" s="1">
        <v>140</v>
      </c>
      <c r="B194" s="40" t="s">
        <v>302</v>
      </c>
      <c r="C194" s="40" t="s">
        <v>300</v>
      </c>
      <c r="D194" s="36">
        <v>38841</v>
      </c>
      <c r="E194" s="42">
        <v>39.275970000000001</v>
      </c>
      <c r="F194" s="42">
        <v>-76.66328</v>
      </c>
      <c r="G194" s="42">
        <v>39.275970000000001</v>
      </c>
      <c r="H194" s="42">
        <v>-76.664140000000003</v>
      </c>
      <c r="J194">
        <v>14</v>
      </c>
      <c r="P194">
        <v>129</v>
      </c>
      <c r="Q194">
        <v>14</v>
      </c>
      <c r="U194">
        <v>14</v>
      </c>
      <c r="AN194">
        <v>57</v>
      </c>
      <c r="AP194">
        <v>57</v>
      </c>
      <c r="AS194">
        <v>57</v>
      </c>
      <c r="AU194">
        <v>514</v>
      </c>
      <c r="BK194">
        <v>14</v>
      </c>
      <c r="BP194" s="27">
        <f t="shared" si="4"/>
        <v>870</v>
      </c>
      <c r="BQ194">
        <v>1812</v>
      </c>
      <c r="BR194" s="9">
        <f t="shared" si="5"/>
        <v>48.013245033112582</v>
      </c>
    </row>
    <row r="195" spans="1:70" x14ac:dyDescent="0.2">
      <c r="A195" s="1">
        <v>199</v>
      </c>
      <c r="B195" s="40" t="s">
        <v>345</v>
      </c>
      <c r="C195" s="40" t="s">
        <v>300</v>
      </c>
      <c r="D195" s="36">
        <v>38841</v>
      </c>
      <c r="E195" s="42">
        <v>39.275269999999999</v>
      </c>
      <c r="F195" s="42">
        <v>-76.686959999999999</v>
      </c>
      <c r="G195" s="42">
        <v>39.274850000000001</v>
      </c>
      <c r="H195" s="42">
        <v>-76.687640000000002</v>
      </c>
      <c r="J195">
        <v>189</v>
      </c>
      <c r="P195">
        <v>44</v>
      </c>
      <c r="AS195">
        <v>222</v>
      </c>
      <c r="BB195">
        <v>89</v>
      </c>
      <c r="BP195" s="27">
        <f t="shared" si="4"/>
        <v>544</v>
      </c>
      <c r="BQ195">
        <v>1277</v>
      </c>
      <c r="BR195" s="9">
        <f t="shared" si="5"/>
        <v>42.599843382928739</v>
      </c>
    </row>
    <row r="196" spans="1:70" x14ac:dyDescent="0.2">
      <c r="A196" s="1">
        <v>201</v>
      </c>
      <c r="B196" s="40" t="s">
        <v>302</v>
      </c>
      <c r="C196" s="40" t="s">
        <v>300</v>
      </c>
      <c r="D196" s="36">
        <v>38841</v>
      </c>
      <c r="E196" s="42">
        <v>39.275530000000003</v>
      </c>
      <c r="F196" s="42">
        <v>-76.67295</v>
      </c>
      <c r="G196" s="42">
        <v>39.275219999999997</v>
      </c>
      <c r="H196" s="42">
        <v>-76.673670000000001</v>
      </c>
      <c r="J196">
        <v>280</v>
      </c>
      <c r="AN196">
        <v>200</v>
      </c>
      <c r="AS196">
        <v>480</v>
      </c>
      <c r="AU196">
        <v>200</v>
      </c>
      <c r="BB196">
        <v>280</v>
      </c>
      <c r="BP196" s="27">
        <f t="shared" si="4"/>
        <v>1440</v>
      </c>
      <c r="BQ196">
        <v>2180</v>
      </c>
      <c r="BR196" s="9">
        <f t="shared" si="5"/>
        <v>66.055045871559642</v>
      </c>
    </row>
    <row r="197" spans="1:70" x14ac:dyDescent="0.2">
      <c r="A197" s="1">
        <v>254</v>
      </c>
      <c r="B197" s="40" t="s">
        <v>345</v>
      </c>
      <c r="C197" s="40" t="s">
        <v>300</v>
      </c>
      <c r="D197" s="36">
        <v>38841</v>
      </c>
      <c r="E197" s="42">
        <v>39.275399999999998</v>
      </c>
      <c r="F197" s="42">
        <v>-76.686149999999998</v>
      </c>
      <c r="G197" s="42">
        <v>39.275269999999999</v>
      </c>
      <c r="H197" s="42">
        <v>-76.686959999999999</v>
      </c>
      <c r="AS197">
        <v>560</v>
      </c>
      <c r="BB197">
        <v>160</v>
      </c>
      <c r="BK197">
        <v>20</v>
      </c>
      <c r="BP197" s="27">
        <f t="shared" si="4"/>
        <v>740</v>
      </c>
      <c r="BQ197">
        <v>1560</v>
      </c>
      <c r="BR197" s="9">
        <f t="shared" si="5"/>
        <v>47.435897435897431</v>
      </c>
    </row>
    <row r="198" spans="1:70" x14ac:dyDescent="0.2">
      <c r="A198" s="1">
        <v>154</v>
      </c>
      <c r="B198" s="40" t="s">
        <v>299</v>
      </c>
      <c r="C198" s="40" t="s">
        <v>300</v>
      </c>
      <c r="D198" s="36">
        <v>38834</v>
      </c>
      <c r="E198" s="42">
        <v>39.312510000000003</v>
      </c>
      <c r="F198" s="42">
        <v>-76.689369999999997</v>
      </c>
      <c r="G198" s="42">
        <v>39.313160000000003</v>
      </c>
      <c r="H198" s="42">
        <v>-76.68956</v>
      </c>
      <c r="J198">
        <v>267</v>
      </c>
      <c r="P198">
        <v>33</v>
      </c>
      <c r="U198">
        <v>200</v>
      </c>
      <c r="AL198">
        <v>33</v>
      </c>
      <c r="AQ198">
        <v>67</v>
      </c>
      <c r="AS198">
        <v>300</v>
      </c>
      <c r="AU198">
        <v>300</v>
      </c>
      <c r="BM198">
        <v>33</v>
      </c>
      <c r="BP198" s="27">
        <f t="shared" si="4"/>
        <v>1233</v>
      </c>
      <c r="BQ198">
        <v>4333</v>
      </c>
      <c r="BR198" s="9">
        <f t="shared" si="5"/>
        <v>28.456035079621511</v>
      </c>
    </row>
    <row r="199" spans="1:70" x14ac:dyDescent="0.2">
      <c r="A199" s="1">
        <v>160</v>
      </c>
      <c r="B199" s="40" t="s">
        <v>299</v>
      </c>
      <c r="C199" s="40" t="s">
        <v>300</v>
      </c>
      <c r="D199" s="36">
        <v>38834</v>
      </c>
      <c r="E199" s="42">
        <v>39.308340000000001</v>
      </c>
      <c r="F199" s="42">
        <v>-76.689030000000002</v>
      </c>
      <c r="G199" s="42">
        <v>39.308889999999998</v>
      </c>
      <c r="H199" s="42">
        <v>-76.689509999999999</v>
      </c>
      <c r="U199">
        <v>25</v>
      </c>
      <c r="AL199">
        <v>25</v>
      </c>
      <c r="BM199">
        <v>25</v>
      </c>
      <c r="BP199" s="27">
        <f t="shared" si="4"/>
        <v>75</v>
      </c>
      <c r="BQ199">
        <v>3425</v>
      </c>
      <c r="BR199" s="9">
        <f t="shared" si="5"/>
        <v>2.1897810218978102</v>
      </c>
    </row>
    <row r="200" spans="1:70" x14ac:dyDescent="0.2">
      <c r="A200" s="1">
        <v>517</v>
      </c>
      <c r="B200" s="40" t="s">
        <v>299</v>
      </c>
      <c r="C200" s="40" t="s">
        <v>300</v>
      </c>
      <c r="D200" s="36">
        <v>38834</v>
      </c>
      <c r="E200" s="42">
        <v>39.310740000000003</v>
      </c>
      <c r="F200" s="42">
        <v>-76.690089999999998</v>
      </c>
      <c r="G200" s="42">
        <v>39.31127</v>
      </c>
      <c r="H200" s="42">
        <v>-76.689549999999997</v>
      </c>
      <c r="P200">
        <v>100</v>
      </c>
      <c r="U200">
        <v>1100</v>
      </c>
      <c r="AL200">
        <v>100</v>
      </c>
      <c r="AS200">
        <v>500</v>
      </c>
      <c r="AW200">
        <v>100</v>
      </c>
      <c r="BM200">
        <v>200</v>
      </c>
      <c r="BP200" s="27">
        <f t="shared" si="4"/>
        <v>2100</v>
      </c>
      <c r="BQ200">
        <v>15000</v>
      </c>
      <c r="BR200" s="9">
        <f t="shared" si="5"/>
        <v>14.000000000000002</v>
      </c>
    </row>
    <row r="201" spans="1:70" x14ac:dyDescent="0.2">
      <c r="A201" s="26">
        <v>250</v>
      </c>
      <c r="B201" s="40" t="s">
        <v>301</v>
      </c>
      <c r="C201" s="40" t="s">
        <v>300</v>
      </c>
      <c r="D201" s="36">
        <v>38784</v>
      </c>
      <c r="E201" s="1">
        <v>39.305109999999999</v>
      </c>
      <c r="F201" s="1">
        <v>-76.687340000000006</v>
      </c>
      <c r="G201">
        <v>39.305129999999998</v>
      </c>
      <c r="H201">
        <v>-76.688130000000001</v>
      </c>
      <c r="AL201">
        <v>1</v>
      </c>
      <c r="AS201">
        <v>36</v>
      </c>
      <c r="AW201">
        <v>5</v>
      </c>
      <c r="BM201">
        <v>5</v>
      </c>
      <c r="BP201" s="27">
        <f t="shared" si="4"/>
        <v>47</v>
      </c>
      <c r="BQ201">
        <v>110</v>
      </c>
      <c r="BR201" s="9">
        <f t="shared" si="5"/>
        <v>42.727272727272727</v>
      </c>
    </row>
    <row r="202" spans="1:70" x14ac:dyDescent="0.2">
      <c r="A202" s="26">
        <v>1367</v>
      </c>
      <c r="B202" s="40" t="s">
        <v>307</v>
      </c>
      <c r="C202" s="40" t="s">
        <v>300</v>
      </c>
      <c r="D202" s="36">
        <v>38806</v>
      </c>
      <c r="E202" s="1">
        <v>39.330759999999998</v>
      </c>
      <c r="F202" s="1">
        <v>-76.535079999999994</v>
      </c>
      <c r="G202" s="44">
        <v>39.33137</v>
      </c>
      <c r="H202" s="44">
        <v>-76.535430000000005</v>
      </c>
      <c r="J202">
        <v>8</v>
      </c>
      <c r="AL202">
        <v>2</v>
      </c>
      <c r="AP202">
        <v>1</v>
      </c>
      <c r="AS202">
        <v>1</v>
      </c>
      <c r="BP202" s="27">
        <f t="shared" ref="BP202:BP265" si="6">SUM(J202:BO202)</f>
        <v>12</v>
      </c>
      <c r="BQ202">
        <v>21</v>
      </c>
      <c r="BR202" s="9">
        <f t="shared" si="5"/>
        <v>57.142857142857139</v>
      </c>
    </row>
    <row r="203" spans="1:70" x14ac:dyDescent="0.2">
      <c r="A203" s="26">
        <v>1392</v>
      </c>
      <c r="B203" s="40" t="s">
        <v>307</v>
      </c>
      <c r="C203" s="40" t="s">
        <v>308</v>
      </c>
      <c r="D203" s="36">
        <v>38806</v>
      </c>
      <c r="E203" s="44">
        <v>39.323309999999999</v>
      </c>
      <c r="F203" s="44">
        <v>-76.533529999999999</v>
      </c>
      <c r="G203" s="44">
        <v>39.323900000000002</v>
      </c>
      <c r="H203" s="44">
        <v>-76.533190000000005</v>
      </c>
      <c r="J203">
        <v>11</v>
      </c>
      <c r="AL203">
        <v>81</v>
      </c>
      <c r="AS203">
        <v>12</v>
      </c>
      <c r="BP203" s="27">
        <f t="shared" si="6"/>
        <v>104</v>
      </c>
      <c r="BQ203">
        <v>116</v>
      </c>
      <c r="BR203" s="9">
        <f t="shared" ref="BR203:BR266" si="7">BP203/BQ203*100</f>
        <v>89.65517241379311</v>
      </c>
    </row>
    <row r="204" spans="1:70" x14ac:dyDescent="0.2">
      <c r="A204" s="26">
        <v>1659</v>
      </c>
      <c r="B204" s="40" t="s">
        <v>307</v>
      </c>
      <c r="C204" s="40" t="s">
        <v>300</v>
      </c>
      <c r="D204" s="36">
        <v>38806</v>
      </c>
      <c r="E204" s="1">
        <v>39.336779999999997</v>
      </c>
      <c r="F204" s="1">
        <v>-76.539709999999999</v>
      </c>
      <c r="G204" s="1">
        <v>39.336790000000001</v>
      </c>
      <c r="H204" s="1">
        <v>-76.540509999999998</v>
      </c>
      <c r="J204">
        <v>50</v>
      </c>
      <c r="AS204">
        <v>2500</v>
      </c>
      <c r="BK204">
        <v>50</v>
      </c>
      <c r="BP204" s="27">
        <f t="shared" si="6"/>
        <v>2600</v>
      </c>
      <c r="BQ204">
        <v>12350</v>
      </c>
      <c r="BR204" s="9">
        <f t="shared" si="7"/>
        <v>21.052631578947366</v>
      </c>
    </row>
    <row r="205" spans="1:70" x14ac:dyDescent="0.2">
      <c r="A205" s="26">
        <v>1235</v>
      </c>
      <c r="B205" s="40" t="s">
        <v>311</v>
      </c>
      <c r="C205" s="40" t="s">
        <v>308</v>
      </c>
      <c r="D205" s="36">
        <v>38831</v>
      </c>
      <c r="E205" s="60">
        <v>39.312350000000002</v>
      </c>
      <c r="F205" s="60">
        <v>-76.554590000000005</v>
      </c>
      <c r="G205" s="39">
        <v>39.312640000000002</v>
      </c>
      <c r="H205" s="39">
        <v>-76.543909999999997</v>
      </c>
      <c r="AS205">
        <v>79</v>
      </c>
      <c r="BP205" s="27">
        <f t="shared" si="6"/>
        <v>79</v>
      </c>
      <c r="BQ205">
        <v>92</v>
      </c>
      <c r="BR205" s="9">
        <f t="shared" si="7"/>
        <v>85.869565217391312</v>
      </c>
    </row>
    <row r="206" spans="1:70" x14ac:dyDescent="0.2">
      <c r="A206" s="26">
        <v>1231</v>
      </c>
      <c r="B206" s="40" t="s">
        <v>311</v>
      </c>
      <c r="C206" s="40" t="s">
        <v>308</v>
      </c>
      <c r="D206" s="36">
        <v>38831</v>
      </c>
      <c r="E206" s="44">
        <v>39.31082</v>
      </c>
      <c r="F206" s="44">
        <v>-76.546999999999997</v>
      </c>
      <c r="G206" s="44">
        <v>39.311410000000002</v>
      </c>
      <c r="H206" s="44">
        <v>-76.546769999999995</v>
      </c>
      <c r="P206">
        <v>2</v>
      </c>
      <c r="AS206">
        <v>72</v>
      </c>
      <c r="BM206">
        <v>1</v>
      </c>
      <c r="BN206">
        <v>1</v>
      </c>
      <c r="BP206" s="27">
        <f t="shared" si="6"/>
        <v>76</v>
      </c>
      <c r="BQ206">
        <v>97</v>
      </c>
      <c r="BR206" s="9">
        <f t="shared" si="7"/>
        <v>78.350515463917532</v>
      </c>
    </row>
    <row r="207" spans="1:70" x14ac:dyDescent="0.2">
      <c r="A207">
        <v>1181</v>
      </c>
      <c r="B207" s="27" t="s">
        <v>313</v>
      </c>
      <c r="C207" s="40" t="s">
        <v>300</v>
      </c>
      <c r="D207" s="36">
        <v>39161</v>
      </c>
      <c r="E207" s="44">
        <v>39.335999999999999</v>
      </c>
      <c r="F207" s="44">
        <v>-76.580579999999998</v>
      </c>
      <c r="G207" s="44">
        <v>39.335900000000002</v>
      </c>
      <c r="H207" s="44">
        <v>-76.581289999999996</v>
      </c>
      <c r="J207">
        <v>67</v>
      </c>
      <c r="P207">
        <v>367</v>
      </c>
      <c r="AO207">
        <v>900</v>
      </c>
      <c r="AQ207">
        <v>943</v>
      </c>
      <c r="AV207">
        <v>1200</v>
      </c>
      <c r="BE207">
        <v>157</v>
      </c>
      <c r="BP207" s="27">
        <f t="shared" si="6"/>
        <v>3634</v>
      </c>
      <c r="BQ207">
        <v>4166</v>
      </c>
      <c r="BR207" s="9">
        <f t="shared" si="7"/>
        <v>87.229956793086899</v>
      </c>
    </row>
    <row r="208" spans="1:70" x14ac:dyDescent="0.2">
      <c r="A208">
        <v>1202</v>
      </c>
      <c r="B208" s="27" t="s">
        <v>312</v>
      </c>
      <c r="C208" s="40" t="s">
        <v>308</v>
      </c>
      <c r="D208" s="36">
        <v>39162</v>
      </c>
      <c r="E208" s="44">
        <v>39.307960000000001</v>
      </c>
      <c r="F208" s="44">
        <v>-76.556370000000001</v>
      </c>
      <c r="G208" s="44">
        <v>39.307630000000003</v>
      </c>
      <c r="H208" s="44">
        <v>-76.557050000000004</v>
      </c>
      <c r="J208">
        <v>8</v>
      </c>
      <c r="AL208">
        <v>2</v>
      </c>
      <c r="BK208">
        <v>1</v>
      </c>
      <c r="BP208" s="27">
        <f t="shared" si="6"/>
        <v>11</v>
      </c>
      <c r="BQ208">
        <v>104</v>
      </c>
      <c r="BR208" s="9">
        <f t="shared" si="7"/>
        <v>10.576923076923077</v>
      </c>
    </row>
    <row r="209" spans="1:70" x14ac:dyDescent="0.2">
      <c r="A209">
        <v>1203</v>
      </c>
      <c r="B209" s="27" t="s">
        <v>312</v>
      </c>
      <c r="C209" s="40" t="s">
        <v>308</v>
      </c>
      <c r="D209" s="36">
        <v>39162</v>
      </c>
      <c r="E209" s="44">
        <v>39.307630000000003</v>
      </c>
      <c r="F209" s="44">
        <v>-76.557050000000004</v>
      </c>
      <c r="G209" s="44">
        <v>39.307389999999998</v>
      </c>
      <c r="H209" s="44">
        <v>-76.557720000000003</v>
      </c>
      <c r="J209">
        <v>62</v>
      </c>
      <c r="BB209">
        <v>2</v>
      </c>
      <c r="BP209" s="27">
        <f t="shared" si="6"/>
        <v>64</v>
      </c>
      <c r="BQ209">
        <v>190</v>
      </c>
      <c r="BR209" s="9">
        <f t="shared" si="7"/>
        <v>33.684210526315788</v>
      </c>
    </row>
    <row r="210" spans="1:70" x14ac:dyDescent="0.2">
      <c r="A210">
        <v>1231</v>
      </c>
      <c r="B210" s="40" t="s">
        <v>311</v>
      </c>
      <c r="C210" s="40" t="s">
        <v>308</v>
      </c>
      <c r="D210" s="36">
        <v>39202</v>
      </c>
      <c r="E210" s="44">
        <v>39.31082</v>
      </c>
      <c r="F210" s="44">
        <v>-76.546999999999997</v>
      </c>
      <c r="G210" s="44">
        <v>39.311410000000002</v>
      </c>
      <c r="H210" s="44">
        <v>-76.546769999999995</v>
      </c>
      <c r="J210">
        <v>450</v>
      </c>
      <c r="BP210" s="27">
        <f t="shared" si="6"/>
        <v>450</v>
      </c>
      <c r="BQ210">
        <v>5800</v>
      </c>
      <c r="BR210" s="9">
        <f t="shared" si="7"/>
        <v>7.7586206896551726</v>
      </c>
    </row>
    <row r="211" spans="1:70" x14ac:dyDescent="0.2">
      <c r="A211">
        <v>1308</v>
      </c>
      <c r="B211" s="27" t="s">
        <v>306</v>
      </c>
      <c r="C211" s="40" t="s">
        <v>300</v>
      </c>
      <c r="D211" s="36">
        <v>39161</v>
      </c>
      <c r="E211" s="44">
        <v>39.370759999999997</v>
      </c>
      <c r="F211" s="44">
        <v>-76.597610000000003</v>
      </c>
      <c r="G211" s="44">
        <v>39.371310000000001</v>
      </c>
      <c r="H211" s="44">
        <v>-76.597210000000004</v>
      </c>
      <c r="AP211">
        <v>23</v>
      </c>
      <c r="BA211">
        <v>23</v>
      </c>
      <c r="BP211" s="27">
        <f t="shared" si="6"/>
        <v>46</v>
      </c>
      <c r="BQ211">
        <v>492</v>
      </c>
      <c r="BR211" s="9">
        <f t="shared" si="7"/>
        <v>9.3495934959349594</v>
      </c>
    </row>
    <row r="212" spans="1:70" x14ac:dyDescent="0.2">
      <c r="A212">
        <v>1338</v>
      </c>
      <c r="B212" s="27" t="s">
        <v>306</v>
      </c>
      <c r="C212" s="40" t="s">
        <v>300</v>
      </c>
      <c r="D212" s="36">
        <v>39195</v>
      </c>
      <c r="E212" s="44">
        <v>39.350079999999998</v>
      </c>
      <c r="F212" s="44">
        <v>-76.588430000000002</v>
      </c>
      <c r="G212" s="44">
        <v>39.350450000000002</v>
      </c>
      <c r="H212" s="44">
        <v>-76.58914</v>
      </c>
      <c r="J212">
        <v>50</v>
      </c>
      <c r="AL212">
        <v>471</v>
      </c>
      <c r="BB212">
        <v>36</v>
      </c>
      <c r="BK212">
        <v>20</v>
      </c>
      <c r="BP212" s="27">
        <f t="shared" si="6"/>
        <v>577</v>
      </c>
      <c r="BQ212">
        <v>1261</v>
      </c>
      <c r="BR212" s="9">
        <f t="shared" si="7"/>
        <v>45.757335448057098</v>
      </c>
    </row>
    <row r="213" spans="1:70" x14ac:dyDescent="0.2">
      <c r="A213">
        <v>1375</v>
      </c>
      <c r="B213" s="27" t="s">
        <v>306</v>
      </c>
      <c r="C213" s="40" t="s">
        <v>300</v>
      </c>
      <c r="D213" s="36">
        <v>39169</v>
      </c>
      <c r="E213" s="44">
        <v>39.354320000000001</v>
      </c>
      <c r="F213" s="44">
        <v>-76.594830000000002</v>
      </c>
      <c r="G213" s="44">
        <v>39.354959999999998</v>
      </c>
      <c r="H213" s="44">
        <v>-76.594989999999996</v>
      </c>
      <c r="J213">
        <v>125</v>
      </c>
      <c r="P213">
        <v>15</v>
      </c>
      <c r="Q213">
        <v>10</v>
      </c>
      <c r="AE213">
        <v>5</v>
      </c>
      <c r="AP213">
        <v>24</v>
      </c>
      <c r="AR213">
        <v>24</v>
      </c>
      <c r="AS213">
        <v>24</v>
      </c>
      <c r="BK213">
        <v>10</v>
      </c>
      <c r="BP213" s="27">
        <f t="shared" si="6"/>
        <v>237</v>
      </c>
      <c r="BQ213">
        <v>651</v>
      </c>
      <c r="BR213" s="9">
        <f t="shared" si="7"/>
        <v>36.405529953917046</v>
      </c>
    </row>
    <row r="214" spans="1:70" x14ac:dyDescent="0.2">
      <c r="A214">
        <v>1403</v>
      </c>
      <c r="B214" s="27" t="s">
        <v>306</v>
      </c>
      <c r="C214" s="40" t="s">
        <v>300</v>
      </c>
      <c r="D214" s="36">
        <v>39195</v>
      </c>
      <c r="E214" s="44">
        <v>39.364089999999997</v>
      </c>
      <c r="F214" s="44">
        <v>-76.598439999999997</v>
      </c>
      <c r="G214" s="44">
        <v>39.364690000000003</v>
      </c>
      <c r="H214" s="44">
        <v>-76.598709999999997</v>
      </c>
      <c r="J214">
        <v>2</v>
      </c>
      <c r="P214">
        <v>3</v>
      </c>
      <c r="BP214" s="27">
        <f t="shared" si="6"/>
        <v>5</v>
      </c>
      <c r="BQ214">
        <v>38</v>
      </c>
      <c r="BR214" s="9">
        <f t="shared" si="7"/>
        <v>13.157894736842104</v>
      </c>
    </row>
    <row r="215" spans="1:70" x14ac:dyDescent="0.2">
      <c r="A215">
        <v>1502</v>
      </c>
      <c r="B215" s="27" t="s">
        <v>305</v>
      </c>
      <c r="C215" s="40" t="s">
        <v>300</v>
      </c>
      <c r="D215" s="36">
        <v>39205</v>
      </c>
      <c r="E215" s="44">
        <v>39.350340000000003</v>
      </c>
      <c r="F215" s="44">
        <v>-76.577119999999994</v>
      </c>
      <c r="G215" s="44">
        <v>39.351010000000002</v>
      </c>
      <c r="H215" s="44">
        <v>-76.577179999999998</v>
      </c>
      <c r="J215">
        <v>107</v>
      </c>
      <c r="P215">
        <v>7</v>
      </c>
      <c r="AL215">
        <v>57</v>
      </c>
      <c r="AP215">
        <v>24</v>
      </c>
      <c r="AZ215">
        <v>24</v>
      </c>
      <c r="BA215">
        <v>24</v>
      </c>
      <c r="BP215" s="27">
        <f t="shared" si="6"/>
        <v>243</v>
      </c>
      <c r="BQ215">
        <v>806</v>
      </c>
      <c r="BR215" s="9">
        <f t="shared" si="7"/>
        <v>30.148883374689827</v>
      </c>
    </row>
    <row r="216" spans="1:70" x14ac:dyDescent="0.2">
      <c r="A216">
        <v>1519</v>
      </c>
      <c r="B216" s="27" t="s">
        <v>305</v>
      </c>
      <c r="C216" s="40" t="s">
        <v>300</v>
      </c>
      <c r="D216" s="36">
        <v>39202</v>
      </c>
      <c r="E216" s="44">
        <v>39.354700000000001</v>
      </c>
      <c r="F216" s="44">
        <v>-76.572730000000007</v>
      </c>
      <c r="G216" s="44">
        <v>39.355350000000001</v>
      </c>
      <c r="H216" s="44">
        <v>-76.572940000000003</v>
      </c>
      <c r="J216">
        <v>43</v>
      </c>
      <c r="T216">
        <v>7</v>
      </c>
      <c r="AL216">
        <v>7</v>
      </c>
      <c r="BK216">
        <v>7</v>
      </c>
      <c r="BP216" s="27">
        <f t="shared" si="6"/>
        <v>64</v>
      </c>
      <c r="BQ216">
        <v>828</v>
      </c>
      <c r="BR216" s="9">
        <f t="shared" si="7"/>
        <v>7.7294685990338161</v>
      </c>
    </row>
    <row r="217" spans="1:70" x14ac:dyDescent="0.2">
      <c r="A217">
        <v>1565</v>
      </c>
      <c r="B217" s="27" t="s">
        <v>305</v>
      </c>
      <c r="C217" s="40" t="s">
        <v>300</v>
      </c>
      <c r="D217" s="36">
        <v>39205</v>
      </c>
      <c r="E217" s="44">
        <v>39.352600000000002</v>
      </c>
      <c r="F217" s="44">
        <v>-76.57535</v>
      </c>
      <c r="G217" s="44">
        <v>39.35248</v>
      </c>
      <c r="H217" s="44">
        <v>-76.5745</v>
      </c>
      <c r="J217">
        <v>63</v>
      </c>
      <c r="T217">
        <v>6</v>
      </c>
      <c r="AK217">
        <v>25</v>
      </c>
      <c r="AL217">
        <v>13</v>
      </c>
      <c r="BP217" s="27">
        <f t="shared" si="6"/>
        <v>107</v>
      </c>
      <c r="BQ217">
        <v>795</v>
      </c>
      <c r="BR217" s="9">
        <f t="shared" si="7"/>
        <v>13.459119496855346</v>
      </c>
    </row>
    <row r="218" spans="1:70" x14ac:dyDescent="0.2">
      <c r="A218">
        <v>1567</v>
      </c>
      <c r="B218" s="27" t="s">
        <v>305</v>
      </c>
      <c r="C218" s="40" t="s">
        <v>300</v>
      </c>
      <c r="D218" s="36">
        <v>39205</v>
      </c>
      <c r="E218" s="44">
        <v>39.360399999999998</v>
      </c>
      <c r="F218" s="44">
        <v>-76.573779999999999</v>
      </c>
      <c r="G218" s="44">
        <v>39.361049999999999</v>
      </c>
      <c r="H218" s="44">
        <v>-76.573539999999994</v>
      </c>
      <c r="J218">
        <v>36</v>
      </c>
      <c r="P218">
        <v>8</v>
      </c>
      <c r="T218">
        <v>3</v>
      </c>
      <c r="AP218">
        <v>13</v>
      </c>
      <c r="AZ218">
        <v>13</v>
      </c>
      <c r="BP218" s="27">
        <f t="shared" si="6"/>
        <v>73</v>
      </c>
      <c r="BQ218">
        <v>169</v>
      </c>
      <c r="BR218" s="9">
        <f t="shared" si="7"/>
        <v>43.19526627218935</v>
      </c>
    </row>
    <row r="219" spans="1:70" x14ac:dyDescent="0.2">
      <c r="A219">
        <v>1596</v>
      </c>
      <c r="B219" s="27" t="s">
        <v>305</v>
      </c>
      <c r="C219" s="40" t="s">
        <v>300</v>
      </c>
      <c r="D219" s="36">
        <v>39205</v>
      </c>
      <c r="E219" s="44">
        <v>39.369909999999997</v>
      </c>
      <c r="F219" s="44">
        <v>-76.572860000000006</v>
      </c>
      <c r="G219" s="44">
        <v>39.370510000000003</v>
      </c>
      <c r="H219" s="44">
        <v>-76.572500000000005</v>
      </c>
      <c r="J219">
        <v>138</v>
      </c>
      <c r="T219">
        <v>25</v>
      </c>
      <c r="AK219">
        <v>238</v>
      </c>
      <c r="AP219">
        <v>131</v>
      </c>
      <c r="AQ219">
        <v>13</v>
      </c>
      <c r="BK219">
        <v>25</v>
      </c>
      <c r="BP219" s="27">
        <f t="shared" si="6"/>
        <v>570</v>
      </c>
      <c r="BQ219">
        <v>1827</v>
      </c>
      <c r="BR219" s="9">
        <f t="shared" si="7"/>
        <v>31.198686371100166</v>
      </c>
    </row>
    <row r="220" spans="1:70" x14ac:dyDescent="0.2">
      <c r="A220">
        <v>1337</v>
      </c>
      <c r="B220" s="27" t="s">
        <v>307</v>
      </c>
      <c r="C220" s="40" t="s">
        <v>308</v>
      </c>
      <c r="D220" s="36">
        <v>39169</v>
      </c>
      <c r="E220" s="44">
        <v>39.323900000000002</v>
      </c>
      <c r="F220" s="44">
        <v>-76.533190000000005</v>
      </c>
      <c r="G220" s="44">
        <v>39.323929999999997</v>
      </c>
      <c r="H220" s="44">
        <v>-76.532520000000005</v>
      </c>
      <c r="J220">
        <v>16</v>
      </c>
      <c r="AL220">
        <v>13</v>
      </c>
      <c r="BP220" s="27">
        <f t="shared" si="6"/>
        <v>29</v>
      </c>
      <c r="BQ220">
        <v>289</v>
      </c>
      <c r="BR220" s="9">
        <f t="shared" si="7"/>
        <v>10.034602076124568</v>
      </c>
    </row>
    <row r="221" spans="1:70" x14ac:dyDescent="0.2">
      <c r="A221">
        <v>1469</v>
      </c>
      <c r="B221" s="27" t="s">
        <v>307</v>
      </c>
      <c r="C221" s="40" t="s">
        <v>300</v>
      </c>
      <c r="D221" s="36">
        <v>39198</v>
      </c>
      <c r="E221" s="44">
        <v>39.3337</v>
      </c>
      <c r="F221" s="44">
        <v>-76.537030000000001</v>
      </c>
      <c r="G221" s="44">
        <v>39.334269999999997</v>
      </c>
      <c r="H221" s="44">
        <v>-76.537430000000001</v>
      </c>
      <c r="J221">
        <v>38</v>
      </c>
      <c r="BP221" s="27">
        <f t="shared" si="6"/>
        <v>38</v>
      </c>
      <c r="BQ221">
        <v>1651</v>
      </c>
      <c r="BR221" s="9">
        <f t="shared" si="7"/>
        <v>2.3016353725015142</v>
      </c>
    </row>
    <row r="222" spans="1:70" x14ac:dyDescent="0.2">
      <c r="A222">
        <v>1492</v>
      </c>
      <c r="B222" s="27" t="s">
        <v>314</v>
      </c>
      <c r="C222" s="40" t="s">
        <v>300</v>
      </c>
      <c r="D222" s="36">
        <v>39198</v>
      </c>
      <c r="E222" s="44">
        <v>39.359830000000002</v>
      </c>
      <c r="F222" s="44">
        <v>-76.575509999999994</v>
      </c>
      <c r="G222" s="44">
        <v>39.360340000000001</v>
      </c>
      <c r="H222" s="44">
        <v>-76.57593</v>
      </c>
      <c r="J222">
        <v>320</v>
      </c>
      <c r="AL222">
        <v>20</v>
      </c>
      <c r="AS222">
        <v>96</v>
      </c>
      <c r="BP222" s="27">
        <f t="shared" si="6"/>
        <v>436</v>
      </c>
      <c r="BQ222">
        <v>2920</v>
      </c>
      <c r="BR222" s="9">
        <f t="shared" si="7"/>
        <v>14.931506849315069</v>
      </c>
    </row>
    <row r="223" spans="1:70" x14ac:dyDescent="0.2">
      <c r="A223" s="26">
        <v>1053</v>
      </c>
      <c r="B223" s="40" t="s">
        <v>304</v>
      </c>
      <c r="C223" s="40" t="s">
        <v>300</v>
      </c>
      <c r="D223" s="36">
        <v>39153</v>
      </c>
      <c r="E223" s="44">
        <v>39.326770000000003</v>
      </c>
      <c r="F223" s="44">
        <v>-76.625200000000007</v>
      </c>
      <c r="G223" s="44">
        <v>39.32743</v>
      </c>
      <c r="H223" s="44">
        <v>-76.625119999999995</v>
      </c>
      <c r="J223">
        <v>5</v>
      </c>
      <c r="AN223">
        <v>14</v>
      </c>
      <c r="BM223">
        <v>3</v>
      </c>
      <c r="BP223" s="27">
        <f t="shared" si="6"/>
        <v>22</v>
      </c>
      <c r="BQ223">
        <v>112</v>
      </c>
      <c r="BR223" s="9">
        <f t="shared" si="7"/>
        <v>19.642857142857142</v>
      </c>
    </row>
    <row r="224" spans="1:70" x14ac:dyDescent="0.2">
      <c r="A224" s="26">
        <v>1367</v>
      </c>
      <c r="B224" s="40" t="s">
        <v>307</v>
      </c>
      <c r="C224" s="40" t="s">
        <v>300</v>
      </c>
      <c r="D224" s="36">
        <v>39153</v>
      </c>
      <c r="E224" s="1">
        <v>39.330759999999998</v>
      </c>
      <c r="F224" s="1">
        <v>-76.535079999999994</v>
      </c>
      <c r="G224" s="44">
        <v>39.33137</v>
      </c>
      <c r="H224" s="44">
        <v>-76.535430000000005</v>
      </c>
      <c r="J224">
        <v>2</v>
      </c>
      <c r="BP224" s="27">
        <f t="shared" si="6"/>
        <v>2</v>
      </c>
      <c r="BQ224">
        <v>110</v>
      </c>
      <c r="BR224" s="9">
        <f t="shared" si="7"/>
        <v>1.8181818181818181</v>
      </c>
    </row>
    <row r="225" spans="1:70" x14ac:dyDescent="0.2">
      <c r="A225" s="26">
        <v>1392</v>
      </c>
      <c r="B225" s="40" t="s">
        <v>307</v>
      </c>
      <c r="C225" s="40" t="s">
        <v>308</v>
      </c>
      <c r="D225" s="36">
        <v>39153</v>
      </c>
      <c r="E225" s="44">
        <v>39.323309999999999</v>
      </c>
      <c r="F225" s="44">
        <v>-76.533529999999999</v>
      </c>
      <c r="G225" s="44">
        <v>39.323900000000002</v>
      </c>
      <c r="H225" s="44">
        <v>-76.533190000000005</v>
      </c>
      <c r="J225">
        <v>12</v>
      </c>
      <c r="AL225">
        <v>4</v>
      </c>
      <c r="AP225">
        <v>5</v>
      </c>
      <c r="AW225">
        <v>9</v>
      </c>
      <c r="BP225" s="27">
        <f t="shared" si="6"/>
        <v>30</v>
      </c>
      <c r="BQ225">
        <v>88</v>
      </c>
      <c r="BR225" s="9">
        <f t="shared" si="7"/>
        <v>34.090909090909086</v>
      </c>
    </row>
    <row r="226" spans="1:70" x14ac:dyDescent="0.2">
      <c r="A226" s="26">
        <v>1659</v>
      </c>
      <c r="B226" s="40" t="s">
        <v>307</v>
      </c>
      <c r="C226" s="40" t="s">
        <v>300</v>
      </c>
      <c r="D226" s="36">
        <v>39153</v>
      </c>
      <c r="E226" s="1">
        <v>39.336779999999997</v>
      </c>
      <c r="F226" s="1">
        <v>-76.539709999999999</v>
      </c>
      <c r="G226" s="1">
        <v>39.336790000000001</v>
      </c>
      <c r="H226" s="1">
        <v>-76.540509999999998</v>
      </c>
      <c r="J226">
        <v>57</v>
      </c>
      <c r="AP226">
        <v>13</v>
      </c>
      <c r="BJ226">
        <v>29</v>
      </c>
      <c r="BK226">
        <v>29</v>
      </c>
      <c r="BP226" s="27">
        <f t="shared" si="6"/>
        <v>128</v>
      </c>
      <c r="BQ226">
        <v>725</v>
      </c>
      <c r="BR226" s="9">
        <f t="shared" si="7"/>
        <v>17.655172413793103</v>
      </c>
    </row>
    <row r="227" spans="1:70" x14ac:dyDescent="0.2">
      <c r="A227" s="26">
        <v>1634</v>
      </c>
      <c r="B227" s="40" t="s">
        <v>307</v>
      </c>
      <c r="C227" s="40" t="s">
        <v>300</v>
      </c>
      <c r="D227" s="36">
        <v>39198</v>
      </c>
      <c r="E227" s="44">
        <v>39.361020000000003</v>
      </c>
      <c r="F227" s="44">
        <v>-76.534859999999995</v>
      </c>
      <c r="G227" s="44">
        <v>39.361649999999997</v>
      </c>
      <c r="H227" s="44">
        <v>-76.534899999999993</v>
      </c>
      <c r="J227">
        <v>10</v>
      </c>
      <c r="AN227">
        <v>20</v>
      </c>
      <c r="BA227">
        <v>20</v>
      </c>
      <c r="BP227" s="27">
        <f t="shared" si="6"/>
        <v>50</v>
      </c>
      <c r="BQ227">
        <v>210</v>
      </c>
      <c r="BR227" s="9">
        <f t="shared" si="7"/>
        <v>23.809523809523807</v>
      </c>
    </row>
    <row r="228" spans="1:70" x14ac:dyDescent="0.2">
      <c r="A228" s="26">
        <v>1235</v>
      </c>
      <c r="B228" s="40" t="s">
        <v>311</v>
      </c>
      <c r="C228" s="40" t="s">
        <v>308</v>
      </c>
      <c r="D228" s="36">
        <v>39202</v>
      </c>
      <c r="E228" s="60">
        <v>39.312350000000002</v>
      </c>
      <c r="F228" s="60">
        <v>-76.554590000000005</v>
      </c>
      <c r="G228" s="39">
        <v>39.312640000000002</v>
      </c>
      <c r="H228" s="39">
        <v>-76.543909999999997</v>
      </c>
      <c r="J228">
        <v>50</v>
      </c>
      <c r="BP228" s="27">
        <f t="shared" si="6"/>
        <v>50</v>
      </c>
      <c r="BQ228">
        <v>1813</v>
      </c>
      <c r="BR228" s="9">
        <f t="shared" si="7"/>
        <v>2.7578599007170435</v>
      </c>
    </row>
    <row r="229" spans="1:70" x14ac:dyDescent="0.2">
      <c r="A229" s="26">
        <v>1231</v>
      </c>
      <c r="B229" s="40" t="s">
        <v>311</v>
      </c>
      <c r="C229" s="40" t="s">
        <v>308</v>
      </c>
      <c r="D229" s="36">
        <v>39202</v>
      </c>
      <c r="E229" s="44">
        <v>39.31082</v>
      </c>
      <c r="F229" s="44">
        <v>-76.546999999999997</v>
      </c>
      <c r="G229" s="44">
        <v>39.311410000000002</v>
      </c>
      <c r="H229" s="44">
        <v>-76.546769999999995</v>
      </c>
      <c r="J229">
        <v>100</v>
      </c>
      <c r="BP229" s="27">
        <f t="shared" si="6"/>
        <v>100</v>
      </c>
      <c r="BQ229">
        <v>6350</v>
      </c>
      <c r="BR229" s="9">
        <f t="shared" si="7"/>
        <v>1.5748031496062991</v>
      </c>
    </row>
    <row r="230" spans="1:70" x14ac:dyDescent="0.2">
      <c r="A230" s="55">
        <v>651</v>
      </c>
      <c r="B230" s="55" t="s">
        <v>326</v>
      </c>
      <c r="C230" s="40" t="s">
        <v>300</v>
      </c>
      <c r="D230" s="36">
        <v>39520</v>
      </c>
      <c r="E230" s="57">
        <v>39.330060000000003</v>
      </c>
      <c r="F230" s="57">
        <v>-76.647880000000001</v>
      </c>
      <c r="G230" s="57">
        <v>39.329529999999998</v>
      </c>
      <c r="H230" s="57">
        <v>-76.647599999999997</v>
      </c>
      <c r="J230">
        <v>50</v>
      </c>
      <c r="P230">
        <v>800</v>
      </c>
      <c r="AK230">
        <v>150</v>
      </c>
      <c r="AN230">
        <v>150</v>
      </c>
      <c r="AQ230">
        <v>1150</v>
      </c>
      <c r="AU230">
        <v>1600</v>
      </c>
      <c r="AV230">
        <v>450</v>
      </c>
      <c r="AX230">
        <v>500</v>
      </c>
      <c r="BC230">
        <v>1000</v>
      </c>
      <c r="BD230">
        <v>550</v>
      </c>
      <c r="BF230">
        <v>150</v>
      </c>
      <c r="BP230" s="27">
        <f t="shared" si="6"/>
        <v>6550</v>
      </c>
      <c r="BQ230">
        <v>7350</v>
      </c>
      <c r="BR230" s="9">
        <f t="shared" si="7"/>
        <v>89.115646258503403</v>
      </c>
    </row>
    <row r="231" spans="1:70" x14ac:dyDescent="0.2">
      <c r="A231" s="55">
        <v>674</v>
      </c>
      <c r="B231" s="55" t="s">
        <v>327</v>
      </c>
      <c r="C231" s="40" t="s">
        <v>300</v>
      </c>
      <c r="D231" s="36">
        <v>39520</v>
      </c>
      <c r="E231" s="57">
        <v>39.329459999999997</v>
      </c>
      <c r="F231" s="57">
        <v>-76.654820000000001</v>
      </c>
      <c r="G231" s="57">
        <v>39.328870000000002</v>
      </c>
      <c r="H231" s="57">
        <v>-76.655090000000001</v>
      </c>
      <c r="J231">
        <v>19</v>
      </c>
      <c r="AS231">
        <v>9</v>
      </c>
      <c r="AU231">
        <v>9</v>
      </c>
      <c r="BB231">
        <v>5</v>
      </c>
      <c r="BP231" s="27">
        <f t="shared" si="6"/>
        <v>42</v>
      </c>
      <c r="BQ231">
        <v>83</v>
      </c>
      <c r="BR231" s="9">
        <f t="shared" si="7"/>
        <v>50.602409638554214</v>
      </c>
    </row>
    <row r="232" spans="1:70" x14ac:dyDescent="0.2">
      <c r="A232" s="55">
        <v>780</v>
      </c>
      <c r="B232" s="55" t="s">
        <v>309</v>
      </c>
      <c r="C232" s="40" t="s">
        <v>300</v>
      </c>
      <c r="D232" s="36">
        <v>39569</v>
      </c>
      <c r="E232" s="57">
        <v>39.332129999999999</v>
      </c>
      <c r="F232" s="57">
        <v>-76.642520000000005</v>
      </c>
      <c r="G232" s="57">
        <v>39.33267</v>
      </c>
      <c r="H232" s="57">
        <v>-76.643039999999999</v>
      </c>
      <c r="J232">
        <v>440</v>
      </c>
      <c r="P232">
        <v>80</v>
      </c>
      <c r="Q232">
        <v>100</v>
      </c>
      <c r="S232">
        <v>180</v>
      </c>
      <c r="T232">
        <v>60</v>
      </c>
      <c r="U232">
        <v>60</v>
      </c>
      <c r="AI232">
        <v>20</v>
      </c>
      <c r="AL232">
        <v>20</v>
      </c>
      <c r="AS232">
        <v>37</v>
      </c>
      <c r="BP232" s="27">
        <f t="shared" si="6"/>
        <v>997</v>
      </c>
      <c r="BQ232">
        <v>1700</v>
      </c>
      <c r="BR232" s="9">
        <f t="shared" si="7"/>
        <v>58.647058823529406</v>
      </c>
    </row>
    <row r="233" spans="1:70" x14ac:dyDescent="0.2">
      <c r="A233" s="55">
        <v>700</v>
      </c>
      <c r="B233" s="40" t="s">
        <v>304</v>
      </c>
      <c r="C233" s="40" t="s">
        <v>300</v>
      </c>
      <c r="D233" s="36">
        <v>39554</v>
      </c>
      <c r="E233" s="57">
        <v>39.350160000000002</v>
      </c>
      <c r="F233" s="57">
        <v>-76.628479999999996</v>
      </c>
      <c r="G233" s="57">
        <v>39.350670000000001</v>
      </c>
      <c r="H233" s="57">
        <v>-76.628659999999996</v>
      </c>
      <c r="J233">
        <v>800</v>
      </c>
      <c r="AK233">
        <v>750</v>
      </c>
      <c r="AL233">
        <v>150</v>
      </c>
      <c r="AS233">
        <v>10250</v>
      </c>
      <c r="BA233">
        <v>200</v>
      </c>
      <c r="BP233" s="27">
        <f t="shared" si="6"/>
        <v>12150</v>
      </c>
      <c r="BQ233">
        <v>13450</v>
      </c>
      <c r="BR233" s="9">
        <f t="shared" si="7"/>
        <v>90.334572490706321</v>
      </c>
    </row>
    <row r="234" spans="1:70" x14ac:dyDescent="0.2">
      <c r="A234" s="55">
        <v>701</v>
      </c>
      <c r="B234" s="40" t="s">
        <v>304</v>
      </c>
      <c r="C234" s="40" t="s">
        <v>300</v>
      </c>
      <c r="D234" s="36">
        <v>39554</v>
      </c>
      <c r="E234" s="57">
        <v>39.354509999999998</v>
      </c>
      <c r="F234" s="57">
        <v>-76.629689999999997</v>
      </c>
      <c r="G234" s="57">
        <v>39.355179999999997</v>
      </c>
      <c r="H234" s="57">
        <v>-76.629729999999995</v>
      </c>
      <c r="J234">
        <v>1050</v>
      </c>
      <c r="P234">
        <v>50</v>
      </c>
      <c r="AE234">
        <v>150</v>
      </c>
      <c r="AS234">
        <v>8000</v>
      </c>
      <c r="BA234">
        <v>200</v>
      </c>
      <c r="BP234" s="27">
        <f t="shared" si="6"/>
        <v>9450</v>
      </c>
      <c r="BQ234">
        <v>10400</v>
      </c>
      <c r="BR234" s="9">
        <f t="shared" si="7"/>
        <v>90.865384615384613</v>
      </c>
    </row>
    <row r="235" spans="1:70" x14ac:dyDescent="0.2">
      <c r="A235" s="55">
        <v>729</v>
      </c>
      <c r="B235" s="40" t="s">
        <v>304</v>
      </c>
      <c r="C235" s="40" t="s">
        <v>300</v>
      </c>
      <c r="D235" s="36">
        <v>39550</v>
      </c>
      <c r="E235" s="57">
        <v>39.333120000000001</v>
      </c>
      <c r="F235" s="57">
        <v>-76.623800000000003</v>
      </c>
      <c r="G235" s="57">
        <v>39.333620000000003</v>
      </c>
      <c r="H235" s="57">
        <v>-76.623220000000003</v>
      </c>
      <c r="J235">
        <v>120</v>
      </c>
      <c r="AK235">
        <v>100</v>
      </c>
      <c r="AN235">
        <v>100</v>
      </c>
      <c r="AS235">
        <v>2200</v>
      </c>
      <c r="BJ235">
        <v>40</v>
      </c>
      <c r="BP235" s="27">
        <f t="shared" si="6"/>
        <v>2560</v>
      </c>
      <c r="BQ235">
        <v>2720</v>
      </c>
      <c r="BR235" s="9">
        <f t="shared" si="7"/>
        <v>94.117647058823522</v>
      </c>
    </row>
    <row r="236" spans="1:70" x14ac:dyDescent="0.2">
      <c r="A236" s="55">
        <v>753</v>
      </c>
      <c r="B236" s="40" t="s">
        <v>304</v>
      </c>
      <c r="C236" s="40" t="s">
        <v>300</v>
      </c>
      <c r="D236" s="36">
        <v>39520</v>
      </c>
      <c r="E236" s="57">
        <v>39.324550000000002</v>
      </c>
      <c r="F236" s="57">
        <v>-76.626230000000007</v>
      </c>
      <c r="G236" s="57">
        <v>39.325180000000003</v>
      </c>
      <c r="H236" s="57">
        <v>-76.626509999999996</v>
      </c>
      <c r="J236">
        <v>700</v>
      </c>
      <c r="P236">
        <v>6</v>
      </c>
      <c r="AS236">
        <v>6</v>
      </c>
      <c r="BP236" s="27">
        <f t="shared" si="6"/>
        <v>712</v>
      </c>
      <c r="BQ236">
        <v>752</v>
      </c>
      <c r="BR236" s="9">
        <f t="shared" si="7"/>
        <v>94.680851063829792</v>
      </c>
    </row>
    <row r="237" spans="1:70" x14ac:dyDescent="0.2">
      <c r="A237" s="55">
        <v>800</v>
      </c>
      <c r="B237" s="40" t="s">
        <v>304</v>
      </c>
      <c r="C237" s="40" t="s">
        <v>300</v>
      </c>
      <c r="D237" s="36">
        <v>39554</v>
      </c>
      <c r="E237" s="57">
        <v>39.344760000000001</v>
      </c>
      <c r="F237" s="57">
        <v>-76.626270000000005</v>
      </c>
      <c r="G237" s="57">
        <v>39.345370000000003</v>
      </c>
      <c r="H237" s="57">
        <v>-76.626599999999996</v>
      </c>
      <c r="J237">
        <v>275</v>
      </c>
      <c r="AK237">
        <v>1517</v>
      </c>
      <c r="AL237">
        <v>75</v>
      </c>
      <c r="AP237">
        <v>233</v>
      </c>
      <c r="AS237">
        <v>1283</v>
      </c>
      <c r="BP237" s="27">
        <f t="shared" si="6"/>
        <v>3383</v>
      </c>
      <c r="BQ237">
        <v>4400</v>
      </c>
      <c r="BR237" s="9">
        <f t="shared" si="7"/>
        <v>76.88636363636364</v>
      </c>
    </row>
    <row r="238" spans="1:70" x14ac:dyDescent="0.2">
      <c r="A238" s="55">
        <v>801</v>
      </c>
      <c r="B238" s="40" t="s">
        <v>304</v>
      </c>
      <c r="C238" s="40" t="s">
        <v>300</v>
      </c>
      <c r="D238" s="36">
        <v>39554</v>
      </c>
      <c r="E238" s="57">
        <v>39.348860000000002</v>
      </c>
      <c r="F238" s="57">
        <v>-76.628140000000002</v>
      </c>
      <c r="G238" s="57">
        <v>39.349510000000002</v>
      </c>
      <c r="H238" s="57">
        <v>-76.628309999999999</v>
      </c>
      <c r="J238">
        <v>2400</v>
      </c>
      <c r="AK238">
        <v>532</v>
      </c>
      <c r="AL238">
        <v>200</v>
      </c>
      <c r="AS238">
        <v>14370</v>
      </c>
      <c r="AU238">
        <v>532</v>
      </c>
      <c r="BP238" s="27">
        <f t="shared" si="6"/>
        <v>18034</v>
      </c>
      <c r="BQ238">
        <v>21131</v>
      </c>
      <c r="BR238" s="9">
        <f t="shared" si="7"/>
        <v>85.343807675926371</v>
      </c>
    </row>
    <row r="239" spans="1:70" x14ac:dyDescent="0.2">
      <c r="A239" s="55">
        <v>856</v>
      </c>
      <c r="B239" s="40" t="s">
        <v>304</v>
      </c>
      <c r="C239" s="40" t="s">
        <v>300</v>
      </c>
      <c r="D239" s="36">
        <v>39569</v>
      </c>
      <c r="E239" s="57">
        <v>39.32808</v>
      </c>
      <c r="F239" s="57">
        <v>-76.624989999999997</v>
      </c>
      <c r="G239" s="57">
        <v>39.328699999999998</v>
      </c>
      <c r="H239" s="57">
        <v>-76.625240000000005</v>
      </c>
      <c r="J239">
        <v>86</v>
      </c>
      <c r="T239">
        <v>14</v>
      </c>
      <c r="U239">
        <v>14</v>
      </c>
      <c r="AL239">
        <v>43</v>
      </c>
      <c r="AP239">
        <v>67</v>
      </c>
      <c r="AS239">
        <v>67</v>
      </c>
      <c r="AV239">
        <v>67</v>
      </c>
      <c r="BP239" s="27">
        <f t="shared" si="6"/>
        <v>358</v>
      </c>
      <c r="BQ239">
        <v>1670</v>
      </c>
      <c r="BR239" s="9">
        <f t="shared" si="7"/>
        <v>21.437125748502993</v>
      </c>
    </row>
    <row r="240" spans="1:70" x14ac:dyDescent="0.2">
      <c r="A240" s="55">
        <v>857</v>
      </c>
      <c r="B240" s="40" t="s">
        <v>304</v>
      </c>
      <c r="C240" s="40" t="s">
        <v>300</v>
      </c>
      <c r="D240" s="36">
        <v>39569</v>
      </c>
      <c r="E240" s="57">
        <v>39.331899999999997</v>
      </c>
      <c r="F240" s="57">
        <v>-76.624470000000002</v>
      </c>
      <c r="G240" s="57">
        <v>39.332509999999999</v>
      </c>
      <c r="H240" s="57">
        <v>-76.624170000000007</v>
      </c>
      <c r="J240">
        <v>77</v>
      </c>
      <c r="P240">
        <v>8</v>
      </c>
      <c r="S240">
        <v>8</v>
      </c>
      <c r="AL240">
        <v>31</v>
      </c>
      <c r="AS240">
        <v>215</v>
      </c>
      <c r="BA240">
        <v>8</v>
      </c>
      <c r="BP240" s="27">
        <f t="shared" si="6"/>
        <v>347</v>
      </c>
      <c r="BQ240">
        <v>847</v>
      </c>
      <c r="BR240" s="9">
        <f t="shared" si="7"/>
        <v>40.968122786304605</v>
      </c>
    </row>
    <row r="241" spans="1:70" x14ac:dyDescent="0.2">
      <c r="A241" s="55">
        <v>816</v>
      </c>
      <c r="B241" s="55" t="s">
        <v>328</v>
      </c>
      <c r="C241" s="40" t="s">
        <v>300</v>
      </c>
      <c r="D241" s="36">
        <v>39568</v>
      </c>
      <c r="E241" s="57">
        <v>39.368450000000003</v>
      </c>
      <c r="F241" s="57">
        <v>-76.651849999999996</v>
      </c>
      <c r="G241" s="57">
        <v>39.368960000000001</v>
      </c>
      <c r="H241" s="57">
        <v>-76.6524</v>
      </c>
      <c r="J241">
        <v>200</v>
      </c>
      <c r="AL241">
        <v>1900</v>
      </c>
      <c r="AS241">
        <v>800</v>
      </c>
      <c r="AU241">
        <v>4200</v>
      </c>
      <c r="AV241">
        <v>800</v>
      </c>
      <c r="AW241">
        <v>200</v>
      </c>
      <c r="BP241" s="27">
        <f t="shared" si="6"/>
        <v>8100</v>
      </c>
      <c r="BQ241">
        <v>14700</v>
      </c>
      <c r="BR241" s="9">
        <f t="shared" si="7"/>
        <v>55.102040816326522</v>
      </c>
    </row>
    <row r="242" spans="1:70" x14ac:dyDescent="0.2">
      <c r="A242" s="56">
        <v>870</v>
      </c>
      <c r="B242" s="56" t="s">
        <v>328</v>
      </c>
      <c r="C242" s="40" t="s">
        <v>300</v>
      </c>
      <c r="D242" s="36">
        <v>39575</v>
      </c>
      <c r="E242" s="58">
        <v>39.372320000000002</v>
      </c>
      <c r="F242" s="58">
        <v>-76.659880000000001</v>
      </c>
      <c r="G242" s="58">
        <v>39.37256</v>
      </c>
      <c r="H242" s="58">
        <v>-76.659949999999995</v>
      </c>
      <c r="J242">
        <v>150</v>
      </c>
      <c r="AP242">
        <v>294</v>
      </c>
      <c r="AQ242">
        <v>50</v>
      </c>
      <c r="AS242">
        <v>588</v>
      </c>
      <c r="AU242">
        <v>882</v>
      </c>
      <c r="AV242">
        <v>3235</v>
      </c>
      <c r="BF242">
        <v>588</v>
      </c>
      <c r="BP242" s="27">
        <f t="shared" si="6"/>
        <v>5787</v>
      </c>
      <c r="BQ242">
        <v>6537</v>
      </c>
      <c r="BR242" s="9">
        <f t="shared" si="7"/>
        <v>88.526847177604409</v>
      </c>
    </row>
    <row r="243" spans="1:70" x14ac:dyDescent="0.2">
      <c r="A243" s="55">
        <v>794</v>
      </c>
      <c r="B243" s="55" t="s">
        <v>329</v>
      </c>
      <c r="C243" s="40" t="s">
        <v>300</v>
      </c>
      <c r="D243" s="36">
        <v>39555</v>
      </c>
      <c r="E243" s="57">
        <v>39.367579999999997</v>
      </c>
      <c r="F243" s="57">
        <v>-76.665469999999999</v>
      </c>
      <c r="G243" s="57">
        <v>39.368119999999998</v>
      </c>
      <c r="H243" s="57">
        <v>-76.66592</v>
      </c>
      <c r="J243">
        <v>67</v>
      </c>
      <c r="P243">
        <v>67</v>
      </c>
      <c r="Q243">
        <v>33</v>
      </c>
      <c r="AK243">
        <v>3139</v>
      </c>
      <c r="AS243">
        <v>661</v>
      </c>
      <c r="BP243" s="27">
        <f t="shared" si="6"/>
        <v>3967</v>
      </c>
      <c r="BQ243">
        <v>4266</v>
      </c>
      <c r="BR243" s="9">
        <f t="shared" si="7"/>
        <v>92.991092358180964</v>
      </c>
    </row>
    <row r="244" spans="1:70" x14ac:dyDescent="0.2">
      <c r="A244" s="55">
        <v>871</v>
      </c>
      <c r="B244" s="55" t="s">
        <v>329</v>
      </c>
      <c r="C244" s="40" t="s">
        <v>300</v>
      </c>
      <c r="D244" s="36">
        <v>39575</v>
      </c>
      <c r="E244" s="57">
        <v>39.368119999999998</v>
      </c>
      <c r="F244" s="57">
        <v>-76.66592</v>
      </c>
      <c r="G244" s="57">
        <v>39.368729999999999</v>
      </c>
      <c r="H244" s="57">
        <v>-76.666179999999997</v>
      </c>
      <c r="T244">
        <v>150</v>
      </c>
      <c r="U244">
        <v>50</v>
      </c>
      <c r="AH244">
        <v>555</v>
      </c>
      <c r="AN244">
        <v>277</v>
      </c>
      <c r="AS244">
        <v>3605</v>
      </c>
      <c r="AU244">
        <v>1941</v>
      </c>
      <c r="AW244">
        <v>281</v>
      </c>
      <c r="BP244" s="27">
        <f t="shared" si="6"/>
        <v>6859</v>
      </c>
      <c r="BQ244">
        <v>11305</v>
      </c>
      <c r="BR244" s="9">
        <f t="shared" si="7"/>
        <v>60.672268907563023</v>
      </c>
    </row>
    <row r="245" spans="1:70" x14ac:dyDescent="0.2">
      <c r="A245" s="55">
        <v>742</v>
      </c>
      <c r="B245" s="40" t="s">
        <v>303</v>
      </c>
      <c r="C245" s="40" t="s">
        <v>300</v>
      </c>
      <c r="D245" s="36">
        <v>39555</v>
      </c>
      <c r="E245" s="57">
        <v>39.364719999999998</v>
      </c>
      <c r="F245" s="57">
        <v>-76.690200000000004</v>
      </c>
      <c r="G245" s="57">
        <v>39.365319999999997</v>
      </c>
      <c r="H245" s="57">
        <v>-76.690610000000007</v>
      </c>
      <c r="J245">
        <v>67</v>
      </c>
      <c r="P245">
        <v>567</v>
      </c>
      <c r="Q245">
        <v>533</v>
      </c>
      <c r="AL245">
        <v>117</v>
      </c>
      <c r="AR245">
        <v>17</v>
      </c>
      <c r="AS245">
        <v>133</v>
      </c>
      <c r="BP245" s="27">
        <f t="shared" si="6"/>
        <v>1434</v>
      </c>
      <c r="BQ245">
        <v>1801</v>
      </c>
      <c r="BR245" s="9">
        <f t="shared" si="7"/>
        <v>79.622431982232087</v>
      </c>
    </row>
    <row r="246" spans="1:70" x14ac:dyDescent="0.2">
      <c r="A246" s="55">
        <v>764</v>
      </c>
      <c r="B246" s="40" t="s">
        <v>303</v>
      </c>
      <c r="C246" s="40" t="s">
        <v>300</v>
      </c>
      <c r="D246" s="36">
        <v>39555</v>
      </c>
      <c r="E246" s="57">
        <v>39.364510000000003</v>
      </c>
      <c r="F246" s="57">
        <v>-76.673119999999997</v>
      </c>
      <c r="G246" s="57">
        <v>39.36412</v>
      </c>
      <c r="H246" s="57">
        <v>-76.6738</v>
      </c>
      <c r="J246">
        <v>157</v>
      </c>
      <c r="P246">
        <v>33</v>
      </c>
      <c r="Q246">
        <v>27</v>
      </c>
      <c r="AI246">
        <v>13</v>
      </c>
      <c r="AK246">
        <v>6</v>
      </c>
      <c r="AL246">
        <v>13</v>
      </c>
      <c r="AN246">
        <v>6</v>
      </c>
      <c r="AS246">
        <v>30</v>
      </c>
      <c r="BB246">
        <v>6</v>
      </c>
      <c r="BJ246">
        <v>3</v>
      </c>
      <c r="BP246" s="27">
        <f t="shared" si="6"/>
        <v>294</v>
      </c>
      <c r="BQ246">
        <v>350</v>
      </c>
      <c r="BR246" s="9">
        <f t="shared" si="7"/>
        <v>84</v>
      </c>
    </row>
    <row r="247" spans="1:70" x14ac:dyDescent="0.2">
      <c r="A247" s="55">
        <v>773</v>
      </c>
      <c r="B247" s="40" t="s">
        <v>303</v>
      </c>
      <c r="C247" s="40" t="s">
        <v>300</v>
      </c>
      <c r="D247" s="36">
        <v>39555</v>
      </c>
      <c r="E247" s="57">
        <v>39.36551</v>
      </c>
      <c r="F247" s="57">
        <v>-76.692930000000004</v>
      </c>
      <c r="G247" s="57">
        <v>39.365220000000001</v>
      </c>
      <c r="H247" s="57">
        <v>-76.693709999999996</v>
      </c>
      <c r="J247">
        <v>127</v>
      </c>
      <c r="Q247">
        <v>18</v>
      </c>
      <c r="AL247">
        <v>318</v>
      </c>
      <c r="AS247">
        <v>209</v>
      </c>
      <c r="BP247" s="27">
        <f t="shared" si="6"/>
        <v>672</v>
      </c>
      <c r="BQ247">
        <v>870</v>
      </c>
      <c r="BR247" s="9">
        <f t="shared" si="7"/>
        <v>77.241379310344826</v>
      </c>
    </row>
    <row r="248" spans="1:70" x14ac:dyDescent="0.2">
      <c r="A248" s="55">
        <v>791</v>
      </c>
      <c r="B248" s="40" t="s">
        <v>303</v>
      </c>
      <c r="C248" s="40" t="s">
        <v>300</v>
      </c>
      <c r="D248" s="36">
        <v>39575</v>
      </c>
      <c r="E248" s="57">
        <v>39.362909999999999</v>
      </c>
      <c r="F248" s="57">
        <v>-76.687820000000002</v>
      </c>
      <c r="G248" s="57">
        <v>39.363210000000002</v>
      </c>
      <c r="H248" s="57">
        <v>-76.688590000000005</v>
      </c>
      <c r="J248">
        <v>267</v>
      </c>
      <c r="P248">
        <v>533</v>
      </c>
      <c r="Q248">
        <v>600</v>
      </c>
      <c r="S248">
        <v>67</v>
      </c>
      <c r="U248">
        <v>33</v>
      </c>
      <c r="AL248">
        <v>200</v>
      </c>
      <c r="AP248">
        <v>67</v>
      </c>
      <c r="AS248">
        <v>217</v>
      </c>
      <c r="BP248" s="27">
        <f t="shared" si="6"/>
        <v>1984</v>
      </c>
      <c r="BQ248">
        <v>2667</v>
      </c>
      <c r="BR248" s="9">
        <f t="shared" si="7"/>
        <v>74.390701162354716</v>
      </c>
    </row>
    <row r="249" spans="1:70" x14ac:dyDescent="0.2">
      <c r="A249" s="55">
        <v>841</v>
      </c>
      <c r="B249" s="40" t="s">
        <v>303</v>
      </c>
      <c r="C249" s="40" t="s">
        <v>300</v>
      </c>
      <c r="D249" s="36">
        <v>39555</v>
      </c>
      <c r="E249" s="57">
        <v>39.367379999999997</v>
      </c>
      <c r="F249" s="57">
        <v>-76.668880000000001</v>
      </c>
      <c r="G249" s="57">
        <v>39.366840000000003</v>
      </c>
      <c r="H249" s="57">
        <v>-76.669210000000007</v>
      </c>
      <c r="J249">
        <v>220</v>
      </c>
      <c r="P249">
        <v>147</v>
      </c>
      <c r="Q249">
        <v>147</v>
      </c>
      <c r="AI249">
        <v>53</v>
      </c>
      <c r="AL249">
        <v>21</v>
      </c>
      <c r="AN249">
        <v>7</v>
      </c>
      <c r="AS249">
        <v>13</v>
      </c>
      <c r="AW249">
        <v>11</v>
      </c>
      <c r="BP249" s="27">
        <f t="shared" si="6"/>
        <v>619</v>
      </c>
      <c r="BQ249">
        <v>801</v>
      </c>
      <c r="BR249" s="9">
        <f t="shared" si="7"/>
        <v>77.278401997503124</v>
      </c>
    </row>
    <row r="250" spans="1:70" x14ac:dyDescent="0.2">
      <c r="A250" s="26">
        <v>1053</v>
      </c>
      <c r="B250" s="40" t="s">
        <v>304</v>
      </c>
      <c r="C250" s="40" t="s">
        <v>300</v>
      </c>
      <c r="D250" s="36">
        <v>39520</v>
      </c>
      <c r="E250" s="44">
        <v>39.326770000000003</v>
      </c>
      <c r="F250" s="44">
        <v>-76.625200000000007</v>
      </c>
      <c r="G250" s="44">
        <v>39.32743</v>
      </c>
      <c r="H250" s="44">
        <v>-76.625119999999995</v>
      </c>
      <c r="J250">
        <v>50</v>
      </c>
      <c r="P250">
        <v>3</v>
      </c>
      <c r="AN250">
        <v>50</v>
      </c>
      <c r="AS250">
        <v>35</v>
      </c>
      <c r="AU250">
        <v>50</v>
      </c>
      <c r="BD250">
        <v>28</v>
      </c>
      <c r="BP250" s="27">
        <f t="shared" si="6"/>
        <v>216</v>
      </c>
      <c r="BQ250">
        <v>338</v>
      </c>
      <c r="BR250" s="9">
        <f t="shared" si="7"/>
        <v>63.905325443786985</v>
      </c>
    </row>
    <row r="251" spans="1:70" x14ac:dyDescent="0.2">
      <c r="A251" s="26">
        <v>1392</v>
      </c>
      <c r="B251" s="40" t="s">
        <v>307</v>
      </c>
      <c r="C251" s="40" t="s">
        <v>308</v>
      </c>
      <c r="D251" s="36">
        <v>39568</v>
      </c>
      <c r="E251" s="44">
        <v>39.323309999999999</v>
      </c>
      <c r="F251" s="44">
        <v>-76.533529999999999</v>
      </c>
      <c r="G251" s="44">
        <v>39.323900000000002</v>
      </c>
      <c r="H251" s="44">
        <v>-76.533190000000005</v>
      </c>
      <c r="J251">
        <v>913</v>
      </c>
      <c r="T251">
        <v>50</v>
      </c>
      <c r="AL251">
        <v>25</v>
      </c>
      <c r="AS251">
        <v>25</v>
      </c>
      <c r="AW251">
        <v>63</v>
      </c>
      <c r="BB251">
        <v>25</v>
      </c>
      <c r="BP251" s="27">
        <f t="shared" si="6"/>
        <v>1101</v>
      </c>
      <c r="BQ251">
        <v>1403</v>
      </c>
      <c r="BR251" s="9">
        <f t="shared" si="7"/>
        <v>78.474697077690664</v>
      </c>
    </row>
    <row r="252" spans="1:70" x14ac:dyDescent="0.2">
      <c r="A252" s="26">
        <v>1659</v>
      </c>
      <c r="B252" s="40" t="s">
        <v>307</v>
      </c>
      <c r="C252" s="40" t="s">
        <v>300</v>
      </c>
      <c r="D252" s="36">
        <v>39568</v>
      </c>
      <c r="E252" s="1">
        <v>39.336779999999997</v>
      </c>
      <c r="F252" s="1">
        <v>-76.539709999999999</v>
      </c>
      <c r="G252" s="1">
        <v>39.336790000000001</v>
      </c>
      <c r="H252" s="1">
        <v>-76.540509999999998</v>
      </c>
      <c r="J252">
        <v>600</v>
      </c>
      <c r="AS252">
        <v>252</v>
      </c>
      <c r="BP252" s="27">
        <f t="shared" si="6"/>
        <v>852</v>
      </c>
      <c r="BQ252">
        <v>7150</v>
      </c>
      <c r="BR252" s="9">
        <f t="shared" si="7"/>
        <v>11.916083916083917</v>
      </c>
    </row>
    <row r="253" spans="1:70" x14ac:dyDescent="0.2">
      <c r="A253" s="26">
        <v>1235</v>
      </c>
      <c r="B253" s="40" t="s">
        <v>311</v>
      </c>
      <c r="C253" s="40" t="s">
        <v>308</v>
      </c>
      <c r="D253" s="36">
        <v>39575</v>
      </c>
      <c r="E253" s="60">
        <v>39.312350000000002</v>
      </c>
      <c r="F253" s="60">
        <v>-76.554590000000005</v>
      </c>
      <c r="G253" s="39">
        <v>39.312640000000002</v>
      </c>
      <c r="H253" s="39">
        <v>-76.543909999999997</v>
      </c>
      <c r="J253">
        <v>483</v>
      </c>
      <c r="S253">
        <v>67</v>
      </c>
      <c r="AI253">
        <v>4</v>
      </c>
      <c r="AN253">
        <v>3</v>
      </c>
      <c r="AW253">
        <v>12</v>
      </c>
      <c r="BB253">
        <v>3</v>
      </c>
      <c r="BP253" s="27">
        <f t="shared" si="6"/>
        <v>572</v>
      </c>
      <c r="BQ253">
        <v>674</v>
      </c>
      <c r="BR253" s="9">
        <f t="shared" si="7"/>
        <v>84.866468842729972</v>
      </c>
    </row>
    <row r="254" spans="1:70" x14ac:dyDescent="0.2">
      <c r="A254" s="26">
        <v>1231</v>
      </c>
      <c r="B254" s="40" t="s">
        <v>311</v>
      </c>
      <c r="C254" s="40" t="s">
        <v>308</v>
      </c>
      <c r="D254" s="36">
        <v>39575</v>
      </c>
      <c r="E254" s="44">
        <v>39.31082</v>
      </c>
      <c r="F254" s="44">
        <v>-76.546999999999997</v>
      </c>
      <c r="G254" s="44">
        <v>39.311410000000002</v>
      </c>
      <c r="H254" s="44">
        <v>-76.546769999999995</v>
      </c>
      <c r="J254">
        <v>400</v>
      </c>
      <c r="P254">
        <v>100</v>
      </c>
      <c r="Q254">
        <v>40</v>
      </c>
      <c r="AL254">
        <v>20</v>
      </c>
      <c r="AQ254">
        <v>20</v>
      </c>
      <c r="AS254">
        <v>800</v>
      </c>
      <c r="AW254">
        <v>160</v>
      </c>
      <c r="BP254" s="27">
        <f t="shared" si="6"/>
        <v>1540</v>
      </c>
      <c r="BQ254">
        <v>2720</v>
      </c>
      <c r="BR254" s="9">
        <f t="shared" si="7"/>
        <v>56.617647058823529</v>
      </c>
    </row>
    <row r="255" spans="1:70" x14ac:dyDescent="0.2">
      <c r="A255" s="1">
        <v>31</v>
      </c>
      <c r="B255" s="27" t="s">
        <v>341</v>
      </c>
      <c r="C255" s="40" t="s">
        <v>300</v>
      </c>
      <c r="D255" s="36">
        <v>39890</v>
      </c>
      <c r="E255" s="44">
        <v>39.263339999999999</v>
      </c>
      <c r="F255" s="44">
        <v>-76.647649999999999</v>
      </c>
      <c r="G255" s="44">
        <v>39.26294</v>
      </c>
      <c r="H255" s="44">
        <v>-76.648319999999998</v>
      </c>
      <c r="J255">
        <v>760</v>
      </c>
      <c r="AS255">
        <v>20</v>
      </c>
      <c r="AX255">
        <v>40</v>
      </c>
      <c r="BD255">
        <v>40</v>
      </c>
      <c r="BP255" s="27">
        <f t="shared" si="6"/>
        <v>860</v>
      </c>
      <c r="BQ255">
        <v>1380</v>
      </c>
      <c r="BR255" s="9">
        <f t="shared" si="7"/>
        <v>62.318840579710141</v>
      </c>
    </row>
    <row r="256" spans="1:70" x14ac:dyDescent="0.2">
      <c r="A256" s="1">
        <v>36</v>
      </c>
      <c r="B256" s="27" t="s">
        <v>341</v>
      </c>
      <c r="C256" s="40" t="s">
        <v>300</v>
      </c>
      <c r="D256" s="36">
        <v>39890</v>
      </c>
      <c r="E256" s="44">
        <v>39.266379999999998</v>
      </c>
      <c r="F256" s="44">
        <v>-76.646950000000004</v>
      </c>
      <c r="G256" s="44">
        <v>39.265709999999999</v>
      </c>
      <c r="H256" s="44">
        <v>-76.646889999999999</v>
      </c>
      <c r="J256">
        <v>25</v>
      </c>
      <c r="Q256">
        <v>19</v>
      </c>
      <c r="AP256">
        <v>25</v>
      </c>
      <c r="AV256">
        <v>31</v>
      </c>
      <c r="AW256">
        <v>13</v>
      </c>
      <c r="BM256">
        <v>6</v>
      </c>
      <c r="BP256" s="27">
        <f t="shared" si="6"/>
        <v>119</v>
      </c>
      <c r="BQ256">
        <v>682</v>
      </c>
      <c r="BR256" s="9">
        <f t="shared" si="7"/>
        <v>17.448680351906159</v>
      </c>
    </row>
    <row r="257" spans="1:70" x14ac:dyDescent="0.2">
      <c r="A257" s="1">
        <v>202</v>
      </c>
      <c r="B257" s="40" t="s">
        <v>301</v>
      </c>
      <c r="C257" s="40" t="s">
        <v>300</v>
      </c>
      <c r="D257" s="36">
        <v>39931</v>
      </c>
      <c r="E257" s="44">
        <v>39.302239999999998</v>
      </c>
      <c r="F257" s="44">
        <v>-76.705389999999994</v>
      </c>
      <c r="G257" s="44">
        <v>39.302729999999997</v>
      </c>
      <c r="H257" s="44">
        <v>-76.705950000000001</v>
      </c>
      <c r="J257">
        <v>2800</v>
      </c>
      <c r="S257">
        <v>50</v>
      </c>
      <c r="T257">
        <v>500</v>
      </c>
      <c r="AS257">
        <v>300</v>
      </c>
      <c r="BP257" s="27">
        <f t="shared" si="6"/>
        <v>3650</v>
      </c>
      <c r="BQ257">
        <v>11050</v>
      </c>
      <c r="BR257" s="9">
        <f t="shared" si="7"/>
        <v>33.031674208144793</v>
      </c>
    </row>
    <row r="258" spans="1:70" x14ac:dyDescent="0.2">
      <c r="A258" s="1">
        <v>247</v>
      </c>
      <c r="B258" s="40" t="s">
        <v>301</v>
      </c>
      <c r="C258" s="40" t="s">
        <v>300</v>
      </c>
      <c r="D258" s="36">
        <v>39931</v>
      </c>
      <c r="E258" s="44">
        <v>39.302689999999998</v>
      </c>
      <c r="F258" s="44">
        <v>-76.709770000000006</v>
      </c>
      <c r="G258" s="44">
        <v>39.302750000000003</v>
      </c>
      <c r="H258" s="44">
        <v>-76.710610000000003</v>
      </c>
      <c r="J258">
        <v>1400</v>
      </c>
      <c r="T258">
        <v>250</v>
      </c>
      <c r="U258">
        <v>100</v>
      </c>
      <c r="AS258">
        <v>500</v>
      </c>
      <c r="BP258" s="27">
        <f t="shared" si="6"/>
        <v>2250</v>
      </c>
      <c r="BQ258">
        <v>5650</v>
      </c>
      <c r="BR258" s="9">
        <f t="shared" si="7"/>
        <v>39.823008849557525</v>
      </c>
    </row>
    <row r="259" spans="1:70" x14ac:dyDescent="0.2">
      <c r="A259" s="1">
        <v>318</v>
      </c>
      <c r="B259" s="27" t="s">
        <v>342</v>
      </c>
      <c r="C259" s="40" t="s">
        <v>300</v>
      </c>
      <c r="D259" s="36">
        <v>39931</v>
      </c>
      <c r="E259" s="44">
        <v>39.290179999999999</v>
      </c>
      <c r="F259" s="44">
        <v>-76.697469999999996</v>
      </c>
      <c r="G259" s="44">
        <v>39.290759999999999</v>
      </c>
      <c r="H259" s="44">
        <v>-76.697400000000002</v>
      </c>
      <c r="J259">
        <v>113</v>
      </c>
      <c r="AS259">
        <v>7</v>
      </c>
      <c r="AV259">
        <v>40</v>
      </c>
      <c r="BP259" s="27">
        <f t="shared" si="6"/>
        <v>160</v>
      </c>
      <c r="BQ259">
        <v>228</v>
      </c>
      <c r="BR259" s="9">
        <f t="shared" si="7"/>
        <v>70.175438596491219</v>
      </c>
    </row>
    <row r="260" spans="1:70" x14ac:dyDescent="0.2">
      <c r="A260" s="26">
        <v>250</v>
      </c>
      <c r="B260" s="27" t="s">
        <v>301</v>
      </c>
      <c r="C260" s="40" t="s">
        <v>300</v>
      </c>
      <c r="D260" s="36">
        <v>39882</v>
      </c>
      <c r="E260" s="1">
        <v>39.305109999999999</v>
      </c>
      <c r="F260" s="1">
        <v>-76.687340000000006</v>
      </c>
      <c r="G260">
        <v>39.305129999999998</v>
      </c>
      <c r="H260">
        <v>-76.688130000000001</v>
      </c>
      <c r="J260">
        <v>57</v>
      </c>
      <c r="AS260">
        <v>168</v>
      </c>
      <c r="AU260">
        <v>32</v>
      </c>
      <c r="AW260">
        <v>46</v>
      </c>
      <c r="BD260">
        <v>4</v>
      </c>
      <c r="BP260" s="27">
        <f t="shared" si="6"/>
        <v>307</v>
      </c>
      <c r="BQ260">
        <v>412</v>
      </c>
      <c r="BR260" s="9">
        <f t="shared" si="7"/>
        <v>74.514563106796118</v>
      </c>
    </row>
    <row r="261" spans="1:70" x14ac:dyDescent="0.2">
      <c r="A261" s="26">
        <v>1053</v>
      </c>
      <c r="B261" s="27" t="s">
        <v>304</v>
      </c>
      <c r="C261" s="40" t="s">
        <v>300</v>
      </c>
      <c r="D261" s="36">
        <v>39882</v>
      </c>
      <c r="E261" s="44">
        <v>39.326770000000003</v>
      </c>
      <c r="F261" s="44">
        <v>-76.625200000000007</v>
      </c>
      <c r="G261" s="44">
        <v>39.32743</v>
      </c>
      <c r="H261" s="44">
        <v>-76.625119999999995</v>
      </c>
      <c r="J261">
        <v>40</v>
      </c>
      <c r="P261">
        <v>40</v>
      </c>
      <c r="AN261">
        <v>200</v>
      </c>
      <c r="AQ261">
        <v>20</v>
      </c>
      <c r="AS261">
        <v>700</v>
      </c>
      <c r="AX261">
        <v>20</v>
      </c>
      <c r="BP261" s="27">
        <f t="shared" si="6"/>
        <v>1020</v>
      </c>
      <c r="BQ261">
        <v>2900</v>
      </c>
      <c r="BR261" s="9">
        <f t="shared" si="7"/>
        <v>35.172413793103445</v>
      </c>
    </row>
    <row r="262" spans="1:70" x14ac:dyDescent="0.2">
      <c r="A262" s="26">
        <v>1367</v>
      </c>
      <c r="B262" s="27" t="s">
        <v>307</v>
      </c>
      <c r="C262" s="40" t="s">
        <v>300</v>
      </c>
      <c r="D262" s="36">
        <v>39884</v>
      </c>
      <c r="E262" s="1">
        <v>39.330759999999998</v>
      </c>
      <c r="F262" s="1">
        <v>-76.535079999999994</v>
      </c>
      <c r="G262" s="44">
        <v>39.33137</v>
      </c>
      <c r="H262" s="44">
        <v>-76.535430000000005</v>
      </c>
      <c r="J262">
        <v>40</v>
      </c>
      <c r="AL262">
        <v>100</v>
      </c>
      <c r="AS262">
        <v>100</v>
      </c>
      <c r="AX262">
        <v>30</v>
      </c>
      <c r="BP262" s="27">
        <f t="shared" si="6"/>
        <v>270</v>
      </c>
      <c r="BQ262">
        <v>920</v>
      </c>
      <c r="BR262" s="9">
        <f t="shared" si="7"/>
        <v>29.347826086956523</v>
      </c>
    </row>
    <row r="263" spans="1:70" x14ac:dyDescent="0.2">
      <c r="A263" s="26">
        <v>1659</v>
      </c>
      <c r="B263" s="40" t="s">
        <v>307</v>
      </c>
      <c r="C263" s="40" t="s">
        <v>300</v>
      </c>
      <c r="D263" s="36">
        <v>39884</v>
      </c>
      <c r="E263" s="1">
        <v>39.336779999999997</v>
      </c>
      <c r="F263" s="1">
        <v>-76.539709999999999</v>
      </c>
      <c r="G263" s="1">
        <v>39.336790000000001</v>
      </c>
      <c r="H263" s="1">
        <v>-76.540509999999998</v>
      </c>
      <c r="J263">
        <v>367</v>
      </c>
      <c r="AL263">
        <v>200</v>
      </c>
      <c r="AS263">
        <v>600</v>
      </c>
      <c r="BM263">
        <v>33</v>
      </c>
      <c r="BP263" s="27">
        <f t="shared" si="6"/>
        <v>1200</v>
      </c>
      <c r="BQ263">
        <v>3566</v>
      </c>
      <c r="BR263" s="9">
        <f t="shared" si="7"/>
        <v>33.65114974761638</v>
      </c>
    </row>
    <row r="264" spans="1:70" x14ac:dyDescent="0.2">
      <c r="A264" s="26">
        <v>1235</v>
      </c>
      <c r="B264" s="40" t="s">
        <v>311</v>
      </c>
      <c r="C264" s="40" t="s">
        <v>308</v>
      </c>
      <c r="D264" s="36">
        <v>39884</v>
      </c>
      <c r="E264" s="60">
        <v>39.312350000000002</v>
      </c>
      <c r="F264" s="60">
        <v>-76.554590000000005</v>
      </c>
      <c r="G264" s="39">
        <v>39.312640000000002</v>
      </c>
      <c r="H264" s="39">
        <v>-76.543909999999997</v>
      </c>
      <c r="J264">
        <v>1260</v>
      </c>
      <c r="AL264">
        <v>280</v>
      </c>
      <c r="AS264">
        <v>160</v>
      </c>
      <c r="AW264">
        <v>660</v>
      </c>
      <c r="BP264" s="27">
        <f t="shared" si="6"/>
        <v>2360</v>
      </c>
      <c r="BQ264">
        <v>3040</v>
      </c>
      <c r="BR264" s="9">
        <f t="shared" si="7"/>
        <v>77.631578947368425</v>
      </c>
    </row>
    <row r="265" spans="1:70" x14ac:dyDescent="0.2">
      <c r="A265" s="1" t="s">
        <v>315</v>
      </c>
      <c r="B265" s="40" t="s">
        <v>307</v>
      </c>
      <c r="C265" s="40" t="s">
        <v>308</v>
      </c>
      <c r="D265" s="36">
        <v>39981</v>
      </c>
      <c r="E265" s="68"/>
      <c r="F265" s="68"/>
      <c r="G265" s="38"/>
      <c r="H265" s="38"/>
      <c r="J265">
        <v>5</v>
      </c>
      <c r="T265">
        <v>21</v>
      </c>
      <c r="V265">
        <v>13</v>
      </c>
      <c r="W265">
        <v>5</v>
      </c>
      <c r="AD265">
        <v>4</v>
      </c>
      <c r="AI265">
        <v>4</v>
      </c>
      <c r="BF265">
        <v>2</v>
      </c>
      <c r="BG265">
        <v>64</v>
      </c>
      <c r="BP265" s="27">
        <f t="shared" si="6"/>
        <v>118</v>
      </c>
      <c r="BQ265">
        <v>154</v>
      </c>
      <c r="BR265" s="9">
        <f t="shared" si="7"/>
        <v>76.623376623376629</v>
      </c>
    </row>
    <row r="266" spans="1:70" x14ac:dyDescent="0.2">
      <c r="A266">
        <v>1291</v>
      </c>
      <c r="B266" s="40" t="s">
        <v>311</v>
      </c>
      <c r="C266" s="40" t="s">
        <v>300</v>
      </c>
      <c r="D266" s="36">
        <v>40297</v>
      </c>
      <c r="E266" s="57">
        <v>39.329839999999997</v>
      </c>
      <c r="F266" s="57">
        <v>-76.546000000000006</v>
      </c>
      <c r="G266" s="57">
        <v>39.330379999999998</v>
      </c>
      <c r="H266" s="57">
        <v>-76.546199999999999</v>
      </c>
      <c r="J266">
        <v>333</v>
      </c>
      <c r="AI266">
        <v>133</v>
      </c>
      <c r="AP266">
        <v>178</v>
      </c>
      <c r="AS266">
        <v>533</v>
      </c>
      <c r="AW266">
        <v>67</v>
      </c>
      <c r="BK266">
        <v>33</v>
      </c>
      <c r="BP266" s="27">
        <f t="shared" ref="BP266:BP329" si="8">SUM(J266:BO266)</f>
        <v>1277</v>
      </c>
      <c r="BQ266">
        <v>4264</v>
      </c>
      <c r="BR266" s="9">
        <f t="shared" si="7"/>
        <v>29.948405253283301</v>
      </c>
    </row>
    <row r="267" spans="1:70" x14ac:dyDescent="0.2">
      <c r="A267">
        <v>1275</v>
      </c>
      <c r="B267" s="40" t="s">
        <v>306</v>
      </c>
      <c r="C267" t="s">
        <v>300</v>
      </c>
      <c r="D267" s="36">
        <v>40297</v>
      </c>
      <c r="E267" s="57">
        <v>39.368859999999998</v>
      </c>
      <c r="F267" s="57">
        <v>-76.599909999999994</v>
      </c>
      <c r="G267" s="57">
        <v>39.36938</v>
      </c>
      <c r="H267" s="57">
        <v>-76.599379999999996</v>
      </c>
      <c r="J267">
        <v>150</v>
      </c>
      <c r="S267">
        <v>50</v>
      </c>
      <c r="AL267">
        <v>50</v>
      </c>
      <c r="AN267">
        <v>250</v>
      </c>
      <c r="AS267">
        <v>550</v>
      </c>
      <c r="BP267" s="27">
        <f t="shared" si="8"/>
        <v>1050</v>
      </c>
      <c r="BQ267">
        <v>6350</v>
      </c>
      <c r="BR267" s="9">
        <f t="shared" ref="BR267:BR330" si="9">BP267/BQ267*100</f>
        <v>16.535433070866144</v>
      </c>
    </row>
    <row r="268" spans="1:70" x14ac:dyDescent="0.2">
      <c r="A268">
        <v>1643</v>
      </c>
      <c r="B268" s="40" t="s">
        <v>306</v>
      </c>
      <c r="C268" t="s">
        <v>300</v>
      </c>
      <c r="D268" s="36">
        <v>40303</v>
      </c>
      <c r="E268" s="57">
        <v>39.365229999999997</v>
      </c>
      <c r="F268" s="57">
        <v>-76.599130000000002</v>
      </c>
      <c r="G268" s="57">
        <v>39.365879999999997</v>
      </c>
      <c r="H268" s="57">
        <v>-76.599369999999993</v>
      </c>
      <c r="J268">
        <v>91</v>
      </c>
      <c r="P268">
        <v>73</v>
      </c>
      <c r="Q268">
        <v>9</v>
      </c>
      <c r="S268">
        <v>27</v>
      </c>
      <c r="T268">
        <v>18</v>
      </c>
      <c r="U268">
        <v>27</v>
      </c>
      <c r="AI268">
        <v>14</v>
      </c>
      <c r="AQ268">
        <v>14</v>
      </c>
      <c r="AS268">
        <v>132</v>
      </c>
      <c r="AW268">
        <v>27</v>
      </c>
      <c r="BP268" s="27">
        <f t="shared" si="8"/>
        <v>432</v>
      </c>
      <c r="BQ268">
        <v>908</v>
      </c>
      <c r="BR268" s="9">
        <f t="shared" si="9"/>
        <v>47.577092511013213</v>
      </c>
    </row>
    <row r="269" spans="1:70" x14ac:dyDescent="0.2">
      <c r="A269">
        <v>1685</v>
      </c>
      <c r="B269" s="40" t="s">
        <v>306</v>
      </c>
      <c r="C269" t="s">
        <v>300</v>
      </c>
      <c r="D269" s="36">
        <v>40303</v>
      </c>
      <c r="E269" s="57">
        <v>39.351520000000001</v>
      </c>
      <c r="F269" s="57">
        <v>-76.591189999999997</v>
      </c>
      <c r="G269" s="57">
        <v>39.351640000000003</v>
      </c>
      <c r="H269" s="57">
        <v>-76.592029999999994</v>
      </c>
      <c r="J269">
        <v>40</v>
      </c>
      <c r="S269">
        <v>30</v>
      </c>
      <c r="U269">
        <v>120</v>
      </c>
      <c r="AL269">
        <v>10</v>
      </c>
      <c r="AS269">
        <v>93</v>
      </c>
      <c r="AW269">
        <v>50</v>
      </c>
      <c r="BK269">
        <v>20</v>
      </c>
      <c r="BP269" s="27">
        <f t="shared" si="8"/>
        <v>363</v>
      </c>
      <c r="BQ269">
        <v>1311</v>
      </c>
      <c r="BR269" s="9">
        <f t="shared" si="9"/>
        <v>27.688787185354691</v>
      </c>
    </row>
    <row r="270" spans="1:70" x14ac:dyDescent="0.2">
      <c r="A270">
        <v>1269</v>
      </c>
      <c r="B270" s="40" t="s">
        <v>305</v>
      </c>
      <c r="C270" t="s">
        <v>308</v>
      </c>
      <c r="D270" s="36">
        <v>40304</v>
      </c>
      <c r="E270" s="57">
        <v>39.311160000000001</v>
      </c>
      <c r="F270" s="57">
        <v>-76.547809999999998</v>
      </c>
      <c r="G270" s="57">
        <v>39.311340000000001</v>
      </c>
      <c r="H270" s="57">
        <v>-76.548609999999996</v>
      </c>
      <c r="J270">
        <v>175</v>
      </c>
      <c r="S270">
        <v>100</v>
      </c>
      <c r="T270">
        <v>125</v>
      </c>
      <c r="U270">
        <v>125</v>
      </c>
      <c r="AL270">
        <v>25</v>
      </c>
      <c r="AS270">
        <v>1125</v>
      </c>
      <c r="AW270">
        <v>25</v>
      </c>
      <c r="BP270" s="27">
        <f t="shared" si="8"/>
        <v>1700</v>
      </c>
      <c r="BQ270">
        <v>3975</v>
      </c>
      <c r="BR270" s="9">
        <f t="shared" si="9"/>
        <v>42.767295597484278</v>
      </c>
    </row>
    <row r="271" spans="1:70" x14ac:dyDescent="0.2">
      <c r="A271">
        <v>1369</v>
      </c>
      <c r="B271" s="40" t="s">
        <v>305</v>
      </c>
      <c r="C271" t="s">
        <v>300</v>
      </c>
      <c r="D271" s="36">
        <v>40303</v>
      </c>
      <c r="E271" s="57">
        <v>39.328060000000001</v>
      </c>
      <c r="F271" s="57">
        <v>-76.569900000000004</v>
      </c>
      <c r="G271" s="57">
        <v>39.328629999999997</v>
      </c>
      <c r="H271" s="57">
        <v>-76.569540000000003</v>
      </c>
      <c r="J271">
        <v>55</v>
      </c>
      <c r="P271">
        <v>55</v>
      </c>
      <c r="S271">
        <v>200</v>
      </c>
      <c r="T271">
        <v>82</v>
      </c>
      <c r="W271">
        <v>18</v>
      </c>
      <c r="AL271">
        <v>18</v>
      </c>
      <c r="AS271">
        <v>25</v>
      </c>
      <c r="AW271">
        <v>18</v>
      </c>
      <c r="BM271">
        <v>9</v>
      </c>
      <c r="BP271" s="27">
        <f t="shared" si="8"/>
        <v>480</v>
      </c>
      <c r="BQ271">
        <v>1037</v>
      </c>
      <c r="BR271" s="9">
        <f t="shared" si="9"/>
        <v>46.287367405978785</v>
      </c>
    </row>
    <row r="272" spans="1:70" x14ac:dyDescent="0.2">
      <c r="A272">
        <v>1439</v>
      </c>
      <c r="B272" s="40" t="s">
        <v>305</v>
      </c>
      <c r="C272" t="s">
        <v>300</v>
      </c>
      <c r="D272" s="36">
        <v>40303</v>
      </c>
      <c r="E272" s="57">
        <v>39.352969999999999</v>
      </c>
      <c r="F272" s="57">
        <v>-76.573930000000004</v>
      </c>
      <c r="G272" s="57">
        <v>39.353479999999998</v>
      </c>
      <c r="H272" s="57">
        <v>-76.573369999999997</v>
      </c>
      <c r="J272">
        <v>200</v>
      </c>
      <c r="P272">
        <v>25</v>
      </c>
      <c r="U272">
        <v>363</v>
      </c>
      <c r="AL272">
        <v>255</v>
      </c>
      <c r="AS272">
        <v>51</v>
      </c>
      <c r="AW272">
        <v>170</v>
      </c>
      <c r="BP272" s="27">
        <f t="shared" si="8"/>
        <v>1064</v>
      </c>
      <c r="BQ272">
        <v>1668</v>
      </c>
      <c r="BR272" s="9">
        <f t="shared" si="9"/>
        <v>63.788968824940049</v>
      </c>
    </row>
    <row r="273" spans="1:70" x14ac:dyDescent="0.2">
      <c r="A273">
        <v>1466</v>
      </c>
      <c r="B273" s="40" t="s">
        <v>305</v>
      </c>
      <c r="C273" t="s">
        <v>300</v>
      </c>
      <c r="D273" s="36">
        <v>40289</v>
      </c>
      <c r="E273" s="57">
        <v>39.359110000000001</v>
      </c>
      <c r="F273" s="57">
        <v>-76.573610000000002</v>
      </c>
      <c r="G273" s="57">
        <v>39.359740000000002</v>
      </c>
      <c r="H273" s="57">
        <v>-76.573899999999995</v>
      </c>
      <c r="J273">
        <v>317</v>
      </c>
      <c r="S273">
        <v>50</v>
      </c>
      <c r="AH273">
        <v>17</v>
      </c>
      <c r="AI273">
        <v>33</v>
      </c>
      <c r="AL273">
        <v>50</v>
      </c>
      <c r="AR273">
        <v>17</v>
      </c>
      <c r="AS273">
        <v>100</v>
      </c>
      <c r="AW273">
        <v>83</v>
      </c>
      <c r="BM273">
        <v>17</v>
      </c>
      <c r="BP273" s="27">
        <f t="shared" si="8"/>
        <v>684</v>
      </c>
      <c r="BQ273">
        <v>1018</v>
      </c>
      <c r="BR273" s="9">
        <f t="shared" si="9"/>
        <v>67.190569744597255</v>
      </c>
    </row>
    <row r="274" spans="1:70" x14ac:dyDescent="0.2">
      <c r="A274">
        <v>1607</v>
      </c>
      <c r="B274" s="40" t="s">
        <v>305</v>
      </c>
      <c r="C274" t="s">
        <v>300</v>
      </c>
      <c r="D274" s="36">
        <v>40303</v>
      </c>
      <c r="E274" s="57">
        <v>39.322270000000003</v>
      </c>
      <c r="F274" s="57">
        <v>-76.560569999999998</v>
      </c>
      <c r="G274" s="57">
        <v>39.322879999999998</v>
      </c>
      <c r="H274" s="57">
        <v>-76.560929999999999</v>
      </c>
      <c r="J274">
        <v>38</v>
      </c>
      <c r="Q274">
        <v>19</v>
      </c>
      <c r="S274">
        <v>56</v>
      </c>
      <c r="T274">
        <v>44</v>
      </c>
      <c r="U274">
        <v>44</v>
      </c>
      <c r="AI274">
        <v>6</v>
      </c>
      <c r="AL274">
        <v>19</v>
      </c>
      <c r="AQ274">
        <v>6</v>
      </c>
      <c r="AS274">
        <v>35</v>
      </c>
      <c r="BP274" s="27">
        <f t="shared" si="8"/>
        <v>267</v>
      </c>
      <c r="BQ274">
        <v>745</v>
      </c>
      <c r="BR274" s="9">
        <f t="shared" si="9"/>
        <v>35.838926174496642</v>
      </c>
    </row>
    <row r="275" spans="1:70" x14ac:dyDescent="0.2">
      <c r="A275">
        <v>1680</v>
      </c>
      <c r="B275" s="40" t="s">
        <v>305</v>
      </c>
      <c r="C275" t="s">
        <v>308</v>
      </c>
      <c r="D275" s="36">
        <v>40304</v>
      </c>
      <c r="E275" s="57">
        <v>39.308459999999997</v>
      </c>
      <c r="F275" s="57">
        <v>-76.544290000000004</v>
      </c>
      <c r="G275" s="57">
        <v>39.308839999999996</v>
      </c>
      <c r="H275" s="57">
        <v>-76.545010000000005</v>
      </c>
      <c r="J275">
        <v>117</v>
      </c>
      <c r="Q275">
        <v>550</v>
      </c>
      <c r="S275">
        <v>100</v>
      </c>
      <c r="T275">
        <v>150</v>
      </c>
      <c r="U275">
        <v>33</v>
      </c>
      <c r="AL275">
        <v>17</v>
      </c>
      <c r="AS275">
        <v>117</v>
      </c>
      <c r="BP275" s="27">
        <f t="shared" si="8"/>
        <v>1084</v>
      </c>
      <c r="BQ275">
        <v>2336</v>
      </c>
      <c r="BR275" s="9">
        <f t="shared" si="9"/>
        <v>46.404109589041099</v>
      </c>
    </row>
    <row r="276" spans="1:70" x14ac:dyDescent="0.2">
      <c r="A276">
        <v>1701</v>
      </c>
      <c r="B276" s="40" t="s">
        <v>305</v>
      </c>
      <c r="C276" t="s">
        <v>300</v>
      </c>
      <c r="D276" s="36">
        <v>40297</v>
      </c>
      <c r="E276" s="57">
        <v>39.331380000000003</v>
      </c>
      <c r="F276" s="57">
        <v>-76.574089999999998</v>
      </c>
      <c r="G276" s="57">
        <v>39.33175</v>
      </c>
      <c r="H276" s="57">
        <v>-76.574809999999999</v>
      </c>
      <c r="J276">
        <v>83</v>
      </c>
      <c r="Q276">
        <v>283</v>
      </c>
      <c r="S276">
        <v>50</v>
      </c>
      <c r="T276">
        <v>33</v>
      </c>
      <c r="U276">
        <v>17</v>
      </c>
      <c r="AI276">
        <v>33</v>
      </c>
      <c r="AL276">
        <v>250</v>
      </c>
      <c r="AP276">
        <v>67</v>
      </c>
      <c r="AQ276">
        <v>17</v>
      </c>
      <c r="AS276">
        <v>67</v>
      </c>
      <c r="AV276">
        <v>33</v>
      </c>
      <c r="BJ276">
        <v>17</v>
      </c>
      <c r="BP276" s="27">
        <f t="shared" si="8"/>
        <v>950</v>
      </c>
      <c r="BQ276">
        <v>2701</v>
      </c>
      <c r="BR276" s="9">
        <f t="shared" si="9"/>
        <v>35.172158459829696</v>
      </c>
    </row>
    <row r="277" spans="1:70" x14ac:dyDescent="0.2">
      <c r="A277">
        <v>1392</v>
      </c>
      <c r="B277" s="40" t="s">
        <v>307</v>
      </c>
      <c r="C277" t="s">
        <v>308</v>
      </c>
      <c r="D277" s="36">
        <v>40297</v>
      </c>
      <c r="E277" s="57">
        <v>39.323309999999999</v>
      </c>
      <c r="F277" s="57">
        <v>-76.533529999999999</v>
      </c>
      <c r="G277" s="57">
        <v>39.323900000000002</v>
      </c>
      <c r="H277" s="57">
        <v>-76.533190000000005</v>
      </c>
      <c r="J277">
        <v>350</v>
      </c>
      <c r="S277">
        <v>375</v>
      </c>
      <c r="T277">
        <v>175</v>
      </c>
      <c r="AI277">
        <v>25</v>
      </c>
      <c r="AL277">
        <v>25</v>
      </c>
      <c r="AQ277">
        <v>25</v>
      </c>
      <c r="AS277">
        <v>1196</v>
      </c>
      <c r="AW277">
        <v>25</v>
      </c>
      <c r="BP277" s="27">
        <f t="shared" si="8"/>
        <v>2196</v>
      </c>
      <c r="BQ277">
        <v>3875</v>
      </c>
      <c r="BR277" s="9">
        <f t="shared" si="9"/>
        <v>56.670967741935485</v>
      </c>
    </row>
    <row r="278" spans="1:70" x14ac:dyDescent="0.2">
      <c r="A278">
        <v>1417</v>
      </c>
      <c r="B278" s="40" t="s">
        <v>307</v>
      </c>
      <c r="C278" t="s">
        <v>300</v>
      </c>
      <c r="D278" s="36">
        <v>40297</v>
      </c>
      <c r="E278" s="57">
        <v>39.330100000000002</v>
      </c>
      <c r="F278" s="57">
        <v>-76.53492</v>
      </c>
      <c r="G278" s="57">
        <v>39.330759999999998</v>
      </c>
      <c r="H278" s="57">
        <v>-76.535079999999994</v>
      </c>
      <c r="J278">
        <v>413</v>
      </c>
      <c r="T278">
        <v>13</v>
      </c>
      <c r="U278">
        <v>50</v>
      </c>
      <c r="AL278">
        <v>13</v>
      </c>
      <c r="AN278">
        <v>60</v>
      </c>
      <c r="AQ278">
        <v>13</v>
      </c>
      <c r="AS278">
        <v>298</v>
      </c>
      <c r="BP278" s="27">
        <f t="shared" si="8"/>
        <v>860</v>
      </c>
      <c r="BQ278">
        <v>1866</v>
      </c>
      <c r="BR278" s="9">
        <f t="shared" si="9"/>
        <v>46.087888531618439</v>
      </c>
    </row>
    <row r="279" spans="1:70" x14ac:dyDescent="0.2">
      <c r="A279">
        <v>1472</v>
      </c>
      <c r="B279" s="40" t="s">
        <v>307</v>
      </c>
      <c r="C279" t="s">
        <v>308</v>
      </c>
      <c r="D279" s="36">
        <v>40297</v>
      </c>
      <c r="E279" s="57">
        <v>39.322710000000001</v>
      </c>
      <c r="F279" s="57">
        <v>-76.533900000000003</v>
      </c>
      <c r="G279" s="57">
        <v>39.323309999999999</v>
      </c>
      <c r="H279" s="57">
        <v>-76.533529999999999</v>
      </c>
      <c r="J279">
        <v>1100</v>
      </c>
      <c r="U279">
        <v>200</v>
      </c>
      <c r="AI279">
        <v>60</v>
      </c>
      <c r="AR279">
        <v>65</v>
      </c>
      <c r="AS279">
        <v>390</v>
      </c>
      <c r="AW279">
        <v>20</v>
      </c>
      <c r="BK279">
        <v>20</v>
      </c>
      <c r="BP279" s="27">
        <f t="shared" si="8"/>
        <v>1855</v>
      </c>
      <c r="BQ279">
        <v>3180</v>
      </c>
      <c r="BR279" s="9">
        <f t="shared" si="9"/>
        <v>58.333333333333336</v>
      </c>
    </row>
    <row r="280" spans="1:70" x14ac:dyDescent="0.2">
      <c r="A280" s="27">
        <v>1492</v>
      </c>
      <c r="B280" s="40" t="s">
        <v>314</v>
      </c>
      <c r="C280" t="s">
        <v>300</v>
      </c>
      <c r="D280" s="36">
        <v>40289</v>
      </c>
      <c r="E280" s="57">
        <v>39.359830000000002</v>
      </c>
      <c r="F280" s="57">
        <v>-76.575509999999994</v>
      </c>
      <c r="G280" s="57">
        <v>39.360340000000001</v>
      </c>
      <c r="H280" s="57">
        <v>-76.57593</v>
      </c>
      <c r="J280">
        <v>2550</v>
      </c>
      <c r="S280">
        <v>650</v>
      </c>
      <c r="U280">
        <v>150</v>
      </c>
      <c r="AI280">
        <v>105</v>
      </c>
      <c r="AL280">
        <v>947</v>
      </c>
      <c r="AR280">
        <v>229</v>
      </c>
      <c r="AS280">
        <v>1603</v>
      </c>
      <c r="AW280">
        <v>526</v>
      </c>
      <c r="BM280">
        <v>50</v>
      </c>
      <c r="BP280" s="27">
        <f t="shared" si="8"/>
        <v>6810</v>
      </c>
      <c r="BQ280">
        <v>9240</v>
      </c>
      <c r="BR280" s="9">
        <f t="shared" si="9"/>
        <v>73.701298701298697</v>
      </c>
    </row>
    <row r="281" spans="1:70" x14ac:dyDescent="0.2">
      <c r="A281" s="26">
        <v>1235</v>
      </c>
      <c r="B281" s="40" t="s">
        <v>311</v>
      </c>
      <c r="C281" t="s">
        <v>308</v>
      </c>
      <c r="D281" s="36">
        <v>40262</v>
      </c>
      <c r="E281" s="60">
        <v>39.312350000000002</v>
      </c>
      <c r="F281" s="60">
        <v>-76.554590000000005</v>
      </c>
      <c r="G281" s="39">
        <v>39.312640000000002</v>
      </c>
      <c r="H281" s="39">
        <v>-76.543909999999997</v>
      </c>
      <c r="J281">
        <v>150</v>
      </c>
      <c r="AL281">
        <v>10</v>
      </c>
      <c r="AS281">
        <v>30</v>
      </c>
      <c r="BP281" s="27">
        <f t="shared" si="8"/>
        <v>190</v>
      </c>
      <c r="BQ281">
        <v>340</v>
      </c>
      <c r="BR281" s="9">
        <f t="shared" si="9"/>
        <v>55.882352941176471</v>
      </c>
    </row>
    <row r="282" spans="1:70" x14ac:dyDescent="0.2">
      <c r="A282" s="26">
        <v>250</v>
      </c>
      <c r="B282" s="40" t="s">
        <v>301</v>
      </c>
      <c r="C282" t="s">
        <v>300</v>
      </c>
      <c r="D282" s="36">
        <v>40283</v>
      </c>
      <c r="E282" s="1">
        <v>39.305109999999999</v>
      </c>
      <c r="F282" s="1">
        <v>-76.687340000000006</v>
      </c>
      <c r="G282">
        <v>39.305129999999998</v>
      </c>
      <c r="H282">
        <v>-76.688130000000001</v>
      </c>
      <c r="J282">
        <v>140</v>
      </c>
      <c r="S282">
        <v>140</v>
      </c>
      <c r="T282">
        <v>240</v>
      </c>
      <c r="AK282">
        <v>858</v>
      </c>
      <c r="AS282">
        <v>1144</v>
      </c>
      <c r="BP282" s="27">
        <f t="shared" si="8"/>
        <v>2522</v>
      </c>
      <c r="BQ282">
        <v>3460</v>
      </c>
      <c r="BR282" s="9">
        <f t="shared" si="9"/>
        <v>72.890173410404628</v>
      </c>
    </row>
    <row r="283" spans="1:70" x14ac:dyDescent="0.2">
      <c r="A283" s="26">
        <v>430</v>
      </c>
      <c r="B283" s="40" t="s">
        <v>302</v>
      </c>
      <c r="C283" t="s">
        <v>300</v>
      </c>
      <c r="D283" s="36">
        <v>40283</v>
      </c>
      <c r="E283">
        <v>39.278849999999998</v>
      </c>
      <c r="F283" s="59">
        <v>-76.692729999999997</v>
      </c>
      <c r="G283" s="44">
        <v>39.279319999999998</v>
      </c>
      <c r="H283" s="44">
        <v>-76.693309999999997</v>
      </c>
      <c r="J283">
        <v>1200</v>
      </c>
      <c r="AS283">
        <v>15356</v>
      </c>
      <c r="AW283">
        <v>500</v>
      </c>
      <c r="BP283" s="27">
        <f t="shared" si="8"/>
        <v>17056</v>
      </c>
      <c r="BQ283">
        <v>23300</v>
      </c>
      <c r="BR283" s="9">
        <f t="shared" si="9"/>
        <v>73.201716738197419</v>
      </c>
    </row>
    <row r="284" spans="1:70" x14ac:dyDescent="0.2">
      <c r="A284" s="26">
        <v>1367</v>
      </c>
      <c r="B284" s="40" t="s">
        <v>307</v>
      </c>
      <c r="C284" t="s">
        <v>300</v>
      </c>
      <c r="D284" s="36">
        <v>40262</v>
      </c>
      <c r="E284" s="1">
        <v>39.330759999999998</v>
      </c>
      <c r="F284" s="1">
        <v>-76.535079999999994</v>
      </c>
      <c r="G284" s="44">
        <v>39.33137</v>
      </c>
      <c r="H284" s="44">
        <v>-76.535430000000005</v>
      </c>
      <c r="J284">
        <v>124</v>
      </c>
      <c r="AE284">
        <v>4</v>
      </c>
      <c r="AL284">
        <v>8</v>
      </c>
      <c r="AR284">
        <v>4</v>
      </c>
      <c r="AS284">
        <v>12</v>
      </c>
      <c r="BP284" s="27">
        <f t="shared" si="8"/>
        <v>152</v>
      </c>
      <c r="BQ284">
        <v>200</v>
      </c>
      <c r="BR284" s="9">
        <f t="shared" si="9"/>
        <v>76</v>
      </c>
    </row>
    <row r="285" spans="1:70" x14ac:dyDescent="0.2">
      <c r="A285" s="26">
        <v>1659</v>
      </c>
      <c r="B285" s="40" t="s">
        <v>307</v>
      </c>
      <c r="C285" t="s">
        <v>300</v>
      </c>
      <c r="D285" s="36">
        <v>40262</v>
      </c>
      <c r="E285" s="1">
        <v>39.336779999999997</v>
      </c>
      <c r="F285" s="1">
        <v>-76.539709999999999</v>
      </c>
      <c r="G285" s="1">
        <v>39.336790000000001</v>
      </c>
      <c r="H285" s="1">
        <v>-76.540509999999998</v>
      </c>
      <c r="J285">
        <v>340</v>
      </c>
      <c r="AS285">
        <v>648</v>
      </c>
      <c r="BP285" s="27">
        <f t="shared" si="8"/>
        <v>988</v>
      </c>
      <c r="BQ285">
        <v>3060</v>
      </c>
      <c r="BR285" s="9">
        <f t="shared" si="9"/>
        <v>32.287581699346404</v>
      </c>
    </row>
    <row r="286" spans="1:70" x14ac:dyDescent="0.2">
      <c r="A286" s="26">
        <v>880</v>
      </c>
      <c r="B286" s="40" t="s">
        <v>304</v>
      </c>
      <c r="C286" t="s">
        <v>300</v>
      </c>
      <c r="D286" s="36">
        <v>40282</v>
      </c>
      <c r="E286" s="44">
        <v>39.339599999999997</v>
      </c>
      <c r="F286" s="44">
        <v>-76.625749999999996</v>
      </c>
      <c r="G286" s="44">
        <v>39.34028</v>
      </c>
      <c r="H286" s="44">
        <v>-76.625780000000006</v>
      </c>
      <c r="J286">
        <v>600</v>
      </c>
      <c r="S286">
        <v>50</v>
      </c>
      <c r="AK286">
        <v>126</v>
      </c>
      <c r="AL286">
        <v>650</v>
      </c>
      <c r="AS286">
        <v>1134</v>
      </c>
      <c r="BM286">
        <v>50</v>
      </c>
      <c r="BP286" s="27">
        <f t="shared" si="8"/>
        <v>2610</v>
      </c>
      <c r="BQ286">
        <v>7345</v>
      </c>
      <c r="BR286" s="9">
        <f t="shared" si="9"/>
        <v>35.534377127297482</v>
      </c>
    </row>
    <row r="287" spans="1:70" x14ac:dyDescent="0.2">
      <c r="A287" s="26">
        <v>949</v>
      </c>
      <c r="B287" s="40" t="s">
        <v>304</v>
      </c>
      <c r="C287" t="s">
        <v>300</v>
      </c>
      <c r="D287" s="36">
        <v>40282</v>
      </c>
      <c r="E287" s="44">
        <v>39.351939999999999</v>
      </c>
      <c r="F287" s="44">
        <v>-76.629009999999994</v>
      </c>
      <c r="G287" s="44">
        <v>39.352559999999997</v>
      </c>
      <c r="H287" s="44">
        <v>-76.629249999999999</v>
      </c>
      <c r="J287">
        <v>100</v>
      </c>
      <c r="S287">
        <v>100</v>
      </c>
      <c r="T287">
        <v>1500</v>
      </c>
      <c r="AL287">
        <v>9120</v>
      </c>
      <c r="AS287">
        <v>8313</v>
      </c>
      <c r="BP287" s="27">
        <f t="shared" si="8"/>
        <v>19133</v>
      </c>
      <c r="BQ287">
        <v>46484</v>
      </c>
      <c r="BR287" s="9">
        <f t="shared" si="9"/>
        <v>41.16039927717064</v>
      </c>
    </row>
    <row r="288" spans="1:70" x14ac:dyDescent="0.2">
      <c r="A288" s="26">
        <v>1053</v>
      </c>
      <c r="B288" s="40" t="s">
        <v>304</v>
      </c>
      <c r="C288" t="s">
        <v>300</v>
      </c>
      <c r="D288" s="36">
        <v>40304</v>
      </c>
      <c r="E288" s="44">
        <v>39.326770000000003</v>
      </c>
      <c r="F288" s="44">
        <v>-76.625200000000007</v>
      </c>
      <c r="G288" s="44">
        <v>39.32743</v>
      </c>
      <c r="H288" s="44">
        <v>-76.625119999999995</v>
      </c>
      <c r="J288">
        <v>250</v>
      </c>
      <c r="S288">
        <v>275</v>
      </c>
      <c r="T288">
        <v>500</v>
      </c>
      <c r="U288">
        <v>25</v>
      </c>
      <c r="AL288">
        <v>100</v>
      </c>
      <c r="AN288">
        <v>67</v>
      </c>
      <c r="AS288">
        <v>67</v>
      </c>
      <c r="AW288">
        <v>25</v>
      </c>
      <c r="BP288" s="27">
        <f t="shared" si="8"/>
        <v>1309</v>
      </c>
      <c r="BQ288">
        <v>3350</v>
      </c>
      <c r="BR288" s="9">
        <f t="shared" si="9"/>
        <v>39.07462686567164</v>
      </c>
    </row>
    <row r="289" spans="1:70" x14ac:dyDescent="0.2">
      <c r="A289">
        <v>1132</v>
      </c>
      <c r="B289" s="40" t="s">
        <v>348</v>
      </c>
      <c r="C289" t="s">
        <v>300</v>
      </c>
      <c r="D289" s="36">
        <v>40666</v>
      </c>
      <c r="E289" s="39">
        <v>39.347430000000003</v>
      </c>
      <c r="F289" s="39">
        <v>-76.622259999999997</v>
      </c>
      <c r="G289" s="39">
        <v>39.347020000000001</v>
      </c>
      <c r="H289" s="39">
        <v>-76.621750000000006</v>
      </c>
      <c r="J289">
        <v>200</v>
      </c>
      <c r="T289">
        <v>100</v>
      </c>
      <c r="AL289">
        <v>2000</v>
      </c>
      <c r="AS289">
        <v>523</v>
      </c>
      <c r="BP289" s="27">
        <f t="shared" si="8"/>
        <v>2823</v>
      </c>
      <c r="BQ289">
        <v>6433</v>
      </c>
      <c r="BR289" s="9">
        <f t="shared" si="9"/>
        <v>43.883102751437896</v>
      </c>
    </row>
    <row r="290" spans="1:70" x14ac:dyDescent="0.2">
      <c r="A290">
        <v>702</v>
      </c>
      <c r="B290" s="40" t="s">
        <v>304</v>
      </c>
      <c r="C290" t="s">
        <v>300</v>
      </c>
      <c r="D290" s="36">
        <v>40631</v>
      </c>
      <c r="E290" s="39">
        <v>39.337350000000001</v>
      </c>
      <c r="F290" s="39">
        <v>-76.624030000000005</v>
      </c>
      <c r="G290" s="39">
        <v>39.337899999999998</v>
      </c>
      <c r="H290" s="39">
        <v>-76.624520000000004</v>
      </c>
      <c r="J290">
        <v>12</v>
      </c>
      <c r="AL290">
        <v>6</v>
      </c>
      <c r="AW290">
        <v>12</v>
      </c>
      <c r="BM290">
        <v>6</v>
      </c>
      <c r="BP290" s="27">
        <f t="shared" si="8"/>
        <v>36</v>
      </c>
      <c r="BQ290">
        <v>813</v>
      </c>
      <c r="BR290" s="9">
        <f t="shared" si="9"/>
        <v>4.428044280442804</v>
      </c>
    </row>
    <row r="291" spans="1:70" x14ac:dyDescent="0.2">
      <c r="A291" s="1">
        <v>753</v>
      </c>
      <c r="B291" s="40" t="s">
        <v>304</v>
      </c>
      <c r="C291" t="s">
        <v>300</v>
      </c>
      <c r="D291" s="36">
        <v>40674</v>
      </c>
      <c r="E291" s="44">
        <v>39.324550000000002</v>
      </c>
      <c r="F291" s="44">
        <v>-76.626230000000007</v>
      </c>
      <c r="G291" s="44">
        <v>39.325180000000003</v>
      </c>
      <c r="H291" s="44">
        <v>-76.626509999999996</v>
      </c>
      <c r="J291">
        <v>450</v>
      </c>
      <c r="S291">
        <v>200</v>
      </c>
      <c r="U291">
        <v>400</v>
      </c>
      <c r="AL291">
        <v>1114</v>
      </c>
      <c r="AN291">
        <v>620</v>
      </c>
      <c r="AS291">
        <v>1033</v>
      </c>
      <c r="AW291">
        <v>93</v>
      </c>
      <c r="BJ291">
        <v>50</v>
      </c>
      <c r="BP291" s="27">
        <f t="shared" si="8"/>
        <v>3960</v>
      </c>
      <c r="BQ291">
        <v>8749</v>
      </c>
      <c r="BR291" s="9">
        <f t="shared" si="9"/>
        <v>45.262315693222085</v>
      </c>
    </row>
    <row r="292" spans="1:70" x14ac:dyDescent="0.2">
      <c r="A292">
        <v>857</v>
      </c>
      <c r="B292" s="40" t="s">
        <v>304</v>
      </c>
      <c r="C292" t="s">
        <v>300</v>
      </c>
      <c r="D292" s="36">
        <v>40666</v>
      </c>
      <c r="E292" s="39">
        <v>39.331899999999997</v>
      </c>
      <c r="F292" s="39">
        <v>-76.624470000000002</v>
      </c>
      <c r="G292" s="39">
        <v>39.332509999999999</v>
      </c>
      <c r="H292" s="39">
        <v>-76.624170000000007</v>
      </c>
      <c r="J292">
        <v>900</v>
      </c>
      <c r="T292">
        <v>700</v>
      </c>
      <c r="U292">
        <v>1000</v>
      </c>
      <c r="AL292">
        <v>600</v>
      </c>
      <c r="AS292">
        <v>3636</v>
      </c>
      <c r="AW292">
        <v>100</v>
      </c>
      <c r="BP292" s="27">
        <f t="shared" si="8"/>
        <v>6936</v>
      </c>
      <c r="BQ292">
        <v>13900</v>
      </c>
      <c r="BR292" s="9">
        <f t="shared" si="9"/>
        <v>49.899280575539571</v>
      </c>
    </row>
    <row r="293" spans="1:70" x14ac:dyDescent="0.2">
      <c r="A293">
        <v>886</v>
      </c>
      <c r="B293" s="40" t="s">
        <v>304</v>
      </c>
      <c r="C293" t="s">
        <v>300</v>
      </c>
      <c r="D293" s="36">
        <v>40640</v>
      </c>
      <c r="E293" s="39">
        <v>39.322740000000003</v>
      </c>
      <c r="F293" s="39">
        <v>-76.625680000000003</v>
      </c>
      <c r="G293" s="39">
        <v>39.323340000000002</v>
      </c>
      <c r="H293" s="39">
        <v>-76.62603</v>
      </c>
      <c r="J293">
        <v>17</v>
      </c>
      <c r="AF293">
        <v>4</v>
      </c>
      <c r="AL293">
        <v>27</v>
      </c>
      <c r="AS293">
        <v>63</v>
      </c>
      <c r="BJ293">
        <v>4</v>
      </c>
      <c r="BM293">
        <v>4</v>
      </c>
      <c r="BP293" s="27">
        <f t="shared" si="8"/>
        <v>119</v>
      </c>
      <c r="BQ293">
        <v>495</v>
      </c>
      <c r="BR293" s="9">
        <f t="shared" si="9"/>
        <v>24.040404040404042</v>
      </c>
    </row>
    <row r="294" spans="1:70" x14ac:dyDescent="0.2">
      <c r="A294">
        <v>932</v>
      </c>
      <c r="B294" s="40" t="s">
        <v>304</v>
      </c>
      <c r="C294" t="s">
        <v>300</v>
      </c>
      <c r="D294" s="36">
        <v>40668</v>
      </c>
      <c r="E294" s="39">
        <v>39.364170000000001</v>
      </c>
      <c r="F294" s="39">
        <v>-76.628320000000002</v>
      </c>
      <c r="G294" s="39">
        <v>39.364820000000002</v>
      </c>
      <c r="H294" s="39">
        <v>-76.628399999999999</v>
      </c>
      <c r="J294">
        <v>100</v>
      </c>
      <c r="AP294">
        <v>120</v>
      </c>
      <c r="AS294">
        <v>1683</v>
      </c>
      <c r="AV294">
        <v>120</v>
      </c>
      <c r="BK294">
        <v>75</v>
      </c>
      <c r="BP294" s="27">
        <f t="shared" si="8"/>
        <v>2098</v>
      </c>
      <c r="BQ294">
        <v>3874</v>
      </c>
      <c r="BR294" s="9">
        <f t="shared" si="9"/>
        <v>54.155911202891069</v>
      </c>
    </row>
    <row r="295" spans="1:70" x14ac:dyDescent="0.2">
      <c r="A295">
        <v>1075</v>
      </c>
      <c r="B295" s="40" t="s">
        <v>304</v>
      </c>
      <c r="C295" t="s">
        <v>300</v>
      </c>
      <c r="D295" s="36">
        <v>40666</v>
      </c>
      <c r="E295" s="39">
        <v>39.350670000000001</v>
      </c>
      <c r="F295" s="39">
        <v>-76.628659999999996</v>
      </c>
      <c r="G295" s="39">
        <v>39.351280000000003</v>
      </c>
      <c r="H295" s="39">
        <v>-76.628960000000006</v>
      </c>
      <c r="J295">
        <v>200</v>
      </c>
      <c r="T295">
        <v>400</v>
      </c>
      <c r="U295">
        <v>100</v>
      </c>
      <c r="AL295">
        <v>6963</v>
      </c>
      <c r="AS295">
        <v>943</v>
      </c>
      <c r="AW295">
        <v>1741</v>
      </c>
      <c r="BP295" s="27">
        <f t="shared" si="8"/>
        <v>10347</v>
      </c>
      <c r="BQ295">
        <v>20800</v>
      </c>
      <c r="BR295" s="9">
        <f t="shared" si="9"/>
        <v>49.745192307692307</v>
      </c>
    </row>
    <row r="296" spans="1:70" x14ac:dyDescent="0.2">
      <c r="A296">
        <v>823</v>
      </c>
      <c r="B296" s="40" t="s">
        <v>303</v>
      </c>
      <c r="C296" t="s">
        <v>300</v>
      </c>
      <c r="D296" s="36">
        <v>40660</v>
      </c>
      <c r="E296" s="39">
        <v>39.364800000000002</v>
      </c>
      <c r="F296" s="39">
        <v>-76.697130000000001</v>
      </c>
      <c r="G296" s="39">
        <v>39.364719999999998</v>
      </c>
      <c r="H296" s="39">
        <v>-76.697999999999993</v>
      </c>
      <c r="J296">
        <v>163</v>
      </c>
      <c r="Q296">
        <v>125</v>
      </c>
      <c r="AF296">
        <v>13</v>
      </c>
      <c r="AL296">
        <v>75</v>
      </c>
      <c r="AS296">
        <v>83</v>
      </c>
      <c r="BB296">
        <v>13</v>
      </c>
      <c r="BP296" s="27">
        <f t="shared" si="8"/>
        <v>472</v>
      </c>
      <c r="BQ296">
        <v>863</v>
      </c>
      <c r="BR296" s="9">
        <f t="shared" si="9"/>
        <v>54.692931633835464</v>
      </c>
    </row>
    <row r="297" spans="1:70" x14ac:dyDescent="0.2">
      <c r="A297">
        <v>791</v>
      </c>
      <c r="B297" s="40" t="s">
        <v>303</v>
      </c>
      <c r="C297" t="s">
        <v>300</v>
      </c>
      <c r="D297" s="36">
        <v>40660</v>
      </c>
      <c r="E297" s="39">
        <v>39.362909999999999</v>
      </c>
      <c r="F297" s="39">
        <v>-76.687820000000002</v>
      </c>
      <c r="G297" s="39">
        <v>39.363210000000002</v>
      </c>
      <c r="H297" s="39">
        <v>-76.688590000000005</v>
      </c>
      <c r="J297">
        <v>31</v>
      </c>
      <c r="Q297">
        <v>231</v>
      </c>
      <c r="AI297">
        <v>8</v>
      </c>
      <c r="AL297">
        <v>77</v>
      </c>
      <c r="AS297">
        <v>103</v>
      </c>
      <c r="AW297">
        <v>8</v>
      </c>
      <c r="BB297">
        <v>34</v>
      </c>
      <c r="BF297">
        <v>34</v>
      </c>
      <c r="BP297" s="27">
        <f t="shared" si="8"/>
        <v>526</v>
      </c>
      <c r="BQ297">
        <v>1179</v>
      </c>
      <c r="BR297" s="9">
        <f t="shared" si="9"/>
        <v>44.614079728583548</v>
      </c>
    </row>
    <row r="298" spans="1:70" x14ac:dyDescent="0.2">
      <c r="A298">
        <v>874</v>
      </c>
      <c r="B298" s="40" t="s">
        <v>303</v>
      </c>
      <c r="C298" t="s">
        <v>300</v>
      </c>
      <c r="D298" s="36">
        <v>40660</v>
      </c>
      <c r="E298" s="39">
        <v>39.365769999999998</v>
      </c>
      <c r="F298" s="39">
        <v>-76.692130000000006</v>
      </c>
      <c r="G298" s="39">
        <v>39.36551</v>
      </c>
      <c r="H298" s="39">
        <v>-76.692930000000004</v>
      </c>
      <c r="J298">
        <v>38</v>
      </c>
      <c r="Q298">
        <v>3</v>
      </c>
      <c r="AL298">
        <v>47</v>
      </c>
      <c r="AP298">
        <v>5</v>
      </c>
      <c r="AS298">
        <v>11</v>
      </c>
      <c r="BB298">
        <v>5</v>
      </c>
      <c r="BP298" s="27">
        <f t="shared" si="8"/>
        <v>109</v>
      </c>
      <c r="BQ298">
        <v>271</v>
      </c>
      <c r="BR298" s="9">
        <f t="shared" si="9"/>
        <v>40.221402214022142</v>
      </c>
    </row>
    <row r="299" spans="1:70" x14ac:dyDescent="0.2">
      <c r="A299">
        <v>894</v>
      </c>
      <c r="B299" s="40" t="s">
        <v>303</v>
      </c>
      <c r="C299" t="s">
        <v>300</v>
      </c>
      <c r="D299" s="36">
        <v>40660</v>
      </c>
      <c r="E299" s="39">
        <v>39.36786</v>
      </c>
      <c r="F299" s="39">
        <v>-76.668890000000005</v>
      </c>
      <c r="G299" s="39">
        <v>39.367379999999997</v>
      </c>
      <c r="H299" s="39">
        <v>-76.668880000000001</v>
      </c>
      <c r="O299">
        <v>2</v>
      </c>
      <c r="Q299">
        <v>6</v>
      </c>
      <c r="U299">
        <v>2</v>
      </c>
      <c r="AL299">
        <v>10</v>
      </c>
      <c r="AP299">
        <v>2</v>
      </c>
      <c r="AS299">
        <v>14</v>
      </c>
      <c r="BP299" s="27">
        <f t="shared" si="8"/>
        <v>36</v>
      </c>
      <c r="BQ299">
        <v>106</v>
      </c>
      <c r="BR299" s="9">
        <f t="shared" si="9"/>
        <v>33.962264150943398</v>
      </c>
    </row>
    <row r="300" spans="1:70" x14ac:dyDescent="0.2">
      <c r="A300">
        <v>919</v>
      </c>
      <c r="B300" s="40" t="s">
        <v>303</v>
      </c>
      <c r="C300" t="s">
        <v>300</v>
      </c>
      <c r="D300" s="36">
        <v>40660</v>
      </c>
      <c r="E300" s="39">
        <v>39.366840000000003</v>
      </c>
      <c r="F300" s="39">
        <v>-76.669210000000007</v>
      </c>
      <c r="G300" s="39">
        <v>39.366500000000002</v>
      </c>
      <c r="H300" s="39">
        <v>-76.669899999999998</v>
      </c>
      <c r="J300">
        <v>28</v>
      </c>
      <c r="Q300">
        <v>53</v>
      </c>
      <c r="AL300">
        <v>5</v>
      </c>
      <c r="AN300">
        <v>5</v>
      </c>
      <c r="AS300">
        <v>8</v>
      </c>
      <c r="AW300">
        <v>10</v>
      </c>
      <c r="BB300">
        <v>5</v>
      </c>
      <c r="BJ300">
        <v>3</v>
      </c>
      <c r="BP300" s="27">
        <f t="shared" si="8"/>
        <v>117</v>
      </c>
      <c r="BQ300">
        <v>266</v>
      </c>
      <c r="BR300" s="9">
        <f t="shared" si="9"/>
        <v>43.984962406015036</v>
      </c>
    </row>
    <row r="301" spans="1:70" x14ac:dyDescent="0.2">
      <c r="A301">
        <v>1038</v>
      </c>
      <c r="B301" s="40" t="s">
        <v>303</v>
      </c>
      <c r="C301" t="s">
        <v>300</v>
      </c>
      <c r="D301" s="36">
        <v>40674</v>
      </c>
      <c r="E301" s="44">
        <v>39.365699999999997</v>
      </c>
      <c r="F301" s="44">
        <v>-76.671239999999997</v>
      </c>
      <c r="G301" s="44">
        <v>39.36524</v>
      </c>
      <c r="H301" s="44">
        <v>-76.671779999999998</v>
      </c>
      <c r="J301">
        <v>67</v>
      </c>
      <c r="Q301">
        <v>67</v>
      </c>
      <c r="T301">
        <v>33</v>
      </c>
      <c r="AL301">
        <v>33</v>
      </c>
      <c r="AS301">
        <v>2482</v>
      </c>
      <c r="BK301">
        <v>33</v>
      </c>
      <c r="BP301" s="27">
        <f t="shared" si="8"/>
        <v>2715</v>
      </c>
      <c r="BQ301">
        <v>4600</v>
      </c>
      <c r="BR301" s="9">
        <f t="shared" si="9"/>
        <v>59.021739130434781</v>
      </c>
    </row>
    <row r="302" spans="1:70" x14ac:dyDescent="0.2">
      <c r="A302">
        <v>1007</v>
      </c>
      <c r="B302" s="40" t="s">
        <v>349</v>
      </c>
      <c r="C302" t="s">
        <v>300</v>
      </c>
      <c r="D302" s="36">
        <v>40668</v>
      </c>
      <c r="E302" s="39">
        <v>39.37115</v>
      </c>
      <c r="F302" s="39">
        <v>-76.676929999999999</v>
      </c>
      <c r="G302" s="39">
        <v>39.371569999999998</v>
      </c>
      <c r="H302" s="39">
        <v>-76.677570000000003</v>
      </c>
      <c r="J302">
        <v>100</v>
      </c>
      <c r="AL302">
        <v>75</v>
      </c>
      <c r="AM302">
        <v>50</v>
      </c>
      <c r="AS302">
        <v>1450</v>
      </c>
      <c r="AU302">
        <v>121</v>
      </c>
      <c r="AV302">
        <v>121</v>
      </c>
      <c r="BI302">
        <v>25</v>
      </c>
      <c r="BK302">
        <v>25</v>
      </c>
      <c r="BP302" s="27">
        <f t="shared" si="8"/>
        <v>1967</v>
      </c>
      <c r="BQ302">
        <v>2625</v>
      </c>
      <c r="BR302" s="9">
        <f t="shared" si="9"/>
        <v>74.933333333333323</v>
      </c>
    </row>
    <row r="303" spans="1:70" x14ac:dyDescent="0.2">
      <c r="A303">
        <v>1118</v>
      </c>
      <c r="B303" s="40" t="s">
        <v>349</v>
      </c>
      <c r="C303" t="s">
        <v>300</v>
      </c>
      <c r="D303" s="36">
        <v>40668</v>
      </c>
      <c r="E303" s="39">
        <v>39.371679999999998</v>
      </c>
      <c r="F303" s="39">
        <v>-76.683239999999998</v>
      </c>
      <c r="G303" s="39">
        <v>39.371180000000003</v>
      </c>
      <c r="H303" s="39">
        <v>-76.683800000000005</v>
      </c>
      <c r="J303">
        <v>80</v>
      </c>
      <c r="AI303">
        <v>40</v>
      </c>
      <c r="AN303">
        <v>45</v>
      </c>
      <c r="AS303">
        <v>91</v>
      </c>
      <c r="AU303">
        <v>45</v>
      </c>
      <c r="BN303">
        <v>10</v>
      </c>
      <c r="BP303" s="27">
        <f t="shared" si="8"/>
        <v>311</v>
      </c>
      <c r="BQ303">
        <v>1230</v>
      </c>
      <c r="BR303" s="9">
        <f t="shared" si="9"/>
        <v>25.284552845528456</v>
      </c>
    </row>
    <row r="304" spans="1:70" x14ac:dyDescent="0.2">
      <c r="A304">
        <v>716</v>
      </c>
      <c r="B304" s="40" t="s">
        <v>309</v>
      </c>
      <c r="C304" t="s">
        <v>300</v>
      </c>
      <c r="D304" s="36">
        <v>40673</v>
      </c>
      <c r="E304" s="44">
        <v>39.313720000000004</v>
      </c>
      <c r="F304" s="44">
        <v>-76.624080000000006</v>
      </c>
      <c r="G304" s="44">
        <v>39.31427</v>
      </c>
      <c r="H304" s="44">
        <v>-76.624579999999995</v>
      </c>
      <c r="J304">
        <v>238</v>
      </c>
      <c r="P304">
        <v>13</v>
      </c>
      <c r="U304">
        <v>63</v>
      </c>
      <c r="AN304">
        <v>65</v>
      </c>
      <c r="AS304">
        <v>324</v>
      </c>
      <c r="BP304" s="27">
        <f t="shared" si="8"/>
        <v>703</v>
      </c>
      <c r="BQ304">
        <v>1828</v>
      </c>
      <c r="BR304" s="9">
        <f t="shared" si="9"/>
        <v>38.457330415754925</v>
      </c>
    </row>
    <row r="305" spans="1:70" x14ac:dyDescent="0.2">
      <c r="A305">
        <v>769</v>
      </c>
      <c r="B305" s="40" t="s">
        <v>309</v>
      </c>
      <c r="C305" t="s">
        <v>300</v>
      </c>
      <c r="D305" s="36">
        <v>40674</v>
      </c>
      <c r="E305" s="44">
        <v>39.368740000000003</v>
      </c>
      <c r="F305" s="44">
        <v>-76.648750000000007</v>
      </c>
      <c r="G305" s="44">
        <v>39.369250000000001</v>
      </c>
      <c r="H305" s="44">
        <v>-76.64922</v>
      </c>
      <c r="J305">
        <v>30</v>
      </c>
      <c r="P305">
        <v>90</v>
      </c>
      <c r="Q305">
        <v>50</v>
      </c>
      <c r="Z305">
        <v>160</v>
      </c>
      <c r="AL305">
        <v>98</v>
      </c>
      <c r="AR305">
        <v>33</v>
      </c>
      <c r="AS305">
        <v>228</v>
      </c>
      <c r="BE305">
        <v>20</v>
      </c>
      <c r="BF305">
        <v>33</v>
      </c>
      <c r="BP305" s="27">
        <f t="shared" si="8"/>
        <v>742</v>
      </c>
      <c r="BQ305">
        <v>1445</v>
      </c>
      <c r="BR305" s="9">
        <f t="shared" si="9"/>
        <v>51.349480968858131</v>
      </c>
    </row>
    <row r="306" spans="1:70" x14ac:dyDescent="0.2">
      <c r="A306">
        <v>844</v>
      </c>
      <c r="B306" s="40" t="s">
        <v>309</v>
      </c>
      <c r="C306" t="s">
        <v>300</v>
      </c>
      <c r="D306" s="36">
        <v>40673</v>
      </c>
      <c r="E306" s="44">
        <v>39.33381</v>
      </c>
      <c r="F306" s="44">
        <v>-76.643940000000001</v>
      </c>
      <c r="G306" s="44">
        <v>39.334150000000001</v>
      </c>
      <c r="H306" s="44">
        <v>-76.6447</v>
      </c>
      <c r="J306">
        <v>525</v>
      </c>
      <c r="P306">
        <v>25</v>
      </c>
      <c r="Q306">
        <v>25</v>
      </c>
      <c r="U306">
        <v>100</v>
      </c>
      <c r="AL306">
        <v>33</v>
      </c>
      <c r="AS306">
        <v>117</v>
      </c>
      <c r="BE306">
        <v>117</v>
      </c>
      <c r="BF306">
        <v>1054</v>
      </c>
      <c r="BP306" s="27">
        <f t="shared" si="8"/>
        <v>1996</v>
      </c>
      <c r="BQ306">
        <v>4075</v>
      </c>
      <c r="BR306" s="9">
        <f t="shared" si="9"/>
        <v>48.981595092024541</v>
      </c>
    </row>
    <row r="307" spans="1:70" x14ac:dyDescent="0.2">
      <c r="A307">
        <v>940</v>
      </c>
      <c r="B307" s="40" t="s">
        <v>309</v>
      </c>
      <c r="C307" t="s">
        <v>300</v>
      </c>
      <c r="D307" s="36">
        <v>40673</v>
      </c>
      <c r="E307" s="44">
        <v>39.336559999999999</v>
      </c>
      <c r="F307" s="44">
        <v>-76.645889999999994</v>
      </c>
      <c r="G307" s="44">
        <v>39.337159999999997</v>
      </c>
      <c r="H307" s="44">
        <v>-76.646280000000004</v>
      </c>
      <c r="J307">
        <v>80</v>
      </c>
      <c r="T307">
        <v>25</v>
      </c>
      <c r="U307">
        <v>67</v>
      </c>
      <c r="AI307">
        <v>13</v>
      </c>
      <c r="AL307">
        <v>13</v>
      </c>
      <c r="AQ307">
        <v>25</v>
      </c>
      <c r="AR307">
        <v>29</v>
      </c>
      <c r="AS307">
        <v>58</v>
      </c>
      <c r="BE307">
        <v>58</v>
      </c>
      <c r="BF307">
        <v>263</v>
      </c>
      <c r="BP307" s="27">
        <f t="shared" si="8"/>
        <v>631</v>
      </c>
      <c r="BQ307">
        <v>1013</v>
      </c>
      <c r="BR307" s="9">
        <f t="shared" si="9"/>
        <v>62.290227048371172</v>
      </c>
    </row>
    <row r="308" spans="1:70" x14ac:dyDescent="0.2">
      <c r="A308">
        <v>984</v>
      </c>
      <c r="B308" s="40" t="s">
        <v>309</v>
      </c>
      <c r="C308" t="s">
        <v>300</v>
      </c>
      <c r="D308" s="36">
        <v>40673</v>
      </c>
      <c r="E308" s="44">
        <v>39.327910000000003</v>
      </c>
      <c r="F308" s="44">
        <v>-76.641180000000006</v>
      </c>
      <c r="G308" s="44">
        <v>39.328429999999997</v>
      </c>
      <c r="H308" s="44">
        <v>-76.641729999999995</v>
      </c>
      <c r="J308">
        <v>280</v>
      </c>
      <c r="P308">
        <v>60</v>
      </c>
      <c r="Q308">
        <v>40</v>
      </c>
      <c r="AB308">
        <v>20</v>
      </c>
      <c r="AL308">
        <v>22</v>
      </c>
      <c r="AS308">
        <v>183</v>
      </c>
      <c r="AW308">
        <v>22</v>
      </c>
      <c r="BA308">
        <v>46</v>
      </c>
      <c r="BE308">
        <v>43</v>
      </c>
      <c r="BP308" s="27">
        <f t="shared" si="8"/>
        <v>716</v>
      </c>
      <c r="BQ308">
        <v>1591</v>
      </c>
      <c r="BR308" s="9">
        <f t="shared" si="9"/>
        <v>45.003142677561279</v>
      </c>
    </row>
    <row r="309" spans="1:70" x14ac:dyDescent="0.2">
      <c r="A309" s="26">
        <v>1235</v>
      </c>
      <c r="B309" s="40" t="s">
        <v>311</v>
      </c>
      <c r="C309" t="s">
        <v>308</v>
      </c>
      <c r="D309" s="36">
        <v>40669</v>
      </c>
      <c r="E309" s="60">
        <v>39.312350000000002</v>
      </c>
      <c r="F309" s="60">
        <v>-76.554590000000005</v>
      </c>
      <c r="G309" s="39">
        <v>39.312640000000002</v>
      </c>
      <c r="H309" s="39">
        <v>-76.543909999999997</v>
      </c>
      <c r="J309">
        <v>200</v>
      </c>
      <c r="AS309">
        <v>679</v>
      </c>
      <c r="BP309" s="27">
        <f t="shared" si="8"/>
        <v>879</v>
      </c>
      <c r="BQ309">
        <v>1214</v>
      </c>
      <c r="BR309" s="9">
        <f t="shared" si="9"/>
        <v>72.405271828665576</v>
      </c>
    </row>
    <row r="310" spans="1:70" x14ac:dyDescent="0.2">
      <c r="A310" s="26">
        <v>250</v>
      </c>
      <c r="B310" s="40" t="s">
        <v>301</v>
      </c>
      <c r="C310" t="s">
        <v>300</v>
      </c>
      <c r="D310" s="36">
        <v>40675</v>
      </c>
      <c r="E310" s="1">
        <v>39.305109999999999</v>
      </c>
      <c r="F310" s="1">
        <v>-76.687340000000006</v>
      </c>
      <c r="G310">
        <v>39.305129999999998</v>
      </c>
      <c r="H310">
        <v>-76.688130000000001</v>
      </c>
      <c r="J310">
        <v>67</v>
      </c>
      <c r="Q310">
        <v>33</v>
      </c>
      <c r="T310">
        <v>433</v>
      </c>
      <c r="U310">
        <v>867</v>
      </c>
      <c r="AI310">
        <v>33</v>
      </c>
      <c r="AU310">
        <v>225</v>
      </c>
      <c r="AW310">
        <v>67</v>
      </c>
      <c r="BP310" s="27">
        <f t="shared" si="8"/>
        <v>1725</v>
      </c>
      <c r="BQ310">
        <v>4500</v>
      </c>
      <c r="BR310" s="9">
        <f t="shared" si="9"/>
        <v>38.333333333333336</v>
      </c>
    </row>
    <row r="311" spans="1:70" x14ac:dyDescent="0.2">
      <c r="A311" s="26">
        <v>430</v>
      </c>
      <c r="B311" s="40" t="s">
        <v>302</v>
      </c>
      <c r="C311" t="s">
        <v>300</v>
      </c>
      <c r="D311" s="36">
        <v>40675</v>
      </c>
      <c r="E311">
        <v>39.278849999999998</v>
      </c>
      <c r="F311" s="59">
        <v>-76.692729999999997</v>
      </c>
      <c r="G311" s="44">
        <v>39.279319999999998</v>
      </c>
      <c r="H311" s="44">
        <v>-76.693309999999997</v>
      </c>
      <c r="J311">
        <v>200</v>
      </c>
      <c r="P311">
        <v>100</v>
      </c>
      <c r="AN311">
        <v>492</v>
      </c>
      <c r="AS311">
        <v>984</v>
      </c>
      <c r="BP311" s="27">
        <f t="shared" si="8"/>
        <v>1776</v>
      </c>
      <c r="BQ311">
        <v>13000</v>
      </c>
      <c r="BR311" s="9">
        <f t="shared" si="9"/>
        <v>13.661538461538461</v>
      </c>
    </row>
    <row r="312" spans="1:70" x14ac:dyDescent="0.2">
      <c r="A312" s="26">
        <v>1367</v>
      </c>
      <c r="B312" s="40" t="s">
        <v>307</v>
      </c>
      <c r="C312" t="s">
        <v>300</v>
      </c>
      <c r="D312" s="36">
        <v>40669</v>
      </c>
      <c r="E312" s="1">
        <v>39.330759999999998</v>
      </c>
      <c r="F312" s="1">
        <v>-76.535079999999994</v>
      </c>
      <c r="G312" s="44">
        <v>39.33137</v>
      </c>
      <c r="H312" s="44">
        <v>-76.535430000000005</v>
      </c>
      <c r="J312">
        <v>800</v>
      </c>
      <c r="AS312">
        <v>4275</v>
      </c>
      <c r="BP312" s="27">
        <f t="shared" si="8"/>
        <v>5075</v>
      </c>
      <c r="BQ312">
        <v>12300</v>
      </c>
      <c r="BR312" s="9">
        <f t="shared" si="9"/>
        <v>41.260162601626014</v>
      </c>
    </row>
    <row r="313" spans="1:70" x14ac:dyDescent="0.2">
      <c r="A313" s="26">
        <v>1659</v>
      </c>
      <c r="B313" s="40" t="s">
        <v>307</v>
      </c>
      <c r="C313" t="s">
        <v>300</v>
      </c>
      <c r="D313" s="36">
        <v>40669</v>
      </c>
      <c r="E313" s="1">
        <v>39.336779999999997</v>
      </c>
      <c r="F313" s="1">
        <v>-76.539709999999999</v>
      </c>
      <c r="G313" s="1">
        <v>39.336790000000001</v>
      </c>
      <c r="H313" s="1">
        <v>-76.540509999999998</v>
      </c>
      <c r="J313">
        <v>67</v>
      </c>
      <c r="AS313">
        <v>646</v>
      </c>
      <c r="BP313" s="27">
        <f t="shared" si="8"/>
        <v>713</v>
      </c>
      <c r="BQ313">
        <v>4293</v>
      </c>
      <c r="BR313" s="9">
        <f t="shared" si="9"/>
        <v>16.608432331702772</v>
      </c>
    </row>
    <row r="314" spans="1:70" x14ac:dyDescent="0.2">
      <c r="A314" s="26">
        <v>880</v>
      </c>
      <c r="B314" s="40" t="s">
        <v>304</v>
      </c>
      <c r="C314" t="s">
        <v>300</v>
      </c>
      <c r="D314" s="36">
        <v>40631</v>
      </c>
      <c r="E314" s="44">
        <v>39.339599999999997</v>
      </c>
      <c r="F314" s="44">
        <v>-76.625749999999996</v>
      </c>
      <c r="G314" s="44">
        <v>39.34028</v>
      </c>
      <c r="H314" s="44">
        <v>-76.625780000000006</v>
      </c>
      <c r="J314">
        <v>25</v>
      </c>
      <c r="AL314">
        <v>50</v>
      </c>
      <c r="AS314">
        <v>126</v>
      </c>
      <c r="AW314">
        <v>13</v>
      </c>
      <c r="BM314">
        <v>25</v>
      </c>
      <c r="BP314" s="27">
        <f t="shared" si="8"/>
        <v>239</v>
      </c>
      <c r="BQ314">
        <v>1526</v>
      </c>
      <c r="BR314" s="9">
        <f t="shared" si="9"/>
        <v>15.661861074705111</v>
      </c>
    </row>
    <row r="315" spans="1:70" x14ac:dyDescent="0.2">
      <c r="A315" s="26">
        <v>949</v>
      </c>
      <c r="B315" s="40" t="s">
        <v>304</v>
      </c>
      <c r="C315" t="s">
        <v>300</v>
      </c>
      <c r="D315" s="36">
        <v>40640</v>
      </c>
      <c r="E315" s="44">
        <v>39.351939999999999</v>
      </c>
      <c r="F315" s="44">
        <v>-76.629009999999994</v>
      </c>
      <c r="G315" s="44">
        <v>39.352559999999997</v>
      </c>
      <c r="H315" s="44">
        <v>-76.629249999999999</v>
      </c>
      <c r="J315">
        <v>29</v>
      </c>
      <c r="AE315">
        <v>71</v>
      </c>
      <c r="AL315">
        <v>644</v>
      </c>
      <c r="AR315">
        <v>101</v>
      </c>
      <c r="AS315">
        <v>101</v>
      </c>
      <c r="BP315" s="27">
        <f t="shared" si="8"/>
        <v>946</v>
      </c>
      <c r="BQ315">
        <v>1971</v>
      </c>
      <c r="BR315" s="9">
        <f t="shared" si="9"/>
        <v>47.995941146626073</v>
      </c>
    </row>
    <row r="316" spans="1:70" x14ac:dyDescent="0.2">
      <c r="A316" s="26">
        <v>1053</v>
      </c>
      <c r="B316" s="40" t="s">
        <v>304</v>
      </c>
      <c r="C316" t="s">
        <v>300</v>
      </c>
      <c r="D316" s="36">
        <v>40631</v>
      </c>
      <c r="E316" s="44">
        <v>39.326770000000003</v>
      </c>
      <c r="F316" s="44">
        <v>-76.625200000000007</v>
      </c>
      <c r="G316" s="44">
        <v>39.32743</v>
      </c>
      <c r="H316" s="44">
        <v>-76.625119999999995</v>
      </c>
      <c r="AL316">
        <v>40</v>
      </c>
      <c r="AQ316">
        <v>7</v>
      </c>
      <c r="AS316">
        <v>65</v>
      </c>
      <c r="BM316">
        <v>7</v>
      </c>
      <c r="BP316" s="27">
        <f t="shared" si="8"/>
        <v>119</v>
      </c>
      <c r="BQ316">
        <v>835</v>
      </c>
      <c r="BR316" s="9">
        <f t="shared" si="9"/>
        <v>14.251497005988023</v>
      </c>
    </row>
    <row r="317" spans="1:70" x14ac:dyDescent="0.2">
      <c r="A317" s="1">
        <v>279</v>
      </c>
      <c r="B317" s="40" t="s">
        <v>301</v>
      </c>
      <c r="C317" t="s">
        <v>300</v>
      </c>
      <c r="D317" s="36">
        <v>40982</v>
      </c>
      <c r="E317" s="57">
        <v>39.305070000000001</v>
      </c>
      <c r="F317" s="57">
        <v>-76.690259999999995</v>
      </c>
      <c r="G317" s="57">
        <v>39.304699999999997</v>
      </c>
      <c r="H317" s="57">
        <v>-76.690969999999993</v>
      </c>
      <c r="J317">
        <v>1700</v>
      </c>
      <c r="AS317">
        <v>2750</v>
      </c>
      <c r="BP317" s="27">
        <f t="shared" si="8"/>
        <v>4450</v>
      </c>
      <c r="BQ317">
        <v>6450</v>
      </c>
      <c r="BR317" s="9">
        <f t="shared" si="9"/>
        <v>68.992248062015506</v>
      </c>
    </row>
    <row r="318" spans="1:70" x14ac:dyDescent="0.2">
      <c r="A318" s="1">
        <v>581</v>
      </c>
      <c r="B318" s="40" t="s">
        <v>301</v>
      </c>
      <c r="C318" t="s">
        <v>300</v>
      </c>
      <c r="D318" s="36">
        <v>41016</v>
      </c>
      <c r="E318" s="57">
        <v>39.300600000000003</v>
      </c>
      <c r="F318" s="57">
        <v>-76.706630000000004</v>
      </c>
      <c r="G318" s="57">
        <v>39.301189999999998</v>
      </c>
      <c r="H318" s="57">
        <v>-76.706339999999997</v>
      </c>
      <c r="J318">
        <v>100</v>
      </c>
      <c r="AN318">
        <v>2300</v>
      </c>
      <c r="AS318">
        <v>2300</v>
      </c>
      <c r="AW318">
        <v>200</v>
      </c>
      <c r="BP318" s="27">
        <f t="shared" si="8"/>
        <v>4900</v>
      </c>
      <c r="BQ318">
        <v>14100</v>
      </c>
      <c r="BR318" s="9">
        <f t="shared" si="9"/>
        <v>34.751773049645394</v>
      </c>
    </row>
    <row r="319" spans="1:70" x14ac:dyDescent="0.2">
      <c r="A319" s="1">
        <v>196</v>
      </c>
      <c r="B319" s="40" t="s">
        <v>302</v>
      </c>
      <c r="C319" t="s">
        <v>300</v>
      </c>
      <c r="D319" s="36">
        <v>41016</v>
      </c>
      <c r="E319" s="57">
        <v>39.277209999999997</v>
      </c>
      <c r="F319" s="57">
        <v>-76.681939999999997</v>
      </c>
      <c r="G319" s="57">
        <v>39.27704</v>
      </c>
      <c r="H319" s="57">
        <v>-76.682720000000003</v>
      </c>
      <c r="P319">
        <v>33</v>
      </c>
      <c r="U319">
        <v>133</v>
      </c>
      <c r="AS319">
        <v>767</v>
      </c>
      <c r="AU319">
        <v>567</v>
      </c>
      <c r="AW319">
        <v>33</v>
      </c>
      <c r="BP319" s="27">
        <f t="shared" si="8"/>
        <v>1533</v>
      </c>
      <c r="BQ319">
        <v>4433</v>
      </c>
      <c r="BR319" s="9">
        <f t="shared" si="9"/>
        <v>34.581547484773289</v>
      </c>
    </row>
    <row r="320" spans="1:70" x14ac:dyDescent="0.2">
      <c r="A320" s="1">
        <v>329</v>
      </c>
      <c r="B320" s="40" t="s">
        <v>302</v>
      </c>
      <c r="C320" t="s">
        <v>300</v>
      </c>
      <c r="D320" s="36">
        <v>41016</v>
      </c>
      <c r="E320" s="57">
        <v>39.275840000000002</v>
      </c>
      <c r="F320" s="57">
        <v>-76.672280000000001</v>
      </c>
      <c r="G320" s="57">
        <v>39.275530000000003</v>
      </c>
      <c r="H320" s="57">
        <v>-76.67295</v>
      </c>
      <c r="J320">
        <v>50</v>
      </c>
      <c r="P320">
        <v>100</v>
      </c>
      <c r="T320">
        <v>50</v>
      </c>
      <c r="AH320">
        <v>495</v>
      </c>
      <c r="AL320">
        <v>150</v>
      </c>
      <c r="AP320">
        <v>743</v>
      </c>
      <c r="AS320">
        <v>1238</v>
      </c>
      <c r="AU320">
        <v>248</v>
      </c>
      <c r="AW320">
        <v>200</v>
      </c>
      <c r="BP320" s="27">
        <f t="shared" si="8"/>
        <v>3274</v>
      </c>
      <c r="BQ320">
        <v>6200</v>
      </c>
      <c r="BR320" s="9">
        <f t="shared" si="9"/>
        <v>52.806451612903224</v>
      </c>
    </row>
    <row r="321" spans="1:70" x14ac:dyDescent="0.2">
      <c r="A321" s="1">
        <v>564</v>
      </c>
      <c r="B321" s="40" t="s">
        <v>502</v>
      </c>
      <c r="C321" t="s">
        <v>300</v>
      </c>
      <c r="D321" s="36">
        <v>40983</v>
      </c>
      <c r="E321" s="57">
        <v>39.31671</v>
      </c>
      <c r="F321" s="57">
        <v>-76.665989999999994</v>
      </c>
      <c r="G321" s="57">
        <v>39.31738</v>
      </c>
      <c r="H321" s="57">
        <v>-76.666079999999994</v>
      </c>
      <c r="AS321">
        <v>5000</v>
      </c>
      <c r="BK321">
        <v>100</v>
      </c>
      <c r="BP321" s="27">
        <f t="shared" si="8"/>
        <v>5100</v>
      </c>
      <c r="BQ321">
        <v>21100</v>
      </c>
      <c r="BR321" s="9">
        <f t="shared" si="9"/>
        <v>24.170616113744074</v>
      </c>
    </row>
    <row r="322" spans="1:70" x14ac:dyDescent="0.2">
      <c r="A322" s="1">
        <v>117</v>
      </c>
      <c r="B322" s="40" t="s">
        <v>310</v>
      </c>
      <c r="C322" t="s">
        <v>300</v>
      </c>
      <c r="D322" s="36">
        <v>41011</v>
      </c>
      <c r="E322" s="57">
        <v>39.348210000000002</v>
      </c>
      <c r="F322" s="57">
        <v>-76.705010000000001</v>
      </c>
      <c r="G322" s="57">
        <v>39.348860000000002</v>
      </c>
      <c r="H322" s="57">
        <v>-76.70523</v>
      </c>
      <c r="J322">
        <v>450</v>
      </c>
      <c r="AI322">
        <v>550</v>
      </c>
      <c r="AN322">
        <v>1728</v>
      </c>
      <c r="AS322">
        <v>288</v>
      </c>
      <c r="BP322" s="27">
        <f t="shared" si="8"/>
        <v>3016</v>
      </c>
      <c r="BQ322">
        <v>9400</v>
      </c>
      <c r="BR322" s="9">
        <f t="shared" si="9"/>
        <v>32.085106382978722</v>
      </c>
    </row>
    <row r="323" spans="1:70" x14ac:dyDescent="0.2">
      <c r="A323" s="1">
        <v>300</v>
      </c>
      <c r="B323" s="40" t="s">
        <v>310</v>
      </c>
      <c r="C323" t="s">
        <v>300</v>
      </c>
      <c r="D323" s="36">
        <v>41011</v>
      </c>
      <c r="E323" s="57">
        <v>39.335769999999997</v>
      </c>
      <c r="F323" s="57">
        <v>-76.710549999999998</v>
      </c>
      <c r="G323" s="57">
        <v>39.336370000000002</v>
      </c>
      <c r="H323" s="57">
        <v>-76.710149999999999</v>
      </c>
      <c r="J323">
        <v>1100</v>
      </c>
      <c r="P323">
        <v>100</v>
      </c>
      <c r="T323">
        <v>100</v>
      </c>
      <c r="AN323">
        <v>1418</v>
      </c>
      <c r="AP323">
        <v>473</v>
      </c>
      <c r="AS323">
        <v>1418</v>
      </c>
      <c r="BD323">
        <v>473</v>
      </c>
      <c r="BP323" s="27">
        <f t="shared" si="8"/>
        <v>5082</v>
      </c>
      <c r="BQ323">
        <v>23000</v>
      </c>
      <c r="BR323" s="9">
        <f t="shared" si="9"/>
        <v>22.095652173913045</v>
      </c>
    </row>
    <row r="324" spans="1:70" x14ac:dyDescent="0.2">
      <c r="A324" s="1">
        <v>638</v>
      </c>
      <c r="B324" s="40" t="s">
        <v>310</v>
      </c>
      <c r="C324" t="s">
        <v>300</v>
      </c>
      <c r="D324" s="36">
        <v>41011</v>
      </c>
      <c r="E324" s="57">
        <v>39.341169999999998</v>
      </c>
      <c r="F324" s="57">
        <v>-76.706850000000003</v>
      </c>
      <c r="G324" s="57">
        <v>39.341230000000003</v>
      </c>
      <c r="H324" s="57">
        <v>-76.706500000000005</v>
      </c>
      <c r="J324">
        <v>650</v>
      </c>
      <c r="P324">
        <v>200</v>
      </c>
      <c r="AI324">
        <v>100</v>
      </c>
      <c r="AS324">
        <v>1581</v>
      </c>
      <c r="BP324" s="27">
        <f t="shared" si="8"/>
        <v>2531</v>
      </c>
      <c r="BQ324">
        <v>8300</v>
      </c>
      <c r="BR324" s="9">
        <f t="shared" si="9"/>
        <v>30.493975903614455</v>
      </c>
    </row>
    <row r="325" spans="1:70" x14ac:dyDescent="0.2">
      <c r="A325" s="1">
        <v>466</v>
      </c>
      <c r="B325" s="40" t="s">
        <v>299</v>
      </c>
      <c r="C325" t="s">
        <v>300</v>
      </c>
      <c r="D325" s="36">
        <v>40983</v>
      </c>
      <c r="E325" s="57">
        <v>39.304540000000003</v>
      </c>
      <c r="F325" s="57">
        <v>-76.677689999999998</v>
      </c>
      <c r="G325" s="57">
        <v>39.304769999999998</v>
      </c>
      <c r="H325" s="57">
        <v>-76.6785</v>
      </c>
      <c r="J325">
        <v>325</v>
      </c>
      <c r="P325">
        <v>300</v>
      </c>
      <c r="AN325">
        <v>81</v>
      </c>
      <c r="AS325">
        <v>731</v>
      </c>
      <c r="AW325">
        <v>75</v>
      </c>
      <c r="BP325" s="27">
        <f t="shared" si="8"/>
        <v>1512</v>
      </c>
      <c r="BQ325">
        <v>2225</v>
      </c>
      <c r="BR325" s="9">
        <f t="shared" si="9"/>
        <v>67.955056179775283</v>
      </c>
    </row>
    <row r="326" spans="1:70" x14ac:dyDescent="0.2">
      <c r="A326" s="1">
        <v>527</v>
      </c>
      <c r="B326" s="40" t="s">
        <v>299</v>
      </c>
      <c r="C326" t="s">
        <v>300</v>
      </c>
      <c r="D326" s="36">
        <v>40983</v>
      </c>
      <c r="E326" s="57">
        <v>39.315759999999997</v>
      </c>
      <c r="F326" s="57">
        <v>-76.700810000000004</v>
      </c>
      <c r="G326" s="57">
        <v>39.315629999999999</v>
      </c>
      <c r="H326" s="57">
        <v>-76.701650000000001</v>
      </c>
      <c r="J326">
        <v>50</v>
      </c>
      <c r="P326">
        <v>50</v>
      </c>
      <c r="AS326">
        <v>2827</v>
      </c>
      <c r="BA326">
        <v>471</v>
      </c>
      <c r="BP326" s="27">
        <f t="shared" si="8"/>
        <v>3398</v>
      </c>
      <c r="BQ326">
        <v>5802</v>
      </c>
      <c r="BR326" s="9">
        <f t="shared" si="9"/>
        <v>58.566011720096526</v>
      </c>
    </row>
    <row r="327" spans="1:70" x14ac:dyDescent="0.2">
      <c r="A327" s="26">
        <v>1235</v>
      </c>
      <c r="B327" s="40" t="s">
        <v>311</v>
      </c>
      <c r="C327" t="s">
        <v>308</v>
      </c>
      <c r="D327" s="36">
        <v>40981</v>
      </c>
      <c r="E327" s="60">
        <v>39.312350000000002</v>
      </c>
      <c r="F327" s="60">
        <v>-76.554590000000005</v>
      </c>
      <c r="G327" s="39">
        <v>39.312640000000002</v>
      </c>
      <c r="H327" s="39">
        <v>-76.543909999999997</v>
      </c>
      <c r="J327">
        <v>600</v>
      </c>
      <c r="AL327">
        <v>50</v>
      </c>
      <c r="AS327">
        <v>292</v>
      </c>
      <c r="AW327">
        <v>50</v>
      </c>
      <c r="BP327" s="27">
        <f t="shared" si="8"/>
        <v>992</v>
      </c>
      <c r="BQ327">
        <v>4350</v>
      </c>
      <c r="BR327" s="9">
        <f t="shared" si="9"/>
        <v>22.804597701149426</v>
      </c>
    </row>
    <row r="328" spans="1:70" x14ac:dyDescent="0.2">
      <c r="A328" s="26">
        <v>250</v>
      </c>
      <c r="B328" s="40" t="s">
        <v>301</v>
      </c>
      <c r="C328" t="s">
        <v>300</v>
      </c>
      <c r="D328" s="36">
        <v>40982</v>
      </c>
      <c r="E328" s="1">
        <v>39.305109999999999</v>
      </c>
      <c r="F328" s="1">
        <v>-76.687340000000006</v>
      </c>
      <c r="G328">
        <v>39.305129999999998</v>
      </c>
      <c r="H328">
        <v>-76.688130000000001</v>
      </c>
      <c r="J328">
        <v>3000</v>
      </c>
      <c r="AN328">
        <v>521</v>
      </c>
      <c r="AS328">
        <v>14574</v>
      </c>
      <c r="BP328" s="27">
        <f t="shared" si="8"/>
        <v>18095</v>
      </c>
      <c r="BQ328">
        <v>23500</v>
      </c>
      <c r="BR328" s="9">
        <f t="shared" si="9"/>
        <v>77</v>
      </c>
    </row>
    <row r="329" spans="1:70" x14ac:dyDescent="0.2">
      <c r="A329" s="26">
        <v>430</v>
      </c>
      <c r="B329" s="40" t="s">
        <v>302</v>
      </c>
      <c r="C329" t="s">
        <v>300</v>
      </c>
      <c r="D329" s="36">
        <v>40982</v>
      </c>
      <c r="E329">
        <v>39.278849999999998</v>
      </c>
      <c r="F329" s="59">
        <v>-76.692729999999997</v>
      </c>
      <c r="G329" s="44">
        <v>39.279319999999998</v>
      </c>
      <c r="H329" s="44">
        <v>-76.693309999999997</v>
      </c>
      <c r="J329">
        <v>250</v>
      </c>
      <c r="P329">
        <v>100</v>
      </c>
      <c r="AS329">
        <v>4143</v>
      </c>
      <c r="AU329">
        <v>518</v>
      </c>
      <c r="AW329">
        <v>250</v>
      </c>
      <c r="BP329" s="27">
        <f t="shared" si="8"/>
        <v>5261</v>
      </c>
      <c r="BQ329">
        <v>8101</v>
      </c>
      <c r="BR329" s="9">
        <f t="shared" si="9"/>
        <v>64.942599679051966</v>
      </c>
    </row>
    <row r="330" spans="1:70" x14ac:dyDescent="0.2">
      <c r="A330" s="26">
        <v>1367</v>
      </c>
      <c r="B330" s="40" t="s">
        <v>307</v>
      </c>
      <c r="C330" t="s">
        <v>300</v>
      </c>
      <c r="D330" s="36">
        <v>40981</v>
      </c>
      <c r="E330" s="1">
        <v>39.330759999999998</v>
      </c>
      <c r="F330" s="1">
        <v>-76.535079999999994</v>
      </c>
      <c r="G330" s="44">
        <v>39.33137</v>
      </c>
      <c r="H330" s="44">
        <v>-76.535430000000005</v>
      </c>
      <c r="J330">
        <v>1133</v>
      </c>
      <c r="AE330">
        <v>17</v>
      </c>
      <c r="AL330">
        <v>50</v>
      </c>
      <c r="AP330">
        <v>83</v>
      </c>
      <c r="AS330">
        <v>333</v>
      </c>
      <c r="AW330">
        <v>50</v>
      </c>
      <c r="BP330" s="27">
        <f t="shared" ref="BP330:BP343" si="10">SUM(J330:BO330)</f>
        <v>1666</v>
      </c>
      <c r="BQ330">
        <v>2583</v>
      </c>
      <c r="BR330" s="9">
        <f t="shared" si="9"/>
        <v>64.498644986449861</v>
      </c>
    </row>
    <row r="331" spans="1:70" x14ac:dyDescent="0.2">
      <c r="A331" s="26">
        <v>1659</v>
      </c>
      <c r="B331" s="40" t="s">
        <v>307</v>
      </c>
      <c r="C331" t="s">
        <v>300</v>
      </c>
      <c r="D331" s="36">
        <v>40981</v>
      </c>
      <c r="E331" s="1">
        <v>39.336779999999997</v>
      </c>
      <c r="F331" s="1">
        <v>-76.539709999999999</v>
      </c>
      <c r="G331" s="1">
        <v>39.336790000000001</v>
      </c>
      <c r="H331" s="1">
        <v>-76.540509999999998</v>
      </c>
      <c r="J331">
        <v>1100</v>
      </c>
      <c r="AS331">
        <v>5320</v>
      </c>
      <c r="BP331" s="27">
        <f t="shared" si="10"/>
        <v>6420</v>
      </c>
      <c r="BQ331">
        <v>7450</v>
      </c>
      <c r="BR331" s="9">
        <f>BP331/BQ331*100</f>
        <v>86.174496644295303</v>
      </c>
    </row>
    <row r="332" spans="1:70" x14ac:dyDescent="0.2">
      <c r="A332" s="26">
        <v>880</v>
      </c>
      <c r="B332" s="40" t="s">
        <v>304</v>
      </c>
      <c r="C332" t="s">
        <v>300</v>
      </c>
      <c r="D332" s="36">
        <v>40980</v>
      </c>
      <c r="E332" s="44">
        <v>39.339599999999997</v>
      </c>
      <c r="F332" s="44">
        <v>-76.625749999999996</v>
      </c>
      <c r="G332" s="44">
        <v>39.34028</v>
      </c>
      <c r="H332" s="44">
        <v>-76.625780000000006</v>
      </c>
      <c r="J332">
        <v>33</v>
      </c>
      <c r="AL332">
        <v>33</v>
      </c>
      <c r="AN332">
        <v>487</v>
      </c>
      <c r="AS332">
        <v>4704</v>
      </c>
      <c r="AW332">
        <v>300</v>
      </c>
      <c r="BM332">
        <v>33</v>
      </c>
      <c r="BP332" s="27">
        <f t="shared" si="10"/>
        <v>5590</v>
      </c>
      <c r="BQ332">
        <v>6563</v>
      </c>
      <c r="BR332" s="9">
        <f>BP332/BQ332*100</f>
        <v>85.174462898064903</v>
      </c>
    </row>
    <row r="333" spans="1:70" x14ac:dyDescent="0.2">
      <c r="A333" s="26">
        <v>949</v>
      </c>
      <c r="B333" s="40" t="s">
        <v>304</v>
      </c>
      <c r="C333" t="s">
        <v>300</v>
      </c>
      <c r="D333" s="36">
        <v>40980</v>
      </c>
      <c r="E333" s="44">
        <v>39.351939999999999</v>
      </c>
      <c r="F333" s="44">
        <v>-76.629009999999994</v>
      </c>
      <c r="G333" s="44">
        <v>39.352559999999997</v>
      </c>
      <c r="H333" s="44">
        <v>-76.629249999999999</v>
      </c>
      <c r="AL333">
        <v>100</v>
      </c>
      <c r="AS333">
        <v>5541</v>
      </c>
      <c r="AW333">
        <v>600</v>
      </c>
      <c r="BP333" s="27">
        <f t="shared" si="10"/>
        <v>6241</v>
      </c>
      <c r="BQ333">
        <v>7800</v>
      </c>
      <c r="BR333" s="9">
        <f>BP333/BQ333*100</f>
        <v>80.012820512820511</v>
      </c>
    </row>
    <row r="334" spans="1:70" x14ac:dyDescent="0.2">
      <c r="A334" s="26">
        <v>1053</v>
      </c>
      <c r="B334" s="40" t="s">
        <v>304</v>
      </c>
      <c r="C334" t="s">
        <v>300</v>
      </c>
      <c r="D334" s="36">
        <v>40980</v>
      </c>
      <c r="E334" s="44">
        <v>39.326770000000003</v>
      </c>
      <c r="F334" s="44">
        <v>-76.625200000000007</v>
      </c>
      <c r="G334" s="44">
        <v>39.32743</v>
      </c>
      <c r="H334" s="44">
        <v>-76.625119999999995</v>
      </c>
      <c r="J334">
        <v>600</v>
      </c>
      <c r="AL334">
        <v>100</v>
      </c>
      <c r="AN334">
        <v>1074</v>
      </c>
      <c r="AP334">
        <v>1074</v>
      </c>
      <c r="AS334">
        <v>11278</v>
      </c>
      <c r="AW334">
        <v>100</v>
      </c>
      <c r="BP334" s="27">
        <f t="shared" si="10"/>
        <v>14226</v>
      </c>
      <c r="BQ334">
        <v>15400</v>
      </c>
      <c r="BR334" s="9">
        <f>BP334/BQ334*100</f>
        <v>92.376623376623385</v>
      </c>
    </row>
    <row r="335" spans="1:70" x14ac:dyDescent="0.2">
      <c r="A335" s="27">
        <v>1239</v>
      </c>
      <c r="B335" s="40" t="s">
        <v>311</v>
      </c>
      <c r="C335" t="s">
        <v>300</v>
      </c>
      <c r="D335" s="36">
        <v>41403</v>
      </c>
      <c r="E335" s="44">
        <v>39.314439999999998</v>
      </c>
      <c r="F335" s="44">
        <v>-76.543710000000004</v>
      </c>
      <c r="G335" s="44">
        <v>39.31494</v>
      </c>
      <c r="H335" s="44">
        <v>-76.543670000000006</v>
      </c>
      <c r="J335" s="27">
        <v>263</v>
      </c>
      <c r="T335">
        <v>19</v>
      </c>
      <c r="U335">
        <v>44</v>
      </c>
      <c r="AI335">
        <v>31</v>
      </c>
      <c r="AS335">
        <v>297</v>
      </c>
      <c r="BA335">
        <v>33</v>
      </c>
      <c r="BF335">
        <v>33</v>
      </c>
      <c r="BJ335">
        <v>6</v>
      </c>
      <c r="BK335">
        <v>31</v>
      </c>
      <c r="BP335" s="27">
        <f t="shared" si="10"/>
        <v>757</v>
      </c>
      <c r="BQ335">
        <v>794</v>
      </c>
      <c r="BR335" s="9">
        <f t="shared" ref="BR335:BR356" si="11">BP335/BQ335*100</f>
        <v>95.340050377833748</v>
      </c>
    </row>
    <row r="336" spans="1:70" x14ac:dyDescent="0.2">
      <c r="A336" s="55">
        <v>1259</v>
      </c>
      <c r="B336" s="40" t="s">
        <v>311</v>
      </c>
      <c r="C336" t="s">
        <v>300</v>
      </c>
      <c r="D336" s="36">
        <v>41396</v>
      </c>
      <c r="E336" s="57">
        <v>39.325659999999999</v>
      </c>
      <c r="F336" s="57">
        <v>-76.542389999999997</v>
      </c>
      <c r="G336" s="57">
        <v>39.326180000000001</v>
      </c>
      <c r="H336" s="57">
        <v>-76.542230000000004</v>
      </c>
      <c r="J336" s="121">
        <v>500</v>
      </c>
      <c r="AL336">
        <v>8</v>
      </c>
      <c r="AP336">
        <v>8</v>
      </c>
      <c r="AR336">
        <v>8</v>
      </c>
      <c r="AS336">
        <v>31</v>
      </c>
      <c r="BB336">
        <v>15</v>
      </c>
      <c r="BF336">
        <v>8</v>
      </c>
      <c r="BJ336">
        <v>8</v>
      </c>
      <c r="BP336" s="27">
        <f t="shared" si="10"/>
        <v>586</v>
      </c>
      <c r="BQ336">
        <v>731</v>
      </c>
      <c r="BR336" s="9">
        <f t="shared" si="11"/>
        <v>80.164158686730502</v>
      </c>
    </row>
    <row r="337" spans="1:70" x14ac:dyDescent="0.2">
      <c r="A337" s="55">
        <v>1264</v>
      </c>
      <c r="B337" s="40" t="s">
        <v>311</v>
      </c>
      <c r="C337" t="s">
        <v>300</v>
      </c>
      <c r="D337" s="36">
        <v>41396</v>
      </c>
      <c r="E337" s="57">
        <v>39.327860000000001</v>
      </c>
      <c r="F337" s="57">
        <v>-76.543779999999998</v>
      </c>
      <c r="G337" s="57">
        <v>39.328310000000002</v>
      </c>
      <c r="H337" s="57">
        <v>-76.544430000000006</v>
      </c>
      <c r="J337" s="121">
        <v>1017</v>
      </c>
      <c r="AF337">
        <v>17</v>
      </c>
      <c r="AR337">
        <v>17</v>
      </c>
      <c r="AS337">
        <v>50</v>
      </c>
      <c r="BP337" s="27">
        <f t="shared" si="10"/>
        <v>1101</v>
      </c>
      <c r="BQ337">
        <v>1251</v>
      </c>
      <c r="BR337" s="9">
        <f t="shared" si="11"/>
        <v>88.009592326139085</v>
      </c>
    </row>
    <row r="338" spans="1:70" x14ac:dyDescent="0.2">
      <c r="A338" s="55">
        <v>1275</v>
      </c>
      <c r="B338" s="55" t="s">
        <v>306</v>
      </c>
      <c r="C338" t="s">
        <v>300</v>
      </c>
      <c r="D338" s="113">
        <v>41389</v>
      </c>
      <c r="E338" s="57">
        <v>39.368859999999998</v>
      </c>
      <c r="F338" s="57">
        <v>-76.599909999999994</v>
      </c>
      <c r="G338" s="57">
        <v>39.36938</v>
      </c>
      <c r="H338" s="57">
        <v>-76.599379999999996</v>
      </c>
      <c r="J338" s="27">
        <v>1200</v>
      </c>
      <c r="U338">
        <v>100</v>
      </c>
      <c r="AL338">
        <v>100</v>
      </c>
      <c r="AN338">
        <v>483</v>
      </c>
      <c r="AS338">
        <v>4350</v>
      </c>
      <c r="BP338" s="27">
        <f t="shared" si="10"/>
        <v>6233</v>
      </c>
      <c r="BQ338">
        <v>17600</v>
      </c>
      <c r="BR338" s="9">
        <f t="shared" si="11"/>
        <v>35.414772727272727</v>
      </c>
    </row>
    <row r="339" spans="1:70" x14ac:dyDescent="0.2">
      <c r="A339" s="55">
        <v>1403</v>
      </c>
      <c r="B339" s="55" t="s">
        <v>306</v>
      </c>
      <c r="C339" t="s">
        <v>300</v>
      </c>
      <c r="D339" s="36">
        <v>41389</v>
      </c>
      <c r="E339" s="57">
        <v>39.364089999999997</v>
      </c>
      <c r="F339" s="57">
        <v>-76.598439999999997</v>
      </c>
      <c r="G339" s="57">
        <v>39.364690000000003</v>
      </c>
      <c r="H339" s="57">
        <v>-76.598709999999997</v>
      </c>
      <c r="J339" s="27">
        <v>100</v>
      </c>
      <c r="AP339">
        <v>229</v>
      </c>
      <c r="AS339">
        <v>1257</v>
      </c>
      <c r="AV339">
        <v>114</v>
      </c>
      <c r="BP339" s="27">
        <f t="shared" si="10"/>
        <v>1700</v>
      </c>
      <c r="BQ339">
        <v>3175</v>
      </c>
      <c r="BR339" s="9">
        <f t="shared" si="11"/>
        <v>53.543307086614178</v>
      </c>
    </row>
    <row r="340" spans="1:70" x14ac:dyDescent="0.2">
      <c r="A340" s="55">
        <v>1702</v>
      </c>
      <c r="B340" s="55" t="s">
        <v>306</v>
      </c>
      <c r="C340" t="s">
        <v>300</v>
      </c>
      <c r="D340" s="36">
        <v>41389</v>
      </c>
      <c r="E340" s="57">
        <v>39.354959999999998</v>
      </c>
      <c r="F340" s="57">
        <v>-76.594989999999996</v>
      </c>
      <c r="G340" s="57">
        <v>39.355539999999998</v>
      </c>
      <c r="H340" s="57">
        <v>-76.595389999999995</v>
      </c>
      <c r="J340" s="27">
        <v>250</v>
      </c>
      <c r="P340">
        <v>25</v>
      </c>
      <c r="Q340">
        <v>225</v>
      </c>
      <c r="U340">
        <v>25</v>
      </c>
      <c r="AL340">
        <v>75</v>
      </c>
      <c r="AP340">
        <v>114</v>
      </c>
      <c r="AS340">
        <v>1488</v>
      </c>
      <c r="AV340">
        <v>114</v>
      </c>
      <c r="AW340">
        <v>25</v>
      </c>
      <c r="BJ340">
        <v>25</v>
      </c>
      <c r="BM340">
        <v>25</v>
      </c>
      <c r="BP340" s="27">
        <f t="shared" si="10"/>
        <v>2391</v>
      </c>
      <c r="BQ340">
        <v>3373</v>
      </c>
      <c r="BR340" s="9">
        <f t="shared" si="11"/>
        <v>70.88645123035873</v>
      </c>
    </row>
    <row r="341" spans="1:70" x14ac:dyDescent="0.2">
      <c r="A341" s="55">
        <v>1332</v>
      </c>
      <c r="B341" s="55" t="s">
        <v>305</v>
      </c>
      <c r="C341" t="s">
        <v>300</v>
      </c>
      <c r="D341" s="36">
        <v>41389</v>
      </c>
      <c r="E341" s="57">
        <v>39.356000000000002</v>
      </c>
      <c r="F341" s="57">
        <v>-76.572990000000004</v>
      </c>
      <c r="G341" s="57">
        <v>39.356670000000001</v>
      </c>
      <c r="H341" s="57">
        <v>-76.572890000000001</v>
      </c>
      <c r="J341" s="27">
        <v>300</v>
      </c>
      <c r="AL341">
        <v>208</v>
      </c>
      <c r="AS341">
        <v>2784</v>
      </c>
      <c r="BP341" s="27">
        <f t="shared" si="10"/>
        <v>3292</v>
      </c>
      <c r="BQ341">
        <v>5900</v>
      </c>
      <c r="BR341" s="9">
        <f t="shared" si="11"/>
        <v>55.796610169491522</v>
      </c>
    </row>
    <row r="342" spans="1:70" x14ac:dyDescent="0.2">
      <c r="A342" s="55">
        <v>1340</v>
      </c>
      <c r="B342" s="55" t="s">
        <v>305</v>
      </c>
      <c r="C342" t="s">
        <v>308</v>
      </c>
      <c r="D342" s="36">
        <v>41396</v>
      </c>
      <c r="E342" s="57">
        <v>39.30791</v>
      </c>
      <c r="F342" s="57">
        <v>-76.543840000000003</v>
      </c>
      <c r="G342" s="57">
        <v>39.308459999999997</v>
      </c>
      <c r="H342" s="57">
        <v>-76.544290000000004</v>
      </c>
      <c r="J342" s="27">
        <v>467</v>
      </c>
      <c r="Q342">
        <v>33</v>
      </c>
      <c r="T342">
        <v>67</v>
      </c>
      <c r="U342">
        <v>100</v>
      </c>
      <c r="AL342">
        <v>345</v>
      </c>
      <c r="AP342">
        <v>165</v>
      </c>
      <c r="AS342">
        <v>1647</v>
      </c>
      <c r="AW342">
        <v>69</v>
      </c>
      <c r="BM342">
        <v>33</v>
      </c>
      <c r="BO342">
        <v>33</v>
      </c>
      <c r="BP342" s="27">
        <f t="shared" si="10"/>
        <v>2959</v>
      </c>
      <c r="BQ342">
        <v>4732</v>
      </c>
      <c r="BR342" s="9">
        <f t="shared" si="11"/>
        <v>62.531699070160606</v>
      </c>
    </row>
    <row r="343" spans="1:70" x14ac:dyDescent="0.2">
      <c r="A343" s="55">
        <v>1268</v>
      </c>
      <c r="B343" s="55" t="s">
        <v>307</v>
      </c>
      <c r="C343" t="s">
        <v>300</v>
      </c>
      <c r="D343" s="36">
        <v>41396</v>
      </c>
      <c r="E343" s="57">
        <v>39.313040000000001</v>
      </c>
      <c r="F343" s="57">
        <v>-76.531970000000001</v>
      </c>
      <c r="G343" s="57">
        <v>39.313690000000001</v>
      </c>
      <c r="H343" s="57">
        <v>-76.532129999999995</v>
      </c>
      <c r="J343" s="27">
        <v>338</v>
      </c>
      <c r="T343">
        <v>13</v>
      </c>
      <c r="U343">
        <v>13</v>
      </c>
      <c r="AI343">
        <v>13</v>
      </c>
      <c r="AL343">
        <v>13</v>
      </c>
      <c r="AR343">
        <v>13</v>
      </c>
      <c r="AS343">
        <v>88</v>
      </c>
      <c r="AW343">
        <v>125</v>
      </c>
      <c r="BP343" s="27">
        <f t="shared" si="10"/>
        <v>616</v>
      </c>
      <c r="BQ343">
        <v>1232</v>
      </c>
      <c r="BR343" s="9">
        <f t="shared" si="11"/>
        <v>50</v>
      </c>
    </row>
    <row r="344" spans="1:70" x14ac:dyDescent="0.2">
      <c r="A344" s="55">
        <v>1418</v>
      </c>
      <c r="B344" s="55" t="s">
        <v>307</v>
      </c>
      <c r="C344" t="s">
        <v>300</v>
      </c>
      <c r="D344" s="36">
        <v>41380</v>
      </c>
      <c r="E344" s="57">
        <v>39.334269999999997</v>
      </c>
      <c r="F344" s="57">
        <v>-76.537430000000001</v>
      </c>
      <c r="G344" s="57">
        <v>39.334850000000003</v>
      </c>
      <c r="H344" s="57">
        <v>-76.537840000000003</v>
      </c>
      <c r="J344" s="27">
        <v>429</v>
      </c>
      <c r="AL344">
        <v>43</v>
      </c>
      <c r="AS344">
        <v>88</v>
      </c>
      <c r="BM344">
        <v>114</v>
      </c>
      <c r="BP344" s="27">
        <f t="shared" ref="BP344:BP356" si="12">SUM(J344:BO344)</f>
        <v>674</v>
      </c>
      <c r="BQ344">
        <v>1485</v>
      </c>
      <c r="BR344" s="9">
        <f t="shared" si="11"/>
        <v>45.387205387205384</v>
      </c>
    </row>
    <row r="345" spans="1:70" x14ac:dyDescent="0.2">
      <c r="A345" s="55">
        <v>1469</v>
      </c>
      <c r="B345" s="55" t="s">
        <v>307</v>
      </c>
      <c r="C345" t="s">
        <v>300</v>
      </c>
      <c r="D345" s="36">
        <v>41380</v>
      </c>
      <c r="E345" s="57">
        <v>39.3337</v>
      </c>
      <c r="F345" s="57">
        <v>-76.537030000000001</v>
      </c>
      <c r="G345" s="57">
        <v>39.334269999999997</v>
      </c>
      <c r="H345" s="57">
        <v>-76.537430000000001</v>
      </c>
      <c r="J345" s="27">
        <v>1250</v>
      </c>
      <c r="AL345">
        <v>17</v>
      </c>
      <c r="AS345">
        <v>67</v>
      </c>
      <c r="BM345">
        <v>17</v>
      </c>
      <c r="BP345" s="27">
        <f t="shared" si="12"/>
        <v>1351</v>
      </c>
      <c r="BQ345">
        <v>1818</v>
      </c>
      <c r="BR345" s="9">
        <f t="shared" si="11"/>
        <v>74.312431243124308</v>
      </c>
    </row>
    <row r="346" spans="1:70" x14ac:dyDescent="0.2">
      <c r="A346" s="55">
        <v>1397</v>
      </c>
      <c r="B346" s="55" t="s">
        <v>504</v>
      </c>
      <c r="C346" t="s">
        <v>300</v>
      </c>
      <c r="D346" s="36">
        <v>41403</v>
      </c>
      <c r="E346" s="57">
        <v>39.37135</v>
      </c>
      <c r="F346" s="57">
        <v>-76.583410000000001</v>
      </c>
      <c r="G346" s="57">
        <v>39.372019999999999</v>
      </c>
      <c r="H346" s="57">
        <v>-76.583430000000007</v>
      </c>
      <c r="J346" s="27">
        <v>400</v>
      </c>
      <c r="T346">
        <v>300</v>
      </c>
      <c r="U346">
        <v>2200</v>
      </c>
      <c r="AL346">
        <v>1000</v>
      </c>
      <c r="AS346">
        <v>986</v>
      </c>
      <c r="AW346">
        <v>400</v>
      </c>
      <c r="BF346">
        <v>1479</v>
      </c>
      <c r="BM346">
        <v>100</v>
      </c>
      <c r="BP346" s="27">
        <f t="shared" si="12"/>
        <v>6865</v>
      </c>
      <c r="BQ346">
        <v>12101</v>
      </c>
      <c r="BR346" s="9">
        <f t="shared" si="11"/>
        <v>56.730848690190896</v>
      </c>
    </row>
    <row r="347" spans="1:70" x14ac:dyDescent="0.2">
      <c r="A347" s="55">
        <v>1504</v>
      </c>
      <c r="B347" s="55" t="s">
        <v>504</v>
      </c>
      <c r="C347" t="s">
        <v>300</v>
      </c>
      <c r="D347" s="36">
        <v>41403</v>
      </c>
      <c r="E347" s="57">
        <v>39.37068</v>
      </c>
      <c r="F347" s="57">
        <v>-76.583399999999997</v>
      </c>
      <c r="G347" s="57">
        <v>39.37135</v>
      </c>
      <c r="H347" s="57">
        <v>-76.583410000000001</v>
      </c>
      <c r="J347" s="27">
        <v>1000</v>
      </c>
      <c r="T347">
        <v>100</v>
      </c>
      <c r="U347">
        <v>1100</v>
      </c>
      <c r="AL347">
        <v>400</v>
      </c>
      <c r="AS347">
        <v>2389</v>
      </c>
      <c r="AU347">
        <v>478</v>
      </c>
      <c r="AW347">
        <v>100</v>
      </c>
      <c r="BB347">
        <v>478</v>
      </c>
      <c r="BF347">
        <v>2389</v>
      </c>
      <c r="BP347" s="27">
        <f t="shared" si="12"/>
        <v>8434</v>
      </c>
      <c r="BQ347">
        <v>16201</v>
      </c>
      <c r="BR347" s="9">
        <f t="shared" si="11"/>
        <v>52.058514906487254</v>
      </c>
    </row>
    <row r="348" spans="1:70" x14ac:dyDescent="0.2">
      <c r="A348" s="55">
        <v>1704</v>
      </c>
      <c r="B348" s="55" t="s">
        <v>504</v>
      </c>
      <c r="C348" t="s">
        <v>300</v>
      </c>
      <c r="D348" s="36">
        <v>41403</v>
      </c>
      <c r="E348" s="57">
        <v>39.36974</v>
      </c>
      <c r="F348" s="57">
        <v>-76.582189999999997</v>
      </c>
      <c r="G348" s="57">
        <v>39.370150000000002</v>
      </c>
      <c r="H348" s="57">
        <v>-76.58287</v>
      </c>
      <c r="J348" s="27">
        <v>600</v>
      </c>
      <c r="T348">
        <v>1200</v>
      </c>
      <c r="U348">
        <v>1500</v>
      </c>
      <c r="AL348">
        <v>100</v>
      </c>
      <c r="AS348">
        <v>1741</v>
      </c>
      <c r="AU348">
        <v>435</v>
      </c>
      <c r="AW348">
        <v>200</v>
      </c>
      <c r="BP348" s="27">
        <f t="shared" si="12"/>
        <v>5776</v>
      </c>
      <c r="BQ348">
        <v>11899</v>
      </c>
      <c r="BR348" s="9">
        <f t="shared" si="11"/>
        <v>48.541894276829986</v>
      </c>
    </row>
    <row r="349" spans="1:70" x14ac:dyDescent="0.2">
      <c r="A349" s="26">
        <v>1235</v>
      </c>
      <c r="B349" s="40" t="s">
        <v>311</v>
      </c>
      <c r="C349" t="s">
        <v>308</v>
      </c>
      <c r="D349" s="36">
        <v>41375</v>
      </c>
      <c r="E349" s="60">
        <v>39.312350000000002</v>
      </c>
      <c r="F349" s="60">
        <v>-76.554590000000005</v>
      </c>
      <c r="G349" s="39">
        <v>39.312640000000002</v>
      </c>
      <c r="H349" s="39">
        <v>-76.543909999999997</v>
      </c>
      <c r="J349" s="27">
        <v>629</v>
      </c>
      <c r="AL349">
        <v>36</v>
      </c>
      <c r="AR349">
        <v>25</v>
      </c>
      <c r="BP349" s="27">
        <f t="shared" si="12"/>
        <v>690</v>
      </c>
      <c r="BQ349">
        <v>803</v>
      </c>
      <c r="BR349" s="9">
        <f t="shared" si="11"/>
        <v>85.927770859277715</v>
      </c>
    </row>
    <row r="350" spans="1:70" x14ac:dyDescent="0.2">
      <c r="A350" s="26">
        <v>250</v>
      </c>
      <c r="B350" s="40" t="s">
        <v>301</v>
      </c>
      <c r="C350" t="s">
        <v>300</v>
      </c>
      <c r="D350" s="36">
        <v>41375</v>
      </c>
      <c r="E350" s="1">
        <v>39.305109999999999</v>
      </c>
      <c r="F350" s="1">
        <v>-76.687340000000006</v>
      </c>
      <c r="G350">
        <v>39.305129999999998</v>
      </c>
      <c r="H350">
        <v>-76.688130000000001</v>
      </c>
      <c r="J350" s="27">
        <v>225</v>
      </c>
      <c r="AS350">
        <v>1597</v>
      </c>
      <c r="AW350">
        <v>25</v>
      </c>
      <c r="BM350">
        <v>50</v>
      </c>
      <c r="BP350" s="27">
        <f t="shared" si="12"/>
        <v>1897</v>
      </c>
      <c r="BQ350">
        <v>2175</v>
      </c>
      <c r="BR350" s="9">
        <f t="shared" si="11"/>
        <v>87.218390804597703</v>
      </c>
    </row>
    <row r="351" spans="1:70" x14ac:dyDescent="0.2">
      <c r="A351" s="26">
        <v>430</v>
      </c>
      <c r="B351" s="40" t="s">
        <v>302</v>
      </c>
      <c r="C351" t="s">
        <v>300</v>
      </c>
      <c r="D351" s="36">
        <v>41375</v>
      </c>
      <c r="E351">
        <v>39.278849999999998</v>
      </c>
      <c r="F351" s="59">
        <v>-76.692729999999997</v>
      </c>
      <c r="G351" s="44">
        <v>39.279319999999998</v>
      </c>
      <c r="H351" s="44">
        <v>-76.693309999999997</v>
      </c>
      <c r="J351" s="27">
        <v>200</v>
      </c>
      <c r="AS351">
        <v>3564</v>
      </c>
      <c r="BM351">
        <v>67</v>
      </c>
      <c r="BP351" s="27">
        <f t="shared" si="12"/>
        <v>3831</v>
      </c>
      <c r="BQ351">
        <v>4100</v>
      </c>
      <c r="BR351" s="9">
        <f t="shared" si="11"/>
        <v>93.439024390243901</v>
      </c>
    </row>
    <row r="352" spans="1:70" x14ac:dyDescent="0.2">
      <c r="A352" s="26">
        <v>1367</v>
      </c>
      <c r="B352" s="40" t="s">
        <v>307</v>
      </c>
      <c r="C352" t="s">
        <v>300</v>
      </c>
      <c r="D352" s="36">
        <v>41380</v>
      </c>
      <c r="E352" s="1">
        <v>39.330759999999998</v>
      </c>
      <c r="F352" s="1">
        <v>-76.535079999999994</v>
      </c>
      <c r="G352" s="44">
        <v>39.33137</v>
      </c>
      <c r="H352" s="44">
        <v>-76.535430000000005</v>
      </c>
      <c r="J352" s="27">
        <v>476</v>
      </c>
      <c r="AL352">
        <v>12</v>
      </c>
      <c r="BM352">
        <v>6</v>
      </c>
      <c r="BP352" s="27">
        <f t="shared" si="12"/>
        <v>494</v>
      </c>
      <c r="BQ352">
        <v>601</v>
      </c>
      <c r="BR352" s="9">
        <f t="shared" si="11"/>
        <v>82.196339434276211</v>
      </c>
    </row>
    <row r="353" spans="1:70" x14ac:dyDescent="0.2">
      <c r="A353" s="26">
        <v>1659</v>
      </c>
      <c r="B353" s="40" t="s">
        <v>307</v>
      </c>
      <c r="C353" t="s">
        <v>300</v>
      </c>
      <c r="D353" s="36">
        <v>41380</v>
      </c>
      <c r="E353" s="1">
        <v>39.336779999999997</v>
      </c>
      <c r="F353" s="1">
        <v>-76.539709999999999</v>
      </c>
      <c r="G353" s="1">
        <v>39.336790000000001</v>
      </c>
      <c r="H353" s="1">
        <v>-76.540509999999998</v>
      </c>
      <c r="J353" s="27">
        <v>860</v>
      </c>
      <c r="AN353">
        <v>73</v>
      </c>
      <c r="AS353">
        <v>326</v>
      </c>
      <c r="BP353" s="27">
        <f t="shared" si="12"/>
        <v>1259</v>
      </c>
      <c r="BQ353">
        <v>2520</v>
      </c>
      <c r="BR353" s="9">
        <f t="shared" si="11"/>
        <v>49.960317460317462</v>
      </c>
    </row>
    <row r="354" spans="1:70" x14ac:dyDescent="0.2">
      <c r="A354" s="26">
        <v>880</v>
      </c>
      <c r="B354" s="40" t="s">
        <v>304</v>
      </c>
      <c r="C354" t="s">
        <v>300</v>
      </c>
      <c r="D354" s="36">
        <v>41374</v>
      </c>
      <c r="E354" s="44">
        <v>39.339599999999997</v>
      </c>
      <c r="F354" s="44">
        <v>-76.625749999999996</v>
      </c>
      <c r="G354" s="44">
        <v>39.34028</v>
      </c>
      <c r="H354" s="44">
        <v>-76.625780000000006</v>
      </c>
      <c r="J354" s="27">
        <v>13</v>
      </c>
      <c r="AL354">
        <v>25</v>
      </c>
      <c r="AS354">
        <v>829</v>
      </c>
      <c r="BC354">
        <v>13</v>
      </c>
      <c r="BM354">
        <v>13</v>
      </c>
      <c r="BP354" s="27">
        <f t="shared" si="12"/>
        <v>893</v>
      </c>
      <c r="BQ354">
        <v>1290</v>
      </c>
      <c r="BR354" s="9">
        <f t="shared" si="11"/>
        <v>69.224806201550393</v>
      </c>
    </row>
    <row r="355" spans="1:70" x14ac:dyDescent="0.2">
      <c r="A355" s="26">
        <v>949</v>
      </c>
      <c r="B355" s="40" t="s">
        <v>304</v>
      </c>
      <c r="C355" t="s">
        <v>300</v>
      </c>
      <c r="D355" s="36">
        <v>41374</v>
      </c>
      <c r="E355" s="44">
        <v>39.351939999999999</v>
      </c>
      <c r="F355" s="44">
        <v>-76.629009999999994</v>
      </c>
      <c r="G355" s="44">
        <v>39.352559999999997</v>
      </c>
      <c r="H355" s="44">
        <v>-76.629249999999999</v>
      </c>
      <c r="J355" s="27">
        <v>200</v>
      </c>
      <c r="AL355">
        <v>773</v>
      </c>
      <c r="AS355">
        <v>3030</v>
      </c>
      <c r="BM355">
        <v>33</v>
      </c>
      <c r="BP355" s="27">
        <f t="shared" si="12"/>
        <v>4036</v>
      </c>
      <c r="BQ355">
        <v>4599</v>
      </c>
      <c r="BR355" s="9">
        <f t="shared" si="11"/>
        <v>87.758208306153506</v>
      </c>
    </row>
    <row r="356" spans="1:70" x14ac:dyDescent="0.2">
      <c r="A356" s="26">
        <v>1053</v>
      </c>
      <c r="B356" s="40" t="s">
        <v>304</v>
      </c>
      <c r="C356" t="s">
        <v>300</v>
      </c>
      <c r="D356" s="36">
        <v>41374</v>
      </c>
      <c r="E356" s="44">
        <v>39.326770000000003</v>
      </c>
      <c r="F356" s="44">
        <v>-76.625200000000007</v>
      </c>
      <c r="G356" s="44">
        <v>39.32743</v>
      </c>
      <c r="H356" s="44">
        <v>-76.625119999999995</v>
      </c>
      <c r="J356" s="27">
        <v>21</v>
      </c>
      <c r="P356">
        <v>4</v>
      </c>
      <c r="AS356">
        <v>336</v>
      </c>
      <c r="BM356">
        <v>4</v>
      </c>
      <c r="BP356" s="27">
        <f t="shared" si="12"/>
        <v>365</v>
      </c>
      <c r="BQ356">
        <v>409</v>
      </c>
      <c r="BR356" s="9">
        <f t="shared" si="11"/>
        <v>89.242053789731045</v>
      </c>
    </row>
    <row r="357" spans="1:70" x14ac:dyDescent="0.2">
      <c r="A357" s="178">
        <v>911</v>
      </c>
      <c r="B357" s="170" t="s">
        <v>817</v>
      </c>
      <c r="C357" s="140" t="s">
        <v>300</v>
      </c>
      <c r="D357" s="171">
        <v>41772</v>
      </c>
      <c r="E357" s="160">
        <v>39.356389999999998</v>
      </c>
      <c r="F357" s="160">
        <v>-76.6584</v>
      </c>
      <c r="G357" s="160">
        <v>39.356850000000001</v>
      </c>
      <c r="H357" s="160">
        <v>-76.659009999999995</v>
      </c>
    </row>
    <row r="358" spans="1:70" x14ac:dyDescent="0.2">
      <c r="A358" s="178" t="s">
        <v>818</v>
      </c>
      <c r="B358" s="170" t="s">
        <v>817</v>
      </c>
      <c r="C358" s="140" t="s">
        <v>300</v>
      </c>
      <c r="D358" s="171">
        <v>41772</v>
      </c>
      <c r="E358" s="160">
        <v>39.356389999999998</v>
      </c>
      <c r="F358" s="160">
        <v>-76.6584</v>
      </c>
      <c r="G358" s="160">
        <v>39.356850000000001</v>
      </c>
      <c r="H358" s="160">
        <v>-76.659009999999995</v>
      </c>
    </row>
    <row r="359" spans="1:70" x14ac:dyDescent="0.2">
      <c r="A359" s="170">
        <v>746</v>
      </c>
      <c r="B359" s="170" t="s">
        <v>813</v>
      </c>
      <c r="C359" s="140" t="s">
        <v>300</v>
      </c>
      <c r="D359" s="171">
        <v>41752</v>
      </c>
      <c r="E359" s="160">
        <v>39.364379999999997</v>
      </c>
      <c r="F359" s="160">
        <v>-76.653239999999997</v>
      </c>
      <c r="G359" s="160">
        <v>39.364460000000001</v>
      </c>
      <c r="H359" s="160">
        <v>-76.654060000000001</v>
      </c>
    </row>
    <row r="360" spans="1:70" x14ac:dyDescent="0.2">
      <c r="A360" s="170">
        <v>774</v>
      </c>
      <c r="B360" s="170" t="s">
        <v>813</v>
      </c>
      <c r="C360" s="140" t="s">
        <v>300</v>
      </c>
      <c r="D360" s="171">
        <v>41765</v>
      </c>
      <c r="E360" s="160">
        <v>39.362839999999998</v>
      </c>
      <c r="F360" s="160">
        <v>-76.654970000000006</v>
      </c>
      <c r="G360" s="160">
        <v>39.362490000000001</v>
      </c>
      <c r="H360" s="160">
        <v>-76.655649999999994</v>
      </c>
    </row>
    <row r="361" spans="1:70" x14ac:dyDescent="0.2">
      <c r="A361" s="170">
        <v>1065</v>
      </c>
      <c r="B361" s="170" t="s">
        <v>813</v>
      </c>
      <c r="C361" s="140" t="s">
        <v>300</v>
      </c>
      <c r="D361" s="171">
        <v>41765</v>
      </c>
      <c r="E361" s="160">
        <v>39.364440000000002</v>
      </c>
      <c r="F361" s="160">
        <v>-76.65155</v>
      </c>
      <c r="G361" s="160">
        <v>39.364359999999998</v>
      </c>
      <c r="H361" s="160">
        <v>-76.652389999999997</v>
      </c>
    </row>
    <row r="362" spans="1:70" x14ac:dyDescent="0.2">
      <c r="A362" s="170">
        <v>690</v>
      </c>
      <c r="B362" s="170" t="s">
        <v>327</v>
      </c>
      <c r="C362" s="140" t="s">
        <v>300</v>
      </c>
      <c r="D362" s="171">
        <v>41731</v>
      </c>
      <c r="E362" s="160">
        <v>39.328360000000004</v>
      </c>
      <c r="F362" s="160">
        <v>-76.655330000000006</v>
      </c>
      <c r="G362" s="160">
        <v>39.327779999999997</v>
      </c>
      <c r="H362" s="160">
        <v>-76.655659999999997</v>
      </c>
    </row>
    <row r="363" spans="1:70" x14ac:dyDescent="0.2">
      <c r="A363" s="170">
        <v>779</v>
      </c>
      <c r="B363" s="170" t="s">
        <v>812</v>
      </c>
      <c r="C363" s="140" t="s">
        <v>300</v>
      </c>
      <c r="D363" s="171">
        <v>41739</v>
      </c>
      <c r="E363" s="160">
        <v>39.329000000000001</v>
      </c>
      <c r="F363" s="160">
        <v>-76.642110000000002</v>
      </c>
      <c r="G363" s="160">
        <v>39.329639999999998</v>
      </c>
      <c r="H363" s="160">
        <v>-76.641850000000005</v>
      </c>
    </row>
    <row r="364" spans="1:70" x14ac:dyDescent="0.2">
      <c r="A364" s="170">
        <v>956</v>
      </c>
      <c r="B364" s="170" t="s">
        <v>812</v>
      </c>
      <c r="C364" s="140" t="s">
        <v>300</v>
      </c>
      <c r="D364" s="171">
        <v>41739</v>
      </c>
      <c r="E364" s="160">
        <v>39.326790000000003</v>
      </c>
      <c r="F364" s="160">
        <v>-76.638130000000004</v>
      </c>
      <c r="G364" s="160">
        <v>39.326889999999999</v>
      </c>
      <c r="H364" s="160">
        <v>-76.638990000000007</v>
      </c>
    </row>
    <row r="365" spans="1:70" x14ac:dyDescent="0.2">
      <c r="A365" s="178">
        <v>905</v>
      </c>
      <c r="B365" s="170" t="s">
        <v>811</v>
      </c>
      <c r="C365" s="140" t="s">
        <v>300</v>
      </c>
      <c r="D365" s="171">
        <v>41739</v>
      </c>
      <c r="E365" s="160">
        <v>39.335380000000001</v>
      </c>
      <c r="F365" s="160">
        <v>-76.623980000000003</v>
      </c>
      <c r="G365" s="160">
        <v>39.33605</v>
      </c>
      <c r="H365" s="160">
        <v>-76.623949999999994</v>
      </c>
    </row>
    <row r="366" spans="1:70" x14ac:dyDescent="0.2">
      <c r="A366" s="178" t="s">
        <v>819</v>
      </c>
      <c r="B366" s="170" t="s">
        <v>811</v>
      </c>
      <c r="C366" s="140" t="s">
        <v>300</v>
      </c>
      <c r="D366" s="171">
        <v>41739</v>
      </c>
      <c r="E366" s="160">
        <v>39.335380000000001</v>
      </c>
      <c r="F366" s="160">
        <v>-76.623980000000003</v>
      </c>
      <c r="G366" s="160">
        <v>39.33605</v>
      </c>
      <c r="H366" s="160">
        <v>-76.623949999999994</v>
      </c>
    </row>
    <row r="367" spans="1:70" x14ac:dyDescent="0.2">
      <c r="A367" s="170">
        <v>1008</v>
      </c>
      <c r="B367" s="170" t="s">
        <v>811</v>
      </c>
      <c r="C367" s="140" t="s">
        <v>300</v>
      </c>
      <c r="D367" s="171">
        <v>41732</v>
      </c>
      <c r="E367" s="160">
        <v>39.326219999999999</v>
      </c>
      <c r="F367" s="160">
        <v>-76.625529999999998</v>
      </c>
      <c r="G367" s="160">
        <v>39.326770000000003</v>
      </c>
      <c r="H367" s="160">
        <v>-76.625200000000007</v>
      </c>
    </row>
    <row r="368" spans="1:70" x14ac:dyDescent="0.2">
      <c r="A368" s="170">
        <v>1046</v>
      </c>
      <c r="B368" s="170" t="s">
        <v>811</v>
      </c>
      <c r="C368" s="140" t="s">
        <v>300</v>
      </c>
      <c r="D368" s="171">
        <v>41730</v>
      </c>
      <c r="E368" s="160">
        <v>39.342239999999997</v>
      </c>
      <c r="F368" s="160">
        <v>-76.625990000000002</v>
      </c>
      <c r="G368" s="160">
        <v>39.342880000000001</v>
      </c>
      <c r="H368" s="160">
        <v>-76.625720000000001</v>
      </c>
    </row>
    <row r="369" spans="1:8" x14ac:dyDescent="0.2">
      <c r="A369" s="170">
        <v>1076</v>
      </c>
      <c r="B369" s="170" t="s">
        <v>811</v>
      </c>
      <c r="C369" s="140" t="s">
        <v>300</v>
      </c>
      <c r="D369" s="171">
        <v>41730</v>
      </c>
      <c r="E369" s="160">
        <v>39.337899999999998</v>
      </c>
      <c r="F369" s="160">
        <v>-76.624520000000004</v>
      </c>
      <c r="G369" s="160">
        <v>39.338430000000002</v>
      </c>
      <c r="H369" s="160">
        <v>-76.625060000000005</v>
      </c>
    </row>
    <row r="370" spans="1:8" x14ac:dyDescent="0.2">
      <c r="A370" s="170">
        <v>1125</v>
      </c>
      <c r="B370" s="170" t="s">
        <v>815</v>
      </c>
      <c r="C370" s="140" t="s">
        <v>300</v>
      </c>
      <c r="D370" s="171">
        <v>41732</v>
      </c>
      <c r="E370" s="160">
        <v>39.349319999999999</v>
      </c>
      <c r="F370" s="160">
        <v>-76.618160000000003</v>
      </c>
      <c r="G370" s="160">
        <v>39.349699999999999</v>
      </c>
      <c r="H370" s="160">
        <v>-76.617459999999994</v>
      </c>
    </row>
    <row r="371" spans="1:8" x14ac:dyDescent="0.2">
      <c r="A371" s="170">
        <v>996</v>
      </c>
      <c r="B371" s="170" t="s">
        <v>328</v>
      </c>
      <c r="C371" s="140" t="s">
        <v>300</v>
      </c>
      <c r="D371" s="171">
        <v>41752</v>
      </c>
      <c r="E371" s="160">
        <v>39.371270000000003</v>
      </c>
      <c r="F371" s="160">
        <v>-76.658900000000003</v>
      </c>
      <c r="G371" s="160">
        <v>39.371729999999999</v>
      </c>
      <c r="H371" s="160">
        <v>-76.659520000000001</v>
      </c>
    </row>
    <row r="372" spans="1:8" x14ac:dyDescent="0.2">
      <c r="A372" s="170">
        <v>707</v>
      </c>
      <c r="B372" s="170" t="s">
        <v>810</v>
      </c>
      <c r="C372" s="140" t="s">
        <v>300</v>
      </c>
      <c r="D372" s="171">
        <v>41731</v>
      </c>
      <c r="E372" s="160">
        <v>39.370240000000003</v>
      </c>
      <c r="F372" s="160">
        <v>-76.675780000000003</v>
      </c>
      <c r="G372" s="160">
        <v>39.370640000000002</v>
      </c>
      <c r="H372" s="160">
        <v>-76.676400000000001</v>
      </c>
    </row>
    <row r="373" spans="1:8" x14ac:dyDescent="0.2">
      <c r="A373" s="170">
        <v>933</v>
      </c>
      <c r="B373" s="170" t="s">
        <v>810</v>
      </c>
      <c r="C373" s="140" t="s">
        <v>300</v>
      </c>
      <c r="D373" s="171">
        <v>41731</v>
      </c>
      <c r="E373" s="160">
        <v>39.369520000000001</v>
      </c>
      <c r="F373" s="160">
        <v>-76.673550000000006</v>
      </c>
      <c r="G373" s="160">
        <v>39.369840000000003</v>
      </c>
      <c r="H373" s="160">
        <v>-76.674149999999997</v>
      </c>
    </row>
    <row r="374" spans="1:8" x14ac:dyDescent="0.2">
      <c r="A374" s="170">
        <v>1028</v>
      </c>
      <c r="B374" s="170" t="s">
        <v>810</v>
      </c>
      <c r="C374" s="140" t="s">
        <v>300</v>
      </c>
      <c r="D374" s="171">
        <v>41731</v>
      </c>
      <c r="E374" s="160">
        <v>39.368920000000003</v>
      </c>
      <c r="F374" s="160">
        <v>-76.673240000000007</v>
      </c>
      <c r="G374" s="160">
        <v>39.369520000000001</v>
      </c>
      <c r="H374" s="160">
        <v>-76.673550000000006</v>
      </c>
    </row>
    <row r="375" spans="1:8" x14ac:dyDescent="0.2">
      <c r="A375" s="170">
        <v>744</v>
      </c>
      <c r="B375" s="170" t="s">
        <v>816</v>
      </c>
      <c r="C375" s="140" t="s">
        <v>300</v>
      </c>
      <c r="D375" s="171">
        <v>41752</v>
      </c>
      <c r="E375" s="160">
        <v>39.364040000000003</v>
      </c>
      <c r="F375" s="160">
        <v>-76.674099999999996</v>
      </c>
      <c r="G375" s="160">
        <v>39.3645</v>
      </c>
      <c r="H375" s="160">
        <v>-76.674620000000004</v>
      </c>
    </row>
    <row r="376" spans="1:8" x14ac:dyDescent="0.2">
      <c r="A376" s="170">
        <v>764</v>
      </c>
      <c r="B376" s="170" t="s">
        <v>814</v>
      </c>
      <c r="C376" s="140" t="s">
        <v>300</v>
      </c>
      <c r="D376" s="171">
        <v>41731</v>
      </c>
      <c r="E376" s="160">
        <v>39.364510000000003</v>
      </c>
      <c r="F376" s="160">
        <v>-76.673119999999997</v>
      </c>
      <c r="G376" s="160">
        <v>39.36412</v>
      </c>
      <c r="H376" s="160">
        <v>-76.6738</v>
      </c>
    </row>
    <row r="377" spans="1:8" x14ac:dyDescent="0.2">
      <c r="A377" s="170">
        <v>942</v>
      </c>
      <c r="B377" s="170" t="s">
        <v>814</v>
      </c>
      <c r="C377" s="140" t="s">
        <v>300</v>
      </c>
      <c r="D377" s="171">
        <v>41765</v>
      </c>
      <c r="E377" s="160">
        <v>39.3628</v>
      </c>
      <c r="F377" s="160">
        <v>-76.675460000000001</v>
      </c>
      <c r="G377" s="160">
        <v>39.362459999999999</v>
      </c>
      <c r="H377" s="160">
        <v>-76.676199999999994</v>
      </c>
    </row>
    <row r="378" spans="1:8" x14ac:dyDescent="0.2">
      <c r="A378" s="170">
        <v>965</v>
      </c>
      <c r="B378" s="170" t="s">
        <v>814</v>
      </c>
      <c r="C378" s="140" t="s">
        <v>300</v>
      </c>
      <c r="D378" s="171">
        <v>41752</v>
      </c>
      <c r="E378" s="160">
        <v>39.36786</v>
      </c>
      <c r="F378" s="160">
        <v>-76.668049999999994</v>
      </c>
      <c r="G378" s="160">
        <v>39.36786</v>
      </c>
      <c r="H378" s="160">
        <v>-76.668890000000005</v>
      </c>
    </row>
    <row r="379" spans="1:8" x14ac:dyDescent="0.2">
      <c r="A379" s="26">
        <v>1235</v>
      </c>
      <c r="B379" s="40" t="s">
        <v>311</v>
      </c>
      <c r="C379" s="140" t="s">
        <v>308</v>
      </c>
      <c r="D379" s="171">
        <v>41753</v>
      </c>
      <c r="E379" s="160">
        <v>39.312350000000002</v>
      </c>
      <c r="F379" s="160">
        <v>-76.554590000000005</v>
      </c>
      <c r="G379" s="160">
        <v>39.312640000000002</v>
      </c>
      <c r="H379" s="160">
        <v>-76.543909999999997</v>
      </c>
    </row>
    <row r="380" spans="1:8" x14ac:dyDescent="0.2">
      <c r="A380" s="26">
        <v>250</v>
      </c>
      <c r="B380" s="40" t="s">
        <v>301</v>
      </c>
      <c r="C380" s="140" t="s">
        <v>300</v>
      </c>
      <c r="D380" s="171">
        <v>41753</v>
      </c>
      <c r="E380" s="1">
        <v>39.305109999999999</v>
      </c>
      <c r="F380" s="1">
        <v>-76.687340000000006</v>
      </c>
      <c r="G380" s="140">
        <v>39.305129999999998</v>
      </c>
      <c r="H380" s="140">
        <v>-76.688130000000001</v>
      </c>
    </row>
    <row r="381" spans="1:8" x14ac:dyDescent="0.2">
      <c r="A381" s="26">
        <v>430</v>
      </c>
      <c r="B381" s="40" t="s">
        <v>302</v>
      </c>
      <c r="C381" s="140" t="s">
        <v>300</v>
      </c>
      <c r="D381" s="171">
        <v>41753</v>
      </c>
      <c r="E381" s="140">
        <v>39.278849999999998</v>
      </c>
      <c r="F381" s="165">
        <v>-76.692729999999997</v>
      </c>
      <c r="G381" s="149">
        <v>39.279319999999998</v>
      </c>
      <c r="H381" s="149">
        <v>-76.693309999999997</v>
      </c>
    </row>
    <row r="382" spans="1:8" x14ac:dyDescent="0.2">
      <c r="A382" s="26">
        <v>1367</v>
      </c>
      <c r="B382" s="40" t="s">
        <v>307</v>
      </c>
      <c r="C382" s="140" t="s">
        <v>300</v>
      </c>
      <c r="D382" s="171">
        <v>41772</v>
      </c>
      <c r="E382" s="1">
        <v>39.330759999999998</v>
      </c>
      <c r="F382" s="1">
        <v>-76.535079999999994</v>
      </c>
      <c r="G382" s="149">
        <v>39.33137</v>
      </c>
      <c r="H382" s="149">
        <v>-76.535430000000005</v>
      </c>
    </row>
    <row r="383" spans="1:8" x14ac:dyDescent="0.2">
      <c r="A383" s="26">
        <v>1659</v>
      </c>
      <c r="B383" s="40" t="s">
        <v>505</v>
      </c>
      <c r="C383" s="140" t="s">
        <v>300</v>
      </c>
      <c r="D383" s="171">
        <v>41772</v>
      </c>
      <c r="E383" s="1">
        <v>39.336779999999997</v>
      </c>
      <c r="F383" s="1">
        <v>-76.539709999999999</v>
      </c>
      <c r="G383" s="1">
        <v>39.336790000000001</v>
      </c>
      <c r="H383" s="1">
        <v>-76.540509999999998</v>
      </c>
    </row>
    <row r="384" spans="1:8" x14ac:dyDescent="0.2">
      <c r="A384" s="26">
        <v>880</v>
      </c>
      <c r="B384" s="40" t="s">
        <v>304</v>
      </c>
      <c r="C384" s="140" t="s">
        <v>300</v>
      </c>
      <c r="D384" s="171">
        <v>41730</v>
      </c>
      <c r="E384" s="149">
        <v>39.339599999999997</v>
      </c>
      <c r="F384" s="149">
        <v>-76.625749999999996</v>
      </c>
      <c r="G384" s="149">
        <v>39.34028</v>
      </c>
      <c r="H384" s="149">
        <v>-76.625780000000006</v>
      </c>
    </row>
    <row r="385" spans="1:8" x14ac:dyDescent="0.2">
      <c r="A385" s="26">
        <v>949</v>
      </c>
      <c r="B385" s="40" t="s">
        <v>304</v>
      </c>
      <c r="C385" s="140" t="s">
        <v>300</v>
      </c>
      <c r="D385" s="171">
        <v>41730</v>
      </c>
      <c r="E385" s="149">
        <v>39.351939999999999</v>
      </c>
      <c r="F385" s="149">
        <v>-76.629009999999994</v>
      </c>
      <c r="G385" s="149">
        <v>39.352559999999997</v>
      </c>
      <c r="H385" s="149">
        <v>-76.629249999999999</v>
      </c>
    </row>
    <row r="386" spans="1:8" x14ac:dyDescent="0.2">
      <c r="A386" s="26">
        <v>1053</v>
      </c>
      <c r="B386" s="40" t="s">
        <v>304</v>
      </c>
      <c r="C386" s="140" t="s">
        <v>300</v>
      </c>
      <c r="D386" s="171">
        <v>41730</v>
      </c>
      <c r="E386" s="149">
        <v>39.326770000000003</v>
      </c>
      <c r="F386" s="149">
        <v>-76.625200000000007</v>
      </c>
      <c r="G386" s="149">
        <v>39.32743</v>
      </c>
      <c r="H386" s="149">
        <v>-76.625119999999995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TV FFG (2)</vt:lpstr>
      <vt:lpstr>Sheet1</vt:lpstr>
      <vt:lpstr>Sheet2</vt:lpstr>
      <vt:lpstr>Benthic</vt:lpstr>
      <vt:lpstr>TV FFG</vt:lpstr>
      <vt:lpstr>Habitat</vt:lpstr>
      <vt:lpstr>WQ</vt:lpstr>
      <vt:lpstr>Codes</vt:lpstr>
      <vt:lpstr>Collectors</vt:lpstr>
      <vt:lpstr>Climbers</vt:lpstr>
      <vt:lpstr>Intolerant</vt:lpstr>
      <vt:lpstr>Clingers</vt:lpstr>
      <vt:lpstr>Scrapers</vt:lpstr>
      <vt:lpstr>Tolerant</vt:lpstr>
      <vt:lpstr>Field_Sheet_Data</vt:lpstr>
      <vt:lpstr>WQ!Print_Area</vt:lpstr>
    </vt:vector>
  </TitlesOfParts>
  <Company>COB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teucare</dc:creator>
  <cp:lastModifiedBy>Zachary Smith</cp:lastModifiedBy>
  <cp:lastPrinted>2014-01-30T19:37:09Z</cp:lastPrinted>
  <dcterms:created xsi:type="dcterms:W3CDTF">2008-05-05T18:28:18Z</dcterms:created>
  <dcterms:modified xsi:type="dcterms:W3CDTF">2016-02-29T18:22:32Z</dcterms:modified>
</cp:coreProperties>
</file>